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activeTab="3"/>
  </bookViews>
  <sheets>
    <sheet name="汇总计划" sheetId="1" r:id="rId1"/>
    <sheet name="辅助信息" sheetId="2" r:id="rId2"/>
    <sheet name="钢厂库存表" sheetId="3" r:id="rId3"/>
    <sheet name="物流明细" sheetId="4" r:id="rId4"/>
    <sheet name="导出计数_项目部" sheetId="5" r:id="rId5"/>
  </sheets>
  <externalReferences>
    <externalReference r:id="rId7"/>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<sst xmlns="http://schemas.openxmlformats.org/spreadsheetml/2006/main" count="11060" uniqueCount="486">
  <si>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</si>
  <si>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</si>
  <si>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</si>
  <si>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</si>
  <si>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</si>
  <si>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</si>
  <si>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</si>
  <si>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</si>
  <si>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</si>
  <si>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</si>
  <si>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</si>
  <si>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</si>
  <si>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</si>
  <si>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</si>
  <si>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</si>
  <si>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</si>
  <si>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</si>
  <si>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</si>
  <si>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</si>
  <si>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</si>
  <si>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</si>
  <si>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</si>
  <si>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</si>
  <si>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</si>
  <si>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</si>
  <si>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</si>
  <si>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</si>
  <si>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</si>
  <si>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</si>
  <si>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</si>
  <si>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</si>
  <si>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</si>
  <si>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</si>
  <si>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</si>
  <si>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</si>
  <si>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</si>
  <si>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</si>
  <si>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</si>
  <si>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</si>
  <si>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</si>
  <si>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</si>
  <si>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</si>
  <si>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</si>
  <si>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</si>
  <si>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</si>
  <si>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</si>
  <si>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</si>
  <si>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</si>
  <si>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</si>
  <si>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</si>
  <si>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</si>
  <si>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</si>
  <si>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</si>
  <si>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</si>
  <si>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</si>
  <si>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</si>
  <si>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</si>
  <si>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</si>
  <si>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</si>
  <si>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</si>
  <si>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</si>
  <si>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</si>
  <si>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</si>
  <si>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</si>
  <si>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</si>
  <si>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</si>
  <si>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</si>
  <si>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</si>
  <si>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</si>
  <si>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</si>
  <si>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</si>
  <si>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</si>
  <si>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</si>
  <si>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</si>
  <si>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</si>
  <si>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</si>
  <si>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</si>
  <si>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</si>
  <si>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</si>
  <si>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</si>
  <si>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</si>
  <si>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</si>
  <si>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</si>
  <si>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</si>
  <si>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</si>
  <si>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</si>
  <si>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</si>
  <si>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</si>
  <si>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</si>
  <si>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</si>
  <si>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</si>
  <si>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</si>
  <si>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</si>
  <si>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</si>
  <si>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</si>
  <si>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</si>
  <si>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</si>
  <si>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</si>
  <si>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</si>
  <si>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</si>
  <si>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</si>
  <si>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</si>
  <si>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</si>
  <si>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</si>
  <si>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</si>
  <si>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</si>
  <si>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</si>
  <si>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</si>
  <si>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</si>
  <si>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</si>
  <si>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</si>
  <si>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</si>
  <si>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</si>
  <si>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</si>
  <si>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</si>
  <si>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</si>
  <si>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</si>
  <si>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</si>
  <si>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</si>
  <si>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</si>
  <si>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</si>
  <si>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</si>
  <si>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</si>
  <si>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</si>
  <si>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</si>
  <si>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</si>
  <si>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</si>
  <si>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</si>
  <si>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</si>
  <si>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</si>
  <si>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</si>
  <si>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</si>
  <si>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</si>
  <si>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</si>
  <si>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</si>
  <si>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</si>
  <si>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</si>
  <si>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</si>
  <si>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</si>
  <si>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</si>
  <si>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</si>
  <si>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</si>
  <si>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</si>
  <si>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</si>
  <si>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</si>
  <si>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</si>
  <si>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</si>
  <si>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</si>
  <si>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</si>
  <si>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</si>
  <si>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</si>
  <si>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</si>
  <si>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</si>
  <si>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</si>
  <si>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</si>
  <si>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</si>
  <si>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</si>
  <si>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</si>
  <si>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</si>
  <si>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</si>
  <si>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</si>
  <si>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</si>
  <si>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</si>
  <si>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</si>
  <si>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</si>
  <si>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</si>
  <si>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</si>
  <si>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</si>
  <si>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</si>
  <si>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</si>
  <si>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</si>
  <si>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</si>
  <si>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</si>
  <si>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</si>
  <si>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</si>
  <si>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</si>
  <si>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</si>
  <si>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</si>
  <si>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</si>
  <si>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</si>
  <si>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</si>
  <si>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</si>
  <si>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</si>
  <si>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</si>
  <si>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</si>
  <si>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</si>
  <si>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</si>
  <si>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</si>
  <si>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</si>
  <si>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</si>
  <si>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</si>
  <si>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</si>
  <si>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</si>
  <si>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</si>
  <si>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</si>
  <si>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</si>
  <si>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</si>
  <si>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</si>
  <si>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</si>
  <si>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</si>
  <si>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</si>
  <si>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</si>
  <si>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</si>
  <si>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</si>
  <si>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</si>
  <si>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</si>
  <si>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</si>
  <si>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</si>
  <si>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</si>
  <si>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</si>
  <si>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</si>
  <si>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</si>
  <si>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</si>
  <si>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</si>
  <si>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</si>
  <si>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</si>
  <si>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</si>
  <si>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</si>
  <si>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</si>
  <si>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</si>
  <si>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</si>
  <si>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</si>
  <si>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</si>
  <si>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</si>
  <si>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</si>
  <si>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</si>
  <si>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</si>
  <si>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</si>
  <si>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</si>
  <si>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</si>
  <si>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</si>
  <si>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</si>
  <si>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</si>
  <si>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</si>
  <si>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</si>
  <si>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</si>
  <si>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</si>
  <si>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</si>
  <si>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</si>
  <si>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</si>
  <si>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</si>
  <si>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</si>
  <si>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</si>
  <si>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</si>
  <si>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</si>
  <si>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</si>
  <si>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</si>
  <si>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</si>
  <si>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</si>
  <si>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</si>
  <si>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</si>
  <si>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</si>
  <si>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</si>
  <si>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</si>
  <si>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</si>
  <si>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</si>
  <si>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</si>
  <si>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</si>
  <si>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</si>
  <si>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</si>
  <si>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</si>
  <si>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</si>
  <si>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</si>
  <si>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</si>
  <si>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</si>
  <si>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</si>
  <si>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</si>
  <si>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</si>
  <si>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</si>
  <si>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</si>
  <si>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</si>
  <si>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</si>
  <si>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</si>
  <si>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</si>
  <si>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</si>
  <si>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</si>
  <si>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</si>
  <si>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</si>
  <si>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</si>
  <si>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</si>
  <si>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</si>
  <si>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</si>
  <si>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</si>
  <si>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</si>
  <si>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</si>
  <si>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</si>
  <si>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</si>
  <si>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</si>
  <si>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</si>
  <si>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</si>
  <si>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</si>
  <si>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</si>
  <si>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</si>
  <si>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</si>
  <si>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</si>
  <si>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</si>
  <si>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</si>
  <si>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</si>
  <si>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</si>
  <si>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</si>
  <si>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</si>
  <si>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</si>
  <si>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</si>
  <si>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</si>
  <si>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</si>
  <si>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</si>
  <si>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</si>
  <si>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</si>
  <si>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</si>
  <si>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</si>
  <si>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</si>
  <si>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</si>
  <si>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</si>
  <si>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</si>
  <si>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</si>
  <si>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</si>
  <si>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</si>
  <si>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</si>
  <si>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</si>
  <si>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</si>
  <si>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</si>
  <si>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</si>
  <si>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</si>
  <si>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</si>
  <si>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</si>
  <si>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</si>
  <si>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</si>
  <si>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</si>
  <si>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</si>
  <si>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</si>
  <si>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</si>
  <si>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</si>
  <si>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</si>
  <si>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</si>
  <si>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</si>
  <si>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</si>
  <si>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</si>
  <si>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</si>
  <si>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</si>
  <si>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</si>
  <si>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</si>
  <si>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</si>
  <si>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</si>
  <si>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</si>
  <si>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</si>
  <si>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</si>
  <si>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</si>
  <si>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</si>
  <si>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</si>
  <si>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</si>
  <si>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</si>
  <si>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</si>
  <si>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</si>
  <si>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</si>
  <si>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</si>
  <si>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</si>
  <si>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</si>
  <si>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</si>
  <si>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</si>
  <si>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</si>
  <si>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</si>
  <si>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</si>
  <si>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</si>
  <si>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</si>
  <si>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</si>
  <si>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</si>
  <si>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</si>
  <si>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</si>
  <si>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</si>
  <si>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</si>
  <si>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</si>
  <si>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</si>
  <si>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</si>
  <si>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</si>
  <si>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</si>
  <si>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</si>
  <si>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</si>
  <si>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</si>
  <si>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</si>
  <si>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</si>
  <si>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</si>
  <si>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</si>
  <si>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</si>
  <si>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</si>
  <si>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</si>
  <si>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</si>
  <si>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</si>
  <si>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</si>
  <si>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</si>
  <si>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</si>
  <si>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</si>
  <si>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</si>
  <si>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</si>
  <si>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</si>
  <si>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</si>
  <si>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</si>
  <si>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</si>
  <si>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</si>
  <si>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</si>
  <si>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</si>
  <si>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</si>
  <si>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</si>
  <si>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</si>
  <si>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</si>
  <si>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</si>
  <si>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</si>
  <si>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</si>
  <si>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</si>
  <si>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</si>
  <si>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</si>
  <si>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</si>
  <si>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</si>
  <si>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</si>
  <si>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</si>
  <si>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</si>
  <si>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</si>
  <si>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</si>
  <si>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</si>
  <si>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</si>
  <si>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</si>
  <si>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</si>
  <si>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</si>
  <si>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</si>
  <si>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</si>
  <si>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</si>
  <si>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</si>
  <si>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</si>
  <si>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</si>
  <si>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</si>
  <si>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</si>
  <si>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</si>
  <si>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</si>
  <si>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</si>
  <si>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</si>
  <si>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</si>
  <si>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</si>
  <si>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</si>
  <si>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</si>
  <si>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</si>
  <si>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</si>
  <si>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</si>
  <si>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</si>
  <si>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</si>
  <si>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</si>
  <si>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</si>
  <si>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</si>
  <si>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</si>
  <si>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</si>
  <si>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</si>
  <si>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</si>
  <si>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</si>
  <si>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</si>
  <si>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</si>
  <si>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</si>
  <si>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</si>
  <si>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</si>
  <si>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</si>
  <si>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</si>
  <si>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</si>
  <si>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</si>
  <si>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</si>
  <si>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</si>
  <si>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</si>
  <si>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</si>
  <si>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</si>
  <si>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</si>
  <si>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</si>
  <si>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</si>
  <si>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</si>
  <si>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</si>
  <si>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</si>
  <si>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</si>
  <si>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</si>
  <si>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</si>
  <si>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</si>
  <si>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</si>
  <si>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</si>
  <si>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</si>
  <si>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</si>
  <si>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</si>
  <si>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</si>
  <si>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</si>
  <si>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</si>
  <si>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</si>
  <si>
    <t>计数</t>
  </si>
  <si>
    <t>#CALC!</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</si>
</sst>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yyyy/m/d;@"/>
    <numFmt numFmtId="179" formatCode="m/d;@"/>
    <numFmt numFmtId="180" formatCode="0_ "/>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7" fontId="37" fillId="0" borderId="0">
      <alignment vertical="center"/>
    </xf>
    <xf numFmtId="0" fontId="0" fillId="0" borderId="0">
      <alignment vertical="center"/>
    </xf>
    <xf numFmtId="0" fontId="29" fillId="0" borderId="0">
      <alignment vertical="center"/>
    </xf>
  </cellStyleXfs>
  <cellXfs count="150">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8"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79"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8"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80"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8"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Font="1" applyBorder="1" applyAlignment="1">
      <alignment horizontal="center" vertical="center"/>
    </xf>
    <xf numFmtId="0" fontId="10" fillId="0" borderId="1" xfId="0" applyFont="1" applyBorder="1" applyAlignment="1">
      <alignment horizontal="center" vertical="center"/>
    </xf>
    <xf numFmtId="0" fontId="10" fillId="0" borderId="1" xfId="0" applyFont="1" applyFill="1" applyBorder="1" applyAlignment="1">
      <alignment horizontal="center" vertical="center"/>
    </xf>
    <xf numFmtId="0" fontId="1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1.xml"/><Relationship Id="rId6" Type="http://schemas.openxmlformats.org/officeDocument/2006/relationships/customXml" Target="../customXml/item1.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microsoft.com/office/2006/relationships/vbaProject" Target="vbaProject.bin"/><Relationship Id="rId13" Type="http://schemas.microsoft.com/office/2017/06/relationships/rdRichValue" Target="richData/rdrichvalue.xml"/><Relationship Id="rId12" Type="http://schemas.microsoft.com/office/2017/06/relationships/rdRichValueStructure" Target="richData/rdrichvaluestructure.xml"/><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77"/>
  <sheetViews>
    <sheetView topLeftCell="G1" workbookViewId="0">
      <pane ySplit="1" topLeftCell="A4842" activePane="bottomLeft" state="frozen"/>
      <selection/>
      <selection pane="bottomLeft" activeCell="I4855" sqref="I4855"/>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250</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250</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250</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250</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250</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250</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250</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250</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250</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250</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250</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250</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250</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250</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251</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251</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251</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251</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250</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250</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250</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250</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250</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250</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251</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251</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251</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251</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252</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251</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251</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251</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250</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250</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250</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249</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249</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249</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249</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248</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248</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248</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248</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248</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248</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248</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248</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248</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248</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248</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249</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249</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249</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249</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249</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249</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249</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249</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249</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249</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249</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249</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249</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249</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249</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250</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250</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250</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249</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249</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249</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249</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248</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248</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248</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248</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248</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248</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248</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248</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248</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249</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249</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249</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249</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248</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248</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248</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244</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244</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244</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244</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247</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247</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242</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242</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242</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242</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250</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250</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250</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249</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249</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248</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248</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248</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248</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248</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249</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249</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249</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249</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248</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248</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248</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244</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247</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247</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242</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242</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242</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242</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247</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247</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247</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247</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250</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250</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250</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248</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248</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248</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248</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248</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249</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249</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249</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249</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248</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248</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248</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244</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247</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247</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242</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242</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242</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242</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247</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247</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247</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247</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247</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247</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247</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247</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247</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247</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247</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247</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246</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246</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246</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246</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245</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245</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245</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245</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245</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245</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245</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245</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245</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245</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245</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245</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245</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245</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245</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250</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250</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250</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250</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248</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248</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248</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248</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249</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248</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248</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244</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247</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247</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242</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242</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242</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242</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247</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247</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247</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247</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245</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245</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245</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245</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245</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245</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245</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245</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245</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245</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245</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245</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245</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245</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245</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245</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245</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245</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248</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248</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248</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248</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249</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248</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248</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244</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247</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247</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242</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242</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242</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242</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247</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247</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247</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245</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245</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245</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245</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245</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244</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244</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244</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244</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244</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244</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245</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245</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245</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245</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245</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245</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245</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245</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245</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245</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245</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245</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245</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243</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249</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248</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248</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248</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248</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244</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247</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247</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242</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242</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242</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242</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247</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247</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247</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245</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245</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245</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245</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244</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244</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244</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244</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244</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244</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245</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245</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243</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242</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249</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243</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243</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248</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248</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248</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248</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242</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242</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242</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242</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244</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244</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244</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244</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244</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244</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245</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245</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242</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249</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248</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248</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248</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248</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242</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242</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242</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242</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244</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244</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244</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244</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244</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244</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245</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245</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241</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241</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241</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241</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241</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241</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235</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235</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235</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235</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235</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239</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239</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237</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237</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237</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237</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237</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241</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241</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241</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241</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239</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239</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237</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237</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237</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239</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239</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239</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239</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239</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239</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244</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244</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244</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244</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244</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237</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237</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237</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237</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237</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237</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237</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237</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237</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237</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237</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237</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237</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237</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237</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236</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236</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236</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236</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236</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237</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237</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237</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237</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237</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237</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237</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237</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237</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237</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237</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237</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237</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237</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237</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237</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237</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237</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237</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237</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237</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237</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236</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236</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236</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236</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236</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237</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237</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237</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237</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237</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237</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237</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237</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237</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236</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236</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236</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236</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236</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237</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237</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237</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237</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237</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237</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236</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235</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235</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235</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235</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235</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235</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233</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233</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235</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235</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235</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234</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234</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229</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229</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235</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235</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234</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234</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234</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234</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234</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234</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234</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236</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236</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236</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237</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237</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233</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235</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235</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231</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231</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231</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231</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231</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230</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230</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231</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231</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231</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231</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231</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231</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231</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237</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237</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233</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235</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235</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231</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231</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231</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231</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231</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231</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231</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231</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229</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229</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229</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229</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230</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230</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230</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230</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230</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230</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237</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237</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233</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227</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227</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231</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231</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231</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231</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231</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231</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231</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231</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229</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229</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229</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229</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227</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225</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225</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227</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227</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227</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227</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226</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226</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226</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226</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226</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226</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226</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226</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226</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226</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226</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226</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226</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226</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225</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225</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225</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225</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222</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222</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222</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225</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225</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225</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225</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225</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225</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225</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225</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225</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225</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225</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225</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225</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225</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225</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225</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225</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225</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225</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225</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227</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227</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227</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227</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227</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227</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227</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225</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225</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226</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226</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226</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226</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226</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225</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225</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225</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225</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225</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225</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227</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227</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227</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222</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222</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222</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222</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225</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225</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225</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225</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225</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225</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227</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227</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227</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222</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222</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222</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222</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220</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220</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220</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220</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215</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215</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215</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215</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220</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220</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220</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220</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220</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220</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220</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220</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220</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220</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220</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220</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220</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220</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220</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220</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220</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220</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220</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219</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222</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220</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220</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217</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215</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215</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215</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215</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215</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215</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215</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215</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215</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215</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215</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215</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215</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215</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215</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215</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215</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212</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212</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212</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215</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215</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215</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215</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215</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201</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201</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201</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201</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207</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207</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206</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206</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206</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206</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206</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206</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206</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203</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203</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203</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203</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203</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203</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203</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203</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203</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204</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204</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204</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204</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203</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203</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206</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206</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206</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206</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206</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206</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206</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206</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206</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206</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206</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206</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206</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185</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185</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185</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185</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185</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185</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185</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185</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185</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185</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185</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184</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184</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184</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184</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184</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184</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184</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184</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184</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184</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184</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184</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184</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184</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184</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184</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185</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184</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184</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184</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184</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184</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184</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181</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181</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181</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181</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181</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184</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184</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184</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184</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184</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184</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184</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184</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184</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184</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184</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184</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184</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184</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184</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184</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184</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184</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184</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184</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190</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190</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190</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190</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181</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181</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181</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181</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181</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181</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184</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184</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185</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181</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181</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181</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181</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181</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187</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187</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187</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187</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184</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184</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184</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184</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190</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190</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190</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190</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185</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185</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181</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181</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181</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181</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181</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181</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181</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181</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181</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181</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180</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180</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180</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180</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180</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180</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180</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180</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180</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180</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180</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180</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180</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180</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180</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180</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180</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180</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180</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180</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180</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180</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180</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180</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180</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180</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180</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180</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180</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180</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180</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180</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180</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180</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184</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184</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190</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190</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190</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190</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185</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185</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181</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181</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181</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181</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181</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180</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180</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180</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180</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180</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180</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174</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174</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174</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174</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174</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174</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174</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174</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174</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180</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180</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180</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180</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180</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180</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180</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180</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180</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180</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180</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180</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180</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180</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180</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180</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180</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180</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180</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180</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178</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178</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178</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178</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178</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178</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178</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178</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178</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178</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184</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184</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178</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178</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178</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174</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174</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174</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174</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174</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174</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178</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176</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176</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176</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176</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176</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176</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176</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176</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176</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176</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176</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176</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176</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176</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176</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176</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176</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176</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176</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176</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176</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176</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176</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174</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174</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174</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174</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174</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175</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175</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175</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175</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175</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175</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175</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175</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173</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173</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173</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174</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174</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174</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174</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174</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174</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178</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176</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176</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176</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176</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176</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176</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175</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175</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175</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175</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173</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173</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173</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171</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171</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171</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171</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171</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171</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171</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171</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171</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171</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171</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173</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173</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174</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174</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176</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176</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176</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176</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173</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173</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173</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173</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173</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173</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171</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171</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171</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171</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171</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171</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171</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171</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171</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171</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173</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173</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169</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169</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169</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169</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169</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169</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169</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169</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169</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169</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169</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169</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169</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169</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169</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169</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169</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169</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169</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169</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169</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169</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169</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169</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169</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169</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169</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169</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169</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168</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168</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168</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168</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168</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168</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168</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168</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168</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168</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168</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168</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168</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166</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166</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166</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166</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166</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166</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166</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166</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166</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166</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166</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166</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166</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166</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166</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169</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169</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169</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169</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168</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168</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168</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168</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168</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168</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168</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168</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168</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168</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168</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168</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166</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166</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166</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166</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166</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166</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166</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166</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166</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166</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166</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166</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166</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166</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166</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166</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166</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166</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166</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166</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166</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166</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166</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166</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166</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166</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166</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166</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166</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166</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166</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166</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166</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166</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166</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166</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169</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169</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168</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168</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168</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168</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168</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168</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168</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168</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168</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168</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166</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166</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166</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166</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165</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165</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166</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166</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166</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166</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166</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166</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166</v>
      </c>
      <c r="Q1512" s="18" t="str">
        <f>VLOOKUP(B1512,辅助信息!E:M,9,FALSE)</f>
        <v>ZTWM-CDGS-XS-2024-0030-华西集采-简州大道</v>
      </c>
      <c r="R1512" s="18" t="str">
        <f ca="1">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166</v>
      </c>
      <c r="Q1513" s="18" t="str">
        <f>VLOOKUP(B1513,辅助信息!E:M,9,FALSE)</f>
        <v>ZTWM-CDGS-XS-2024-0030-华西集采-简州大道</v>
      </c>
      <c r="R1513" s="18" t="str">
        <f ca="1">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165</v>
      </c>
      <c r="Q1514" s="18" t="str">
        <f>VLOOKUP(B1514,辅助信息!E:M,9,FALSE)</f>
        <v>ZTWM-CDGS-XS-2024-0030-华西集采-简州大道</v>
      </c>
      <c r="R1514" s="18" t="str">
        <f ca="1">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165</v>
      </c>
      <c r="Q1515" s="18" t="str">
        <f>VLOOKUP(B1515,辅助信息!E:M,9,FALSE)</f>
        <v>ZTWM-CDGS-XS-2024-0030-华西集采-简州大道</v>
      </c>
      <c r="R1515" s="18" t="str">
        <f ca="1">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165</v>
      </c>
      <c r="Q1516" s="18" t="str">
        <f>VLOOKUP(B1516,辅助信息!E:M,9,FALSE)</f>
        <v>ZTWM-CDGS-XS-2024-0030-华西集采-简州大道</v>
      </c>
      <c r="R1516" s="18" t="str">
        <f ca="1">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165</v>
      </c>
      <c r="Q1517" s="18" t="str">
        <f>VLOOKUP(B1517,辅助信息!E:M,9,FALSE)</f>
        <v>ZTWM-CDGS-XS-2024-0030-华西集采-简州大道</v>
      </c>
      <c r="R1517" s="18" t="str">
        <f ca="1">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165</v>
      </c>
      <c r="Q1518" s="18" t="str">
        <f>VLOOKUP(B1518,辅助信息!E:M,9,FALSE)</f>
        <v>ZTWM-CDGS-XS-2024-0030-华西集采-简州大道</v>
      </c>
      <c r="R1518" s="18" t="str">
        <f ca="1">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165</v>
      </c>
      <c r="Q1519" s="18" t="str">
        <f>VLOOKUP(B1519,辅助信息!E:M,9,FALSE)</f>
        <v>ZTWM-CDGS-XS-2024-0030-华西集采-简州大道</v>
      </c>
      <c r="R1519" s="18" t="str">
        <f ca="1">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165</v>
      </c>
      <c r="Q1520" s="18" t="str">
        <f>VLOOKUP(B1520,辅助信息!E:M,9,FALSE)</f>
        <v>ZTWM-CDGS-XS-2024-0030-华西集采-简州大道</v>
      </c>
      <c r="R1520" s="18" t="str">
        <f ca="1">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165</v>
      </c>
      <c r="Q1521" s="18" t="str">
        <f>VLOOKUP(B1521,辅助信息!E:M,9,FALSE)</f>
        <v>ZTWM-CDGS-XS-2024-0179-四川商投-射洪城乡一体化建设项目</v>
      </c>
      <c r="R1521" s="18" t="str">
        <f ca="1">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161</v>
      </c>
      <c r="Q1522" s="18" t="str">
        <f>VLOOKUP(B1522,辅助信息!E:M,9,FALSE)</f>
        <v>ZTWM-CDGS-XS-2025-0050-中铁科研院-宜宾泥溪项目</v>
      </c>
      <c r="R1522" s="18" t="str">
        <f ca="1">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161</v>
      </c>
      <c r="Q1523" s="18" t="str">
        <f>VLOOKUP(B1523,辅助信息!E:M,9,FALSE)</f>
        <v>ZTWM-CDGS-XS-2025-0050-中铁科研院-宜宾泥溪项目</v>
      </c>
      <c r="R1523" s="18" t="str">
        <f ca="1">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161</v>
      </c>
      <c r="Q1524" s="18" t="str">
        <f>VLOOKUP(B1524,辅助信息!E:M,9,FALSE)</f>
        <v>ZTWM-CDGS-XS-2025-0050-中铁科研院-宜宾泥溪项目</v>
      </c>
      <c r="R1524" s="18" t="str">
        <f ca="1">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169</v>
      </c>
      <c r="Q1525" s="18" t="str">
        <f>VLOOKUP(B1525,辅助信息!E:M,9,FALSE)</f>
        <v>ZTWM-CDGS-XS-2024-0134-商投建工达州中医药科技成果示范园项目</v>
      </c>
      <c r="R1525" s="18" t="str">
        <f ca="1">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169</v>
      </c>
      <c r="Q1526" s="18" t="str">
        <f>VLOOKUP(B1526,辅助信息!E:M,9,FALSE)</f>
        <v>ZTWM-CDGS-XS-2024-0134-商投建工达州中医药科技成果示范园项目</v>
      </c>
      <c r="R1526" s="18" t="str">
        <f ca="1">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168</v>
      </c>
      <c r="Q1527" s="18" t="str">
        <f>VLOOKUP(B1527,辅助信息!E:M,9,FALSE)</f>
        <v>ZTWM-CDGS-XS-2024-0169-中冶西部钢构-宜宾市南溪区幸福路东路,高县月江镇建设项目</v>
      </c>
      <c r="R1527" s="18" t="str">
        <f ca="1">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168</v>
      </c>
      <c r="Q1528" s="18" t="str">
        <f>VLOOKUP(B1528,辅助信息!E:M,9,FALSE)</f>
        <v>ZTWM-CDGS-XS-2024-0169-中冶西部钢构-宜宾市南溪区幸福路东路,高县月江镇建设项目</v>
      </c>
      <c r="R1528" s="18" t="str">
        <f ca="1">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168</v>
      </c>
      <c r="Q1529" s="18" t="str">
        <f>VLOOKUP(B1529,辅助信息!E:M,9,FALSE)</f>
        <v>ZTWM-CDGS-XS-2024-0169-中冶西部钢构-宜宾市南溪区幸福路东路,高县月江镇建设项目</v>
      </c>
      <c r="R1529" s="18" t="str">
        <f ca="1">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168</v>
      </c>
      <c r="Q1530" s="18" t="str">
        <f>VLOOKUP(B1530,辅助信息!E:M,9,FALSE)</f>
        <v>ZTWM-CDGS-XS-2024-0169-中冶西部钢构-宜宾市南溪区幸福路东路,高县月江镇建设项目</v>
      </c>
      <c r="R1530" s="18" t="str">
        <f ca="1">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168</v>
      </c>
      <c r="Q1531" s="18" t="str">
        <f>VLOOKUP(B1531,辅助信息!E:M,9,FALSE)</f>
        <v>ZTWM-CDGS-XS-2024-0169-中冶西部钢构-宜宾市南溪区幸福路东路,高县月江镇建设项目</v>
      </c>
      <c r="R1531" s="18" t="str">
        <f ca="1">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166</v>
      </c>
      <c r="Q1532" s="18" t="str">
        <f>VLOOKUP(B1532,辅助信息!E:M,9,FALSE)</f>
        <v>ZTWM-CDGS-XS-2024-0030-华西集采-简州大道</v>
      </c>
      <c r="R1532" s="18" t="str">
        <f ca="1">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165</v>
      </c>
      <c r="Q1533" s="18" t="str">
        <f>VLOOKUP(B1533,辅助信息!E:M,9,FALSE)</f>
        <v>ZTWM-CDGS-XS-2024-0030-华西集采-简州大道</v>
      </c>
      <c r="R1533" s="18" t="str">
        <f ca="1">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165</v>
      </c>
      <c r="Q1534" s="18" t="str">
        <f>VLOOKUP(B1534,辅助信息!E:M,9,FALSE)</f>
        <v>ZTWM-CDGS-XS-2024-0030-华西集采-简州大道</v>
      </c>
      <c r="R1534" s="18" t="str">
        <f ca="1">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166</v>
      </c>
      <c r="Q1535" s="18" t="str">
        <f>VLOOKUP(B1535,辅助信息!E:M,9,FALSE)</f>
        <v>ZTWM-CDGS-XS-2024-0030-华西集采-简州大道</v>
      </c>
      <c r="R1535" s="18" t="str">
        <f ca="1">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166</v>
      </c>
      <c r="Q1536" s="18" t="str">
        <f>VLOOKUP(B1536,辅助信息!E:M,9,FALSE)</f>
        <v>ZTWM-CDGS-XS-2024-0030-华西集采-简州大道</v>
      </c>
      <c r="R1536" s="18" t="str">
        <f ca="1">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166</v>
      </c>
      <c r="Q1537" s="18" t="str">
        <f>VLOOKUP(B1537,辅助信息!E:M,9,FALSE)</f>
        <v>ZTWM-CDGS-XS-2024-0030-华西集采-简州大道</v>
      </c>
      <c r="R1537" s="18" t="str">
        <f ca="1">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166</v>
      </c>
      <c r="Q1538" s="18" t="str">
        <f>VLOOKUP(B1538,辅助信息!E:M,9,FALSE)</f>
        <v>ZTWM-CDGS-XS-2024-0030-华西集采-简州大道</v>
      </c>
      <c r="R1538" s="18" t="str">
        <f ca="1">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166</v>
      </c>
      <c r="Q1539" s="18" t="str">
        <f>VLOOKUP(B1539,辅助信息!E:M,9,FALSE)</f>
        <v>ZTWM-CDGS-XS-2024-0030-华西集采-简州大道</v>
      </c>
      <c r="R1539" s="18" t="str">
        <f ca="1">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165</v>
      </c>
      <c r="Q1540" s="18" t="str">
        <f>VLOOKUP(B1540,辅助信息!E:M,9,FALSE)</f>
        <v>ZTWM-CDGS-XS-2024-0030-华西集采-简州大道</v>
      </c>
      <c r="R1540" s="18" t="str">
        <f ca="1">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165</v>
      </c>
      <c r="Q1541" s="18" t="str">
        <f>VLOOKUP(B1541,辅助信息!E:M,9,FALSE)</f>
        <v>ZTWM-CDGS-XS-2024-0030-华西集采-简州大道</v>
      </c>
      <c r="R1541" s="18" t="str">
        <f ca="1">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165</v>
      </c>
      <c r="Q1542" s="18" t="str">
        <f>VLOOKUP(B1542,辅助信息!E:M,9,FALSE)</f>
        <v>ZTWM-CDGS-XS-2024-0179-四川商投-射洪城乡一体化建设项目</v>
      </c>
      <c r="R1542" s="18" t="str">
        <f ca="1">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161</v>
      </c>
      <c r="Q1543" s="18" t="str">
        <f>VLOOKUP(B1543,辅助信息!E:M,9,FALSE)</f>
        <v>ZTWM-CDGS-XS-2025-0050-中铁科研院-宜宾泥溪项目</v>
      </c>
      <c r="R1543" s="18" t="str">
        <f ca="1">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161</v>
      </c>
      <c r="Q1544" s="18" t="str">
        <f>VLOOKUP(B1544,辅助信息!E:M,9,FALSE)</f>
        <v>ZTWM-CDGS-XS-2025-0050-中铁科研院-宜宾泥溪项目</v>
      </c>
      <c r="R1544" s="18" t="str">
        <f ca="1">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161</v>
      </c>
      <c r="Q1545" s="18" t="str">
        <f>VLOOKUP(B1545,辅助信息!E:M,9,FALSE)</f>
        <v>ZTWM-CDGS-XS-2025-0050-中铁科研院-宜宾泥溪项目</v>
      </c>
      <c r="R1545" s="18" t="str">
        <f ca="1">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169</v>
      </c>
      <c r="Q1546" s="18" t="str">
        <f>VLOOKUP(B1546,辅助信息!E:M,9,FALSE)</f>
        <v>ZTWM-CDGS-XS-2024-0134-商投建工达州中医药科技成果示范园项目</v>
      </c>
      <c r="R1546" s="18" t="str">
        <f ca="1">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169</v>
      </c>
      <c r="Q1547" s="18" t="str">
        <f>VLOOKUP(B1547,辅助信息!E:M,9,FALSE)</f>
        <v>ZTWM-CDGS-XS-2024-0134-商投建工达州中医药科技成果示范园项目</v>
      </c>
      <c r="R1547" s="18" t="str">
        <f ca="1">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168</v>
      </c>
      <c r="Q1548" s="18" t="str">
        <f>VLOOKUP(B1548,辅助信息!E:M,9,FALSE)</f>
        <v>ZTWM-CDGS-XS-2024-0169-中冶西部钢构-宜宾市南溪区幸福路东路,高县月江镇建设项目</v>
      </c>
      <c r="R1548" s="18" t="str">
        <f ca="1">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168</v>
      </c>
      <c r="Q1549" s="18" t="str">
        <f>VLOOKUP(B1549,辅助信息!E:M,9,FALSE)</f>
        <v>ZTWM-CDGS-XS-2024-0169-中冶西部钢构-宜宾市南溪区幸福路东路,高县月江镇建设项目</v>
      </c>
      <c r="R1549" s="18" t="str">
        <f ca="1">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168</v>
      </c>
      <c r="Q1550" s="18" t="str">
        <f>VLOOKUP(B1550,辅助信息!E:M,9,FALSE)</f>
        <v>ZTWM-CDGS-XS-2024-0169-中冶西部钢构-宜宾市南溪区幸福路东路,高县月江镇建设项目</v>
      </c>
      <c r="R1550" s="18" t="str">
        <f ca="1">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166</v>
      </c>
      <c r="Q1551" s="18" t="str">
        <f>VLOOKUP(B1551,辅助信息!E:M,9,FALSE)</f>
        <v>ZTWM-CDGS-XS-2024-0030-华西集采-简州大道</v>
      </c>
      <c r="R1551" s="18" t="str">
        <f ca="1">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165</v>
      </c>
      <c r="Q1552" s="18" t="str">
        <f>VLOOKUP(B1552,辅助信息!E:M,9,FALSE)</f>
        <v>ZTWM-CDGS-XS-2024-0030-华西集采-简州大道</v>
      </c>
      <c r="R1552" s="18" t="str">
        <f ca="1">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165</v>
      </c>
      <c r="Q1553" s="18" t="str">
        <f>VLOOKUP(B1553,辅助信息!E:M,9,FALSE)</f>
        <v>ZTWM-CDGS-XS-2024-0030-华西集采-简州大道</v>
      </c>
      <c r="R1553" s="18" t="str">
        <f ca="1">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166</v>
      </c>
      <c r="Q1554" s="18" t="str">
        <f>VLOOKUP(B1554,辅助信息!E:M,9,FALSE)</f>
        <v>ZTWM-CDGS-XS-2024-0030-华西集采-简州大道</v>
      </c>
      <c r="R1554" s="18" t="str">
        <f ca="1">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166</v>
      </c>
      <c r="Q1555" s="18" t="str">
        <f>VLOOKUP(B1555,辅助信息!E:M,9,FALSE)</f>
        <v>ZTWM-CDGS-XS-2024-0030-华西集采-简州大道</v>
      </c>
      <c r="R1555" s="18" t="str">
        <f ca="1">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166</v>
      </c>
      <c r="Q1556" s="18" t="str">
        <f>VLOOKUP(B1556,辅助信息!E:M,9,FALSE)</f>
        <v>ZTWM-CDGS-XS-2024-0030-华西集采-简州大道</v>
      </c>
      <c r="R1556" s="18" t="str">
        <f ca="1">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166</v>
      </c>
      <c r="Q1557" s="18" t="str">
        <f>VLOOKUP(B1557,辅助信息!E:M,9,FALSE)</f>
        <v>ZTWM-CDGS-XS-2024-0030-华西集采-简州大道</v>
      </c>
      <c r="R1557" s="18" t="str">
        <f ca="1">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166</v>
      </c>
      <c r="Q1558" s="18" t="str">
        <f>VLOOKUP(B1558,辅助信息!E:M,9,FALSE)</f>
        <v>ZTWM-CDGS-XS-2024-0030-华西集采-简州大道</v>
      </c>
      <c r="R1558" s="18" t="str">
        <f ca="1">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165</v>
      </c>
      <c r="Q1559" s="18" t="str">
        <f>VLOOKUP(B1559,辅助信息!E:M,9,FALSE)</f>
        <v>ZTWM-CDGS-XS-2024-0030-华西集采-简州大道</v>
      </c>
      <c r="R1559" s="18" t="str">
        <f ca="1">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165</v>
      </c>
      <c r="Q1560" s="18" t="str">
        <f>VLOOKUP(B1560,辅助信息!E:M,9,FALSE)</f>
        <v>ZTWM-CDGS-XS-2024-0030-华西集采-简州大道</v>
      </c>
      <c r="R1560" s="18" t="str">
        <f ca="1">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161</v>
      </c>
      <c r="Q1561" s="18" t="str">
        <f>VLOOKUP(B1561,辅助信息!E:M,9,FALSE)</f>
        <v>ZTWM-CDGS-XS-2025-0050-中铁科研院-宜宾泥溪项目</v>
      </c>
      <c r="R1561" s="18" t="str">
        <f ca="1">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161</v>
      </c>
      <c r="Q1562" s="18" t="str">
        <f>VLOOKUP(B1562,辅助信息!E:M,9,FALSE)</f>
        <v>ZTWM-CDGS-XS-2025-0050-中铁科研院-宜宾泥溪项目</v>
      </c>
      <c r="R1562" s="18" t="str">
        <f ca="1">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161</v>
      </c>
      <c r="Q1563" s="18" t="str">
        <f>VLOOKUP(B1563,辅助信息!E:M,9,FALSE)</f>
        <v>ZTWM-CDGS-XS-2025-0050-中铁科研院-宜宾泥溪项目</v>
      </c>
      <c r="R1563" s="18" t="str">
        <f ca="1">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159</v>
      </c>
      <c r="Q1564" s="18" t="str">
        <f>VLOOKUP(B1564,辅助信息!E:M,9,FALSE)</f>
        <v>ZTWM-CDGS-XS-2024-0092-华西-萌海科创农业生态谷</v>
      </c>
      <c r="R1564" s="18" t="str">
        <f ca="1">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159</v>
      </c>
      <c r="Q1565" s="18" t="str">
        <f>VLOOKUP(B1565,辅助信息!E:M,9,FALSE)</f>
        <v>ZTWM-CDGS-XS-2024-0092-华西-萌海科创农业生态谷</v>
      </c>
      <c r="R1565" s="18" t="str">
        <f ca="1">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160</v>
      </c>
      <c r="Q1566" s="18" t="str">
        <f>VLOOKUP(B1566,辅助信息!E:M,9,FALSE)</f>
        <v>ZTWM-CDGS-XS-2024-0205-五冶钢构-达州市通川区西外复兴镇及临近片区建设项目</v>
      </c>
      <c r="R1566" s="18" t="str">
        <f ca="1">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160</v>
      </c>
      <c r="Q1567" s="18" t="str">
        <f>VLOOKUP(B1567,辅助信息!E:M,9,FALSE)</f>
        <v>ZTWM-CDGS-XS-2024-0205-五冶钢构-达州市通川区西外复兴镇及临近片区建设项目</v>
      </c>
      <c r="R1567" s="18" t="str">
        <f ca="1">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160</v>
      </c>
      <c r="Q1568" s="18" t="str">
        <f>VLOOKUP(B1568,辅助信息!E:M,9,FALSE)</f>
        <v>ZTWM-CDGS-XS-2024-0205-五冶钢构-达州市通川区西外复兴镇及临近片区建设项目</v>
      </c>
      <c r="R1568" s="18" t="str">
        <f ca="1">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160</v>
      </c>
      <c r="Q1569" s="18" t="str">
        <f>VLOOKUP(B1569,辅助信息!E:M,9,FALSE)</f>
        <v>ZTWM-CDGS-XS-2024-0205-五冶钢构-达州市通川区西外复兴镇及临近片区建设项目</v>
      </c>
      <c r="R1569" s="18" t="str">
        <f ca="1">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160</v>
      </c>
      <c r="Q1570" s="18" t="str">
        <f>VLOOKUP(B1570,辅助信息!E:M,9,FALSE)</f>
        <v>ZTWM-CDGS-XS-2024-0248-五冶钢构-南充市医学院项目</v>
      </c>
      <c r="R1570" s="18" t="str">
        <f ca="1">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156</v>
      </c>
      <c r="Q1571" s="18" t="str">
        <f>VLOOKUP(B1571,辅助信息!E:M,9,FALSE)</f>
        <v>ZTWM-CDGS-XS-2024-0030-华西集采-简州大道</v>
      </c>
      <c r="R1571" s="18" t="str">
        <f ca="1">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156</v>
      </c>
      <c r="Q1572" s="18" t="str">
        <f>VLOOKUP(B1572,辅助信息!E:M,9,FALSE)</f>
        <v>ZTWM-CDGS-XS-2024-0030-华西集采-简州大道</v>
      </c>
      <c r="R1572" s="18" t="str">
        <f ca="1">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156</v>
      </c>
      <c r="Q1573" s="18" t="str">
        <f>VLOOKUP(B1573,辅助信息!E:M,9,FALSE)</f>
        <v>ZTWM-CDGS-XS-2024-0030-华西集采-简州大道</v>
      </c>
      <c r="R1573" s="18" t="str">
        <f ca="1">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156</v>
      </c>
      <c r="Q1574" s="18" t="str">
        <f>VLOOKUP(B1574,辅助信息!E:M,9,FALSE)</f>
        <v>ZTWM-CDGS-XS-2024-0030-华西集采-简州大道</v>
      </c>
      <c r="R1574" s="18" t="str">
        <f ca="1">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156</v>
      </c>
      <c r="Q1575" s="18" t="str">
        <f>VLOOKUP(B1575,辅助信息!E:M,9,FALSE)</f>
        <v>ZTWM-CDGS-XS-2024-0030-华西集采-简州大道</v>
      </c>
      <c r="R1575" s="18" t="str">
        <f ca="1">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156</v>
      </c>
      <c r="Q1576" s="18" t="str">
        <f>VLOOKUP(B1576,辅助信息!E:M,9,FALSE)</f>
        <v>ZTWM-CDGS-XS-2024-0030-华西集采-简州大道</v>
      </c>
      <c r="R1576" s="18" t="str">
        <f ca="1">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156</v>
      </c>
      <c r="Q1577" s="18" t="str">
        <f>VLOOKUP(B1577,辅助信息!E:M,9,FALSE)</f>
        <v>ZTWM-CDGS-XS-2024-0030-华西集采-简州大道</v>
      </c>
      <c r="R1577" s="18" t="str">
        <f ca="1">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156</v>
      </c>
      <c r="Q1578" s="18" t="str">
        <f>VLOOKUP(B1578,辅助信息!E:M,9,FALSE)</f>
        <v>ZTWM-CDGS-XS-2024-0030-华西集采-简州大道</v>
      </c>
      <c r="R1578" s="18" t="str">
        <f ca="1">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156</v>
      </c>
      <c r="Q1579" s="18" t="str">
        <f>VLOOKUP(B1579,辅助信息!E:M,9,FALSE)</f>
        <v>ZTWM-CDGS-XS-2024-0030-华西集采-简州大道</v>
      </c>
      <c r="R1579" s="18" t="str">
        <f ca="1">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156</v>
      </c>
      <c r="Q1580" s="18" t="str">
        <f>VLOOKUP(B1580,辅助信息!E:M,9,FALSE)</f>
        <v>ZTWM-CDGS-XS-2024-0030-华西集采-简州大道</v>
      </c>
      <c r="R1580" s="18" t="str">
        <f ca="1">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156</v>
      </c>
      <c r="Q1581" s="18" t="str">
        <f>VLOOKUP(B1581,辅助信息!E:M,9,FALSE)</f>
        <v>ZTWM-CDGS-XS-2024-0030-华西集采-简州大道</v>
      </c>
      <c r="R1581" s="18" t="str">
        <f ca="1">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156</v>
      </c>
      <c r="Q1582" s="18" t="str">
        <f>VLOOKUP(B1582,辅助信息!E:M,9,FALSE)</f>
        <v>ZTWM-CDGS-XS-2024-0030-华西集采-简州大道</v>
      </c>
      <c r="R1582" s="18" t="str">
        <f ca="1">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156</v>
      </c>
      <c r="Q1583" s="18" t="str">
        <f>VLOOKUP(B1583,辅助信息!E:M,9,FALSE)</f>
        <v>ZTWM-CDGS-XS-2024-0030-华西集采-简州大道</v>
      </c>
      <c r="R1583" s="18" t="str">
        <f ca="1">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156</v>
      </c>
      <c r="Q1584" s="18" t="str">
        <f>VLOOKUP(B1584,辅助信息!E:M,9,FALSE)</f>
        <v>ZTWM-CDGS-XS-2024-0030-华西集采-简州大道</v>
      </c>
      <c r="R1584" s="18" t="str">
        <f ca="1">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156</v>
      </c>
      <c r="Q1585" s="18" t="str">
        <f>VLOOKUP(B1585,辅助信息!E:M,9,FALSE)</f>
        <v>ZTWM-CDGS-XS-2024-0030-华西集采-简州大道</v>
      </c>
      <c r="R1585" s="18" t="str">
        <f ca="1">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156</v>
      </c>
      <c r="Q1586" s="18" t="str">
        <f>VLOOKUP(B1586,辅助信息!E:M,9,FALSE)</f>
        <v>ZTWM-CDGS-XS-2024-0030-华西集采-简州大道</v>
      </c>
      <c r="R1586" s="18" t="str">
        <f ca="1">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156</v>
      </c>
      <c r="Q1587" s="18" t="e">
        <f>VLOOKUP(B1587,辅助信息!E:M,9,FALSE)</f>
        <v>#N/A</v>
      </c>
      <c r="R1587" s="18" vm="1" t="e">
        <f ca="1">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156</v>
      </c>
      <c r="Q1588" s="18" t="e">
        <f>VLOOKUP(B1588,辅助信息!E:M,9,FALSE)</f>
        <v>#N/A</v>
      </c>
      <c r="R1588" s="18" vm="1" t="e">
        <f ca="1">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153</v>
      </c>
      <c r="Q1589" s="18" t="str">
        <f>VLOOKUP(B1589,辅助信息!E:M,9,FALSE)</f>
        <v>ZTWM-CDGS-XS-2024-0030-华西集采-简州大道</v>
      </c>
      <c r="R1589" s="18" t="str">
        <f ca="1">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153</v>
      </c>
      <c r="Q1590" s="18" t="str">
        <f>VLOOKUP(B1590,辅助信息!E:M,9,FALSE)</f>
        <v>ZTWM-CDGS-XS-2024-0030-华西集采-简州大道</v>
      </c>
      <c r="R1590" s="18" t="str">
        <f ca="1">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153</v>
      </c>
      <c r="Q1591" s="18" t="str">
        <f>VLOOKUP(B1591,辅助信息!E:M,9,FALSE)</f>
        <v>ZTWM-CDGS-XS-2024-0030-华西集采-简州大道</v>
      </c>
      <c r="R1591" s="18" t="str">
        <f ca="1">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153</v>
      </c>
      <c r="Q1592" s="18" t="str">
        <f>VLOOKUP(B1592,辅助信息!E:M,9,FALSE)</f>
        <v>ZTWM-CDGS-XS-2024-0030-华西集采-简州大道</v>
      </c>
      <c r="R1592" s="18" t="str">
        <f ca="1">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153</v>
      </c>
      <c r="Q1593" s="18" t="str">
        <f>VLOOKUP(B1593,辅助信息!E:M,9,FALSE)</f>
        <v>ZTWM-CDGS-XS-2024-0030-华西集采-简州大道</v>
      </c>
      <c r="R1593" s="18" t="str">
        <f ca="1">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153</v>
      </c>
      <c r="Q1594" s="18" t="str">
        <f>VLOOKUP(B1594,辅助信息!E:M,9,FALSE)</f>
        <v>ZTWM-CDGS-XS-2024-0030-华西集采-简州大道</v>
      </c>
      <c r="R1594" s="18" t="str">
        <f ca="1">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153</v>
      </c>
      <c r="Q1595" s="18" t="str">
        <f>VLOOKUP(B1595,辅助信息!E:M,9,FALSE)</f>
        <v>ZTWM-CDGS-XS-2024-0030-华西集采-简州大道</v>
      </c>
      <c r="R1595" s="18" t="str">
        <f ca="1">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153</v>
      </c>
      <c r="Q1596" s="18" t="str">
        <f>VLOOKUP(B1596,辅助信息!E:M,9,FALSE)</f>
        <v>ZTWM-CDGS-XS-2024-0030-华西集采-简州大道</v>
      </c>
      <c r="R1596" s="18" t="str">
        <f ca="1">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153</v>
      </c>
      <c r="Q1597" s="18" t="str">
        <f>VLOOKUP(B1597,辅助信息!E:M,9,FALSE)</f>
        <v>ZTWM-CDGS-XS-2024-0030-华西集采-简州大道</v>
      </c>
      <c r="R1597" s="18" t="str">
        <f ca="1">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153</v>
      </c>
      <c r="Q1598" s="18" t="str">
        <f>VLOOKUP(B1598,辅助信息!E:M,9,FALSE)</f>
        <v>ZTWM-CDGS-XS-2024-0030-华西集采-简州大道</v>
      </c>
      <c r="R1598" s="18" t="str">
        <f ca="1">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156</v>
      </c>
      <c r="Q1599" s="18" t="str">
        <f>VLOOKUP(B1599,辅助信息!E:M,9,FALSE)</f>
        <v>ZTWM-CDGS-XS-2025-0059-宜宾兴港建材-宜宾冷链项目</v>
      </c>
      <c r="R1599" s="18" t="str">
        <f ca="1">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156</v>
      </c>
      <c r="Q1600" s="18" t="str">
        <f>VLOOKUP(B1600,辅助信息!E:M,9,FALSE)</f>
        <v>ZTWM-CDGS-XS-2025-0059-宜宾兴港建材-宜宾冷链项目</v>
      </c>
      <c r="R1600" s="18" t="str">
        <f ca="1">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156</v>
      </c>
      <c r="Q1601" s="18" t="str">
        <f>VLOOKUP(B1601,辅助信息!E:M,9,FALSE)</f>
        <v>ZTWM-CDGS-XS-2025-0059-宜宾兴港建材-宜宾冷链项目</v>
      </c>
      <c r="R1601" s="18" t="str">
        <f ca="1">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153</v>
      </c>
      <c r="Q1602" s="18" t="str">
        <f>VLOOKUP(B1602,辅助信息!E:M,9,FALSE)</f>
        <v>ZTWM-CDGS-XS-2025-0050-中铁科研院-宜宾泥溪项目</v>
      </c>
      <c r="R1602" s="18" t="str">
        <f ca="1">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153</v>
      </c>
      <c r="Q1603" s="18" t="str">
        <f>VLOOKUP(B1603,辅助信息!E:M,9,FALSE)</f>
        <v>ZTWM-CDGS-XS-2025-0050-中铁科研院-宜宾泥溪项目</v>
      </c>
      <c r="R1603" s="18" t="str">
        <f ca="1">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153</v>
      </c>
      <c r="Q1604" s="18" t="str">
        <f>VLOOKUP(B1604,辅助信息!E:M,9,FALSE)</f>
        <v>ZTWM-CDGS-XS-2025-0050-中铁科研院-宜宾泥溪项目</v>
      </c>
      <c r="R1604" s="18" t="str">
        <f ca="1">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153</v>
      </c>
      <c r="Q1605" s="18" t="str">
        <f>VLOOKUP(B1605,辅助信息!E:M,9,FALSE)</f>
        <v>ZTWM-CDGS-XS-2024-0030-华西集采-简州大道</v>
      </c>
      <c r="R1605" s="18" t="str">
        <f ca="1">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153</v>
      </c>
      <c r="Q1606" s="18" t="str">
        <f>VLOOKUP(B1606,辅助信息!E:M,9,FALSE)</f>
        <v>ZTWM-CDGS-XS-2024-0030-华西集采-简州大道</v>
      </c>
      <c r="R1606" s="18" t="str">
        <f ca="1">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153</v>
      </c>
      <c r="Q1607" s="18" t="str">
        <f>VLOOKUP(B1607,辅助信息!E:M,9,FALSE)</f>
        <v>ZTWM-CDGS-XS-2024-0030-华西集采-简州大道</v>
      </c>
      <c r="R1607" s="18" t="str">
        <f ca="1">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153</v>
      </c>
      <c r="Q1608" s="18" t="str">
        <f>VLOOKUP(B1608,辅助信息!E:M,9,FALSE)</f>
        <v>ZTWM-CDGS-XS-2024-0030-华西集采-简州大道</v>
      </c>
      <c r="R1608" s="18" t="str">
        <f ca="1">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153</v>
      </c>
      <c r="Q1609" s="18" t="str">
        <f>VLOOKUP(B1609,辅助信息!E:M,9,FALSE)</f>
        <v>ZTWM-CDGS-XS-2024-0030-华西集采-简州大道</v>
      </c>
      <c r="R1609" s="18" t="str">
        <f ca="1">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154</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154</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154</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154</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154</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154</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154</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154</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154</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154</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154</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154</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154</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154</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154</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154</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154</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154</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154</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154</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150</v>
      </c>
      <c r="Q1630" s="18" t="str">
        <f>VLOOKUP(B1630,辅助信息!E:M,9,FALSE)</f>
        <v>ZTWM-CDGS-XS-2024-0248-五冶钢构-南充市医学院项目</v>
      </c>
      <c r="R1630" s="18" t="str">
        <f ca="1">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150</v>
      </c>
      <c r="Q1631" s="18" t="e">
        <f>VLOOKUP(B1631,辅助信息!E:M,9,FALSE)</f>
        <v>#N/A</v>
      </c>
      <c r="R1631" s="18" vm="1" t="e">
        <f ca="1">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150</v>
      </c>
      <c r="Q1632" s="18" t="e">
        <f>VLOOKUP(B1632,辅助信息!E:M,9,FALSE)</f>
        <v>#N/A</v>
      </c>
      <c r="R1632" s="18" vm="1" t="e">
        <f ca="1">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150</v>
      </c>
      <c r="Q1633" s="18" t="e">
        <f>VLOOKUP(B1633,辅助信息!E:M,9,FALSE)</f>
        <v>#N/A</v>
      </c>
      <c r="R1633" s="18" vm="1" t="e">
        <f ca="1">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150</v>
      </c>
      <c r="Q1634" s="18" t="e">
        <f>VLOOKUP(B1634,辅助信息!E:M,9,FALSE)</f>
        <v>#N/A</v>
      </c>
      <c r="R1634" s="18" vm="1" t="e">
        <f ca="1">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150</v>
      </c>
      <c r="Q1635" s="18" t="e">
        <f>VLOOKUP(B1635,辅助信息!E:M,9,FALSE)</f>
        <v>#N/A</v>
      </c>
      <c r="R1635" s="18" vm="1" t="e">
        <f ca="1">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148</v>
      </c>
      <c r="Q1636" s="18" t="str">
        <f>VLOOKUP(B1636,辅助信息!E:M,9,FALSE)</f>
        <v>ZTWM-CDGS-XS-2024-0134-商投建工达州中医药科技成果示范园项目</v>
      </c>
      <c r="R1636" s="18" t="str">
        <f ca="1">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148</v>
      </c>
      <c r="Q1637" s="18" t="str">
        <f>VLOOKUP(B1637,辅助信息!E:M,9,FALSE)</f>
        <v>ZTWM-CDGS-XS-2024-0134-商投建工达州中医药科技成果示范园项目</v>
      </c>
      <c r="R1637" s="18" t="str">
        <f ca="1">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149</v>
      </c>
      <c r="Q1638" s="18" t="str">
        <f>VLOOKUP(B1638,辅助信息!E:M,9,FALSE)</f>
        <v>ZTWM-CDGS-XS-2024-0169-中冶西部钢构-宜宾市南溪区幸福路东路,高县月江镇建设项目</v>
      </c>
      <c r="R1638" s="18" t="str">
        <f ca="1">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149</v>
      </c>
      <c r="Q1639" s="18" t="str">
        <f>VLOOKUP(B1639,辅助信息!E:M,9,FALSE)</f>
        <v>ZTWM-CDGS-XS-2024-0169-中冶西部钢构-宜宾市南溪区幸福路东路,高县月江镇建设项目</v>
      </c>
      <c r="R1639" s="18" t="str">
        <f ca="1">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149</v>
      </c>
      <c r="Q1640" s="18" t="str">
        <f>VLOOKUP(B1640,辅助信息!E:M,9,FALSE)</f>
        <v>ZTWM-CDGS-XS-2024-0169-中冶西部钢构-宜宾市南溪区幸福路东路,高县月江镇建设项目</v>
      </c>
      <c r="R1640" s="18" t="str">
        <f ca="1">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149</v>
      </c>
      <c r="Q1641" s="18" t="str">
        <f>VLOOKUP(B1641,辅助信息!E:M,9,FALSE)</f>
        <v>ZTWM-CDGS-XS-2024-0169-中冶西部钢构-宜宾市南溪区幸福路东路,高县月江镇建设项目</v>
      </c>
      <c r="R1641" s="18" t="str">
        <f ca="1">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149</v>
      </c>
      <c r="Q1642" s="18" t="str">
        <f>VLOOKUP(B1642,辅助信息!E:M,9,FALSE)</f>
        <v>ZTWM-CDGS-XS-2024-0169-中冶西部钢构-宜宾市南溪区幸福路东路,高县月江镇建设项目</v>
      </c>
      <c r="R1642" s="18" t="str">
        <f ca="1">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149</v>
      </c>
      <c r="Q1643" s="18" t="str">
        <f>VLOOKUP(B1643,辅助信息!E:M,9,FALSE)</f>
        <v>ZTWM-CDGS-XS-2024-0169-中冶西部钢构-宜宾市南溪区幸福路东路,高县月江镇建设项目</v>
      </c>
      <c r="R1643" s="18" t="str">
        <f ca="1">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150</v>
      </c>
      <c r="Q1644" s="18" t="str">
        <f>VLOOKUP(B1644,辅助信息!E:M,9,FALSE)</f>
        <v>ZTWM-CDGS-XS-2025-0073-五冶天府-成都怡心湖片区及龙泉驿医院等项目</v>
      </c>
      <c r="R1644" s="18" t="str">
        <f ca="1">_xlfn._xlws.FILTER(辅助信息!D:D,辅助信息!E:E=B1644)</f>
        <v>五冶建设龙泉芙蓉花语项目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150</v>
      </c>
      <c r="Q1645" s="18" t="str">
        <f>VLOOKUP(B1645,辅助信息!E:M,9,FALSE)</f>
        <v>ZTWM-CDGS-XS-2025-0073-五冶天府-成都怡心湖片区及龙泉驿医院等项目</v>
      </c>
      <c r="R1645" s="18" t="str">
        <f ca="1">_xlfn._xlws.FILTER(辅助信息!D:D,辅助信息!E:E=B1645)</f>
        <v>五冶建设龙泉芙蓉花语项目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149</v>
      </c>
      <c r="Q1646" s="18" t="str">
        <f>VLOOKUP(B1646,辅助信息!E:M,9,FALSE)</f>
        <v>ZTWM-CDGS-XS-2024-0179-四川商投-射洪城乡一体化建设项目</v>
      </c>
      <c r="R1646" s="18" t="str">
        <f ca="1">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149</v>
      </c>
      <c r="Q1647" s="18" t="str">
        <f>VLOOKUP(B1647,辅助信息!E:M,9,FALSE)</f>
        <v>ZTWM-CDGS-XS-2024-0179-四川商投-射洪城乡一体化建设项目</v>
      </c>
      <c r="R1647" s="18" t="str">
        <f ca="1">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149</v>
      </c>
      <c r="Q1648" s="18" t="str">
        <f>VLOOKUP(B1648,辅助信息!E:M,9,FALSE)</f>
        <v>ZTWM-CDGS-XS-2024-0179-四川商投-射洪城乡一体化建设项目</v>
      </c>
      <c r="R1648" s="18" t="str">
        <f ca="1">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149</v>
      </c>
      <c r="Q1649" s="18" t="str">
        <f>VLOOKUP(B1649,辅助信息!E:M,9,FALSE)</f>
        <v>ZTWM-CDGS-XS-2024-0179-四川商投-射洪城乡一体化建设项目</v>
      </c>
      <c r="R1649" s="18" t="str">
        <f ca="1">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154</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146</v>
      </c>
      <c r="Q1651" s="18" t="str">
        <f>VLOOKUP(B1651,辅助信息!E:M,9,FALSE)</f>
        <v>ZTWM-CDGS-XS-2024-0030-华西集采-简州大道</v>
      </c>
      <c r="R1651" s="18" t="str">
        <f ca="1">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149</v>
      </c>
      <c r="Q1652" s="18" t="str">
        <f>VLOOKUP(B1652,辅助信息!E:M,9,FALSE)</f>
        <v>ZTWM-CDGS-XS-2024-0189-华西集采-酒城南项目</v>
      </c>
      <c r="R1652" s="18" t="str">
        <f ca="1">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149</v>
      </c>
      <c r="Q1653" s="18" t="str">
        <f>VLOOKUP(B1653,辅助信息!E:M,9,FALSE)</f>
        <v>ZTWM-CDGS-XS-2024-0189-华西集采-酒城南项目</v>
      </c>
      <c r="R1653" s="18" t="str">
        <f ca="1">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149</v>
      </c>
      <c r="Q1654" s="18" t="str">
        <f>VLOOKUP(B1654,辅助信息!E:M,9,FALSE)</f>
        <v>ZTWM-CDGS-XS-2024-0189-华西集采-酒城南项目</v>
      </c>
      <c r="R1654" s="18" t="str">
        <f ca="1">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149</v>
      </c>
      <c r="Q1655" s="18" t="str">
        <f>VLOOKUP(B1655,辅助信息!E:M,9,FALSE)</f>
        <v>ZTWM-CDGS-XS-2024-0248-五冶钢构-南充市医学院项目</v>
      </c>
      <c r="R1655" s="18" t="str">
        <f ca="1">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149</v>
      </c>
      <c r="Q1656" s="18" t="str">
        <f>VLOOKUP(B1656,辅助信息!E:M,9,FALSE)</f>
        <v>ZTWM-CDGS-XS-2024-0248-五冶钢构-南充市医学院项目</v>
      </c>
      <c r="R1656" s="18" t="str">
        <f ca="1">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149</v>
      </c>
      <c r="Q1657" s="18" t="str">
        <f>VLOOKUP(B1657,辅助信息!E:M,9,FALSE)</f>
        <v>ZTWM-CDGS-XS-2024-0248-五冶钢构-南充市医学院项目</v>
      </c>
      <c r="R1657" s="18" t="str">
        <f ca="1">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147</v>
      </c>
      <c r="Q1658" s="18" t="str">
        <f>VLOOKUP(B1658,辅助信息!E:M,9,FALSE)</f>
        <v>ZTWM-CDGS-XS-2024-0134-商投建工达州中医药科技成果示范园项目</v>
      </c>
      <c r="R1658" s="18" t="str">
        <f ca="1">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147</v>
      </c>
      <c r="Q1659" s="18" t="str">
        <f>VLOOKUP(B1659,辅助信息!E:M,9,FALSE)</f>
        <v>ZTWM-CDGS-XS-2024-0134-商投建工达州中医药科技成果示范园项目</v>
      </c>
      <c r="R1659" s="18" t="str">
        <f ca="1">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147</v>
      </c>
      <c r="Q1660" s="18" t="str">
        <f>VLOOKUP(B1660,辅助信息!E:M,9,FALSE)</f>
        <v>ZTWM-CDGS-XS-2024-0134-商投建工达州中医药科技成果示范园项目</v>
      </c>
      <c r="R1660" s="18" t="str">
        <f ca="1">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147</v>
      </c>
      <c r="Q1661" s="18" t="str">
        <f>VLOOKUP(B1661,辅助信息!E:M,9,FALSE)</f>
        <v>ZTWM-CDGS-XS-2024-0134-商投建工达州中医药科技成果示范园项目</v>
      </c>
      <c r="R1661" s="18" t="str">
        <f ca="1">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147</v>
      </c>
      <c r="Q1662" s="18" t="str">
        <f>VLOOKUP(B1662,辅助信息!E:M,9,FALSE)</f>
        <v>ZTWM-CDGS-XS-2024-0134-商投建工达州中医药科技成果示范园项目</v>
      </c>
      <c r="R1662" s="18" t="str">
        <f ca="1">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147</v>
      </c>
      <c r="Q1663" s="18" t="str">
        <f>VLOOKUP(B1663,辅助信息!E:M,9,FALSE)</f>
        <v>ZTWM-CDGS-XS-2024-0134-商投建工达州中医药科技成果示范园项目</v>
      </c>
      <c r="R1663" s="18" t="str">
        <f ca="1">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147</v>
      </c>
      <c r="Q1664" s="18" t="str">
        <f>VLOOKUP(B1664,辅助信息!E:M,9,FALSE)</f>
        <v>ZTWM-CDGS-XS-2024-0134-商投建工达州中医药科技成果示范园项目</v>
      </c>
      <c r="R1664" s="18" t="str">
        <f ca="1">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146</v>
      </c>
      <c r="Q1665" s="18" t="str">
        <f>VLOOKUP(B1665,辅助信息!E:M,9,FALSE)</f>
        <v>ZTWM-CDGS-XS-2024-0092-华西-萌海科创农业生态谷</v>
      </c>
      <c r="R1665" s="18" t="str">
        <f ca="1">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146</v>
      </c>
      <c r="Q1666" s="18" t="str">
        <f>VLOOKUP(B1666,辅助信息!E:M,9,FALSE)</f>
        <v>ZTWM-CDGS-XS-2024-0092-华西-萌海科创农业生态谷</v>
      </c>
      <c r="R1666" s="18" t="str">
        <f ca="1">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146</v>
      </c>
      <c r="Q1667" s="18" t="str">
        <f>VLOOKUP(B1667,辅助信息!E:M,9,FALSE)</f>
        <v>ZTWM-CDGS-XS-2024-0092-华西-萌海科创农业生态谷</v>
      </c>
      <c r="R1667" s="18" t="str">
        <f ca="1">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146</v>
      </c>
      <c r="Q1668" s="18" t="str">
        <f>VLOOKUP(B1668,辅助信息!E:M,9,FALSE)</f>
        <v>ZTWM-CDGS-XS-2024-0092-华西-萌海科创农业生态谷</v>
      </c>
      <c r="R1668" s="18" t="str">
        <f ca="1">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146</v>
      </c>
      <c r="Q1669" s="18" t="str">
        <f>VLOOKUP(B1669,辅助信息!E:M,9,FALSE)</f>
        <v>ZTWM-CDGS-XS-2024-0092-华西-萌海科创农业生态谷</v>
      </c>
      <c r="R1669" s="18" t="str">
        <f ca="1">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146</v>
      </c>
      <c r="Q1670" s="18" t="str">
        <f>VLOOKUP(B1670,辅助信息!E:M,9,FALSE)</f>
        <v>ZTWM-CDGS-XS-2024-0092-华西-萌海科创农业生态谷</v>
      </c>
      <c r="R1670" s="18" t="str">
        <f ca="1">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146</v>
      </c>
      <c r="Q1671" s="18" t="str">
        <f>VLOOKUP(B1671,辅助信息!E:M,9,FALSE)</f>
        <v>ZTWM-CDGS-XS-2024-0092-华西-萌海科创农业生态谷</v>
      </c>
      <c r="R1671" s="18" t="str">
        <f ca="1">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146</v>
      </c>
      <c r="Q1672" s="18" t="str">
        <f>VLOOKUP(B1672,辅助信息!E:M,9,FALSE)</f>
        <v>ZTWM-CDGS-XS-2024-0092-华西-萌海科创农业生态谷</v>
      </c>
      <c r="R1672" s="18" t="str">
        <f ca="1">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146</v>
      </c>
      <c r="Q1673" s="18" t="str">
        <f>VLOOKUP(B1673,辅助信息!E:M,9,FALSE)</f>
        <v>ZTWM-CDGS-XS-2024-0134-商投建工达州中医药科技成果示范园项目</v>
      </c>
      <c r="R1673" s="18" t="str">
        <f ca="1">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146</v>
      </c>
      <c r="Q1674" s="18" t="str">
        <f>VLOOKUP(B1674,辅助信息!E:M,9,FALSE)</f>
        <v>ZTWM-CDGS-XS-2024-0134-商投建工达州中医药科技成果示范园项目</v>
      </c>
      <c r="R1674" s="18" t="str">
        <f ca="1">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146</v>
      </c>
      <c r="Q1675" s="18" t="str">
        <f>VLOOKUP(B1675,辅助信息!E:M,9,FALSE)</f>
        <v>ZTWM-CDGS-XS-2024-0134-商投建工达州中医药科技成果示范园项目</v>
      </c>
      <c r="R1675" s="18" t="str">
        <f ca="1">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146</v>
      </c>
      <c r="Q1676" s="18" t="str">
        <f>VLOOKUP(B1676,辅助信息!E:M,9,FALSE)</f>
        <v>ZTWM-CDGS-XS-2024-0134-商投建工达州中医药科技成果示范园项目</v>
      </c>
      <c r="R1676" s="18" t="str">
        <f ca="1">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146</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146</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146</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146</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146</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146</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146</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146</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146</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140</v>
      </c>
      <c r="Q1686" s="18" t="str">
        <f>VLOOKUP(B1686,辅助信息!E:M,9,FALSE)</f>
        <v>ZTWM-CDGS-XS-2024-0179-四川商投-射洪城乡一体化建设项目</v>
      </c>
      <c r="R1686" s="18" t="str">
        <f ca="1">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140</v>
      </c>
      <c r="Q1687" s="18" t="str">
        <f>VLOOKUP(B1687,辅助信息!E:M,9,FALSE)</f>
        <v>ZTWM-CDGS-XS-2024-0179-四川商投-射洪城乡一体化建设项目</v>
      </c>
      <c r="R1687" s="18" t="str">
        <f ca="1">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140</v>
      </c>
      <c r="Q1688" s="18" t="str">
        <f>VLOOKUP(B1688,辅助信息!E:M,9,FALSE)</f>
        <v>ZTWM-CDGS-XS-2024-0179-四川商投-射洪城乡一体化建设项目</v>
      </c>
      <c r="R1688" s="18" t="str">
        <f ca="1">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140</v>
      </c>
      <c r="Q1689" s="18" t="str">
        <f>VLOOKUP(B1689,辅助信息!E:M,9,FALSE)</f>
        <v>ZTWM-CDGS-XS-2024-0179-四川商投-射洪城乡一体化建设项目</v>
      </c>
      <c r="R1689" s="18" t="str">
        <f ca="1">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142</v>
      </c>
      <c r="Q1690" s="18" t="str">
        <f>VLOOKUP(B1690,辅助信息!E:M,9,FALSE)</f>
        <v>ZTWM-CDGS-XS-2024-0030-华西集采-简州大道</v>
      </c>
      <c r="R1690" s="18" t="str">
        <f ca="1">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142</v>
      </c>
      <c r="Q1691" s="18" t="str">
        <f>VLOOKUP(B1691,辅助信息!E:M,9,FALSE)</f>
        <v>ZTWM-CDGS-XS-2024-0030-华西集采-简州大道</v>
      </c>
      <c r="R1691" s="18" t="str">
        <f ca="1">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142</v>
      </c>
      <c r="Q1692" s="18" t="str">
        <f>VLOOKUP(B1692,辅助信息!E:M,9,FALSE)</f>
        <v>ZTWM-CDGS-XS-2024-0030-华西集采-简州大道</v>
      </c>
      <c r="R1692" s="18" t="str">
        <f ca="1">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142</v>
      </c>
      <c r="Q1693" s="18" t="str">
        <f>VLOOKUP(B1693,辅助信息!E:M,9,FALSE)</f>
        <v>ZTWM-CDGS-XS-2024-0030-华西集采-简州大道</v>
      </c>
      <c r="R1693" s="18" t="str">
        <f ca="1">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142</v>
      </c>
      <c r="Q1694" s="18" t="str">
        <f>VLOOKUP(B1694,辅助信息!E:M,9,FALSE)</f>
        <v>ZTWM-CDGS-XS-2024-0030-华西集采-简州大道</v>
      </c>
      <c r="R1694" s="18" t="str">
        <f ca="1">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142</v>
      </c>
      <c r="Q1695" s="18" t="str">
        <f>VLOOKUP(B1695,辅助信息!E:M,9,FALSE)</f>
        <v>ZTWM-CDGS-XS-2024-0030-华西集采-简州大道</v>
      </c>
      <c r="R1695" s="18" t="str">
        <f ca="1">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142</v>
      </c>
      <c r="Q1696" s="18" t="str">
        <f>VLOOKUP(B1696,辅助信息!E:M,9,FALSE)</f>
        <v>ZTWM-CDGS-XS-2024-0030-华西集采-简州大道</v>
      </c>
      <c r="R1696" s="18" t="str">
        <f ca="1">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142</v>
      </c>
      <c r="Q1697" s="18" t="str">
        <f>VLOOKUP(B1697,辅助信息!E:M,9,FALSE)</f>
        <v>ZTWM-CDGS-XS-2024-0030-华西集采-简州大道</v>
      </c>
      <c r="R1697" s="18" t="str">
        <f ca="1">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142</v>
      </c>
      <c r="Q1698" s="18" t="str">
        <f>VLOOKUP(B1698,辅助信息!E:M,9,FALSE)</f>
        <v>ZTWM-CDGS-XS-2024-0030-华西集采-简州大道</v>
      </c>
      <c r="R1698" s="18" t="str">
        <f ca="1">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142</v>
      </c>
      <c r="Q1699" s="18" t="str">
        <f>VLOOKUP(B1699,辅助信息!E:M,9,FALSE)</f>
        <v>ZTWM-CDGS-XS-2024-0030-华西集采-简州大道</v>
      </c>
      <c r="R1699" s="18" t="str">
        <f ca="1">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142</v>
      </c>
      <c r="Q1700" s="18" t="str">
        <f>VLOOKUP(B1700,辅助信息!E:M,9,FALSE)</f>
        <v>ZTWM-CDGS-XS-2024-0030-华西集采-简州大道</v>
      </c>
      <c r="R1700" s="18" t="str">
        <f ca="1">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141</v>
      </c>
      <c r="Q1701" s="18" t="str">
        <f>VLOOKUP(B1701,辅助信息!E:M,9,FALSE)</f>
        <v>ZTWM-CDGS-XS-2024-0030-华西集采-简州大道</v>
      </c>
      <c r="R1701" s="18" t="str">
        <f ca="1">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141</v>
      </c>
      <c r="Q1702" s="18" t="str">
        <f>VLOOKUP(B1702,辅助信息!E:M,9,FALSE)</f>
        <v>ZTWM-CDGS-XS-2024-0030-华西集采-简州大道</v>
      </c>
      <c r="R1702" s="18" t="str">
        <f ca="1">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141</v>
      </c>
      <c r="Q1703" s="18" t="str">
        <f>VLOOKUP(B1703,辅助信息!E:M,9,FALSE)</f>
        <v>ZTWM-CDGS-XS-2024-0030-华西集采-简州大道</v>
      </c>
      <c r="R1703" s="18" t="str">
        <f ca="1">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141</v>
      </c>
      <c r="Q1704" s="18" t="str">
        <f>VLOOKUP(B1704,辅助信息!E:M,9,FALSE)</f>
        <v>ZTWM-CDGS-XS-2024-0030-华西集采-简州大道</v>
      </c>
      <c r="R1704" s="18" t="str">
        <f ca="1">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141</v>
      </c>
      <c r="Q1705" s="18" t="str">
        <f>VLOOKUP(B1705,辅助信息!E:M,9,FALSE)</f>
        <v>ZTWM-CDGS-XS-2024-0030-华西集采-简州大道</v>
      </c>
      <c r="R1705" s="18" t="str">
        <f ca="1">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141</v>
      </c>
      <c r="Q1706" s="18" t="str">
        <f>VLOOKUP(B1706,辅助信息!E:M,9,FALSE)</f>
        <v>ZTWM-CDGS-XS-2024-0030-华西集采-简州大道</v>
      </c>
      <c r="R1706" s="18" t="str">
        <f ca="1">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140</v>
      </c>
      <c r="Q1707" s="18" t="str">
        <f>VLOOKUP(B1707,辅助信息!E:M,9,FALSE)</f>
        <v>ZTWM-CDGS-XS-2024-0030-华西集采-简州大道</v>
      </c>
      <c r="R1707" s="18" t="str">
        <f ca="1">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140</v>
      </c>
      <c r="Q1708" s="18" t="str">
        <f>VLOOKUP(B1708,辅助信息!E:M,9,FALSE)</f>
        <v>ZTWM-CDGS-XS-2024-0030-华西集采-简州大道</v>
      </c>
      <c r="R1708" s="18" t="str">
        <f ca="1">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140</v>
      </c>
      <c r="Q1709" s="18" t="str">
        <f>VLOOKUP(B1709,辅助信息!E:M,9,FALSE)</f>
        <v>ZTWM-CDGS-XS-2024-0030-华西集采-简州大道</v>
      </c>
      <c r="R1709" s="18" t="str">
        <f ca="1">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140</v>
      </c>
      <c r="Q1710" s="18" t="str">
        <f>VLOOKUP(B1710,辅助信息!E:M,9,FALSE)</f>
        <v>ZTWM-CDGS-XS-2024-0030-华西集采-简州大道</v>
      </c>
      <c r="R1710" s="18" t="str">
        <f ca="1">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140</v>
      </c>
      <c r="Q1711" s="18" t="str">
        <f>VLOOKUP(B1711,辅助信息!E:M,9,FALSE)</f>
        <v>ZTWM-CDGS-XS-2024-0030-华西集采-简州大道</v>
      </c>
      <c r="R1711" s="18" t="str">
        <f ca="1">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140</v>
      </c>
      <c r="Q1712" s="18" t="str">
        <f>VLOOKUP(B1712,辅助信息!E:M,9,FALSE)</f>
        <v>ZTWM-CDGS-XS-2024-0030-华西集采-简州大道</v>
      </c>
      <c r="R1712" s="18" t="str">
        <f ca="1">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140</v>
      </c>
      <c r="Q1713" s="18" t="str">
        <f>VLOOKUP(B1713,辅助信息!E:M,9,FALSE)</f>
        <v>ZTWM-CDGS-XS-2024-0030-华西集采-简州大道</v>
      </c>
      <c r="R1713" s="18" t="str">
        <f ca="1">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140</v>
      </c>
      <c r="Q1714" s="18" t="str">
        <f>VLOOKUP(B1714,辅助信息!E:M,9,FALSE)</f>
        <v>ZTWM-CDGS-XS-2024-0030-华西集采-简州大道</v>
      </c>
      <c r="R1714" s="18" t="str">
        <f ca="1">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140</v>
      </c>
      <c r="Q1715" s="18" t="str">
        <f>VLOOKUP(B1715,辅助信息!E:M,9,FALSE)</f>
        <v>ZTWM-CDGS-XS-2024-0030-华西集采-简州大道</v>
      </c>
      <c r="R1715" s="18" t="str">
        <f ca="1">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140</v>
      </c>
      <c r="Q1716" s="18" t="str">
        <f>VLOOKUP(B1716,辅助信息!E:M,9,FALSE)</f>
        <v>ZTWM-CDGS-XS-2024-0030-华西集采-简州大道</v>
      </c>
      <c r="R1716" s="18" t="str">
        <f ca="1">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140</v>
      </c>
      <c r="Q1717" s="18" t="str">
        <f>VLOOKUP(B1717,辅助信息!E:M,9,FALSE)</f>
        <v>ZTWM-CDGS-XS-2024-0030-华西集采-简州大道</v>
      </c>
      <c r="R1717" s="18" t="str">
        <f ca="1">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140</v>
      </c>
      <c r="Q1718" s="18" t="str">
        <f>VLOOKUP(B1718,辅助信息!E:M,9,FALSE)</f>
        <v>ZTWM-CDGS-XS-2024-0030-华西集采-简州大道</v>
      </c>
      <c r="R1718" s="18" t="str">
        <f ca="1">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140</v>
      </c>
      <c r="Q1719" s="18" t="str">
        <f>VLOOKUP(B1719,辅助信息!E:M,9,FALSE)</f>
        <v>ZTWM-CDGS-XS-2024-0134-商投建工达州中医药科技成果示范园项目</v>
      </c>
      <c r="R1719" s="18" t="str">
        <f ca="1">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140</v>
      </c>
      <c r="Q1720" s="18" t="str">
        <f>VLOOKUP(B1720,辅助信息!E:M,9,FALSE)</f>
        <v>ZTWM-CDGS-XS-2024-0134-商投建工达州中医药科技成果示范园项目</v>
      </c>
      <c r="R1720" s="18" t="str">
        <f ca="1">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140</v>
      </c>
      <c r="Q1721" s="18" t="str">
        <f>VLOOKUP(B1721,辅助信息!E:M,9,FALSE)</f>
        <v>ZTWM-CDGS-XS-2024-0134-商投建工达州中医药科技成果示范园项目</v>
      </c>
      <c r="R1721" s="18" t="str">
        <f ca="1">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140</v>
      </c>
      <c r="Q1722" s="18" t="str">
        <f>VLOOKUP(B1722,辅助信息!E:M,9,FALSE)</f>
        <v>ZTWM-CDGS-XS-2024-0134-商投建工达州中医药科技成果示范园项目</v>
      </c>
      <c r="R1722" s="18" t="str">
        <f ca="1">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140</v>
      </c>
      <c r="Q1723" s="18" t="str">
        <f>VLOOKUP(B1723,辅助信息!E:M,9,FALSE)</f>
        <v>ZTWM-CDGS-XS-2024-0134-商投建工达州中医药科技成果示范园项目</v>
      </c>
      <c r="R1723" s="18" t="str">
        <f ca="1">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140</v>
      </c>
      <c r="Q1724" s="18" t="str">
        <f>VLOOKUP(B1724,辅助信息!E:M,9,FALSE)</f>
        <v>ZTWM-CDGS-XS-2024-0134-商投建工达州中医药科技成果示范园项目</v>
      </c>
      <c r="R1724" s="18" t="str">
        <f ca="1">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140</v>
      </c>
      <c r="Q1725" s="18" t="str">
        <f>VLOOKUP(B1725,辅助信息!E:M,9,FALSE)</f>
        <v>ZTWM-CDGS-XS-2024-0134-商投建工达州中医药科技成果示范园项目</v>
      </c>
      <c r="R1725" s="18" t="str">
        <f ca="1">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140</v>
      </c>
      <c r="Q1726" s="18" t="str">
        <f>VLOOKUP(B1726,辅助信息!E:M,9,FALSE)</f>
        <v>ZTWM-CDGS-XS-2024-0134-商投建工达州中医药科技成果示范园项目</v>
      </c>
      <c r="R1726" s="18" t="str">
        <f ca="1">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140</v>
      </c>
      <c r="Q1727" s="18" t="str">
        <f>VLOOKUP(B1727,辅助信息!E:M,9,FALSE)</f>
        <v>ZTWM-CDGS-XS-2024-0134-商投建工达州中医药科技成果示范园项目</v>
      </c>
      <c r="R1727" s="18" t="str">
        <f ca="1">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140</v>
      </c>
      <c r="Q1728" s="18" t="str">
        <f>VLOOKUP(B1728,辅助信息!E:M,9,FALSE)</f>
        <v>ZTWM-CDGS-XS-2024-0134-商投建工达州中医药科技成果示范园项目</v>
      </c>
      <c r="R1728" s="18" t="str">
        <f ca="1">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140</v>
      </c>
      <c r="Q1729" s="18" t="str">
        <f>VLOOKUP(B1729,辅助信息!E:M,9,FALSE)</f>
        <v>ZTWM-CDGS-XS-2024-0134-商投建工达州中医药科技成果示范园项目</v>
      </c>
      <c r="R1729" s="18" t="str">
        <f ca="1">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140</v>
      </c>
      <c r="Q1730" s="18" t="str">
        <f>VLOOKUP(B1730,辅助信息!E:M,9,FALSE)</f>
        <v>ZTWM-CDGS-XS-2025-0029-中铁三局集团有限公司-西渝高铁康渝段站房四标项目</v>
      </c>
      <c r="R1730" s="18" t="str">
        <f ca="1">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140</v>
      </c>
      <c r="Q1731" s="18" t="str">
        <f>VLOOKUP(B1731,辅助信息!E:M,9,FALSE)</f>
        <v>ZTWM-CDGS-XS-2025-0029-中铁三局集团有限公司-西渝高铁康渝段站房四标项目</v>
      </c>
      <c r="R1731" s="18" t="str">
        <f ca="1">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140</v>
      </c>
      <c r="Q1732" s="18" t="str">
        <f>VLOOKUP(B1732,辅助信息!E:M,9,FALSE)</f>
        <v>ZTWM-CDGS-XS-2025-0029-中铁三局集团有限公司-西渝高铁康渝段站房四标项目</v>
      </c>
      <c r="R1732" s="18" t="str">
        <f ca="1">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140</v>
      </c>
      <c r="Q1733" s="18" t="str">
        <f>VLOOKUP(B1733,辅助信息!E:M,9,FALSE)</f>
        <v>ZTWM-CDGS-XS-2025-0029-中铁三局集团有限公司-西渝高铁康渝段站房四标项目</v>
      </c>
      <c r="R1733" s="18" t="str">
        <f ca="1">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140</v>
      </c>
      <c r="Q1734" s="18" t="str">
        <f>VLOOKUP(B1734,辅助信息!E:M,9,FALSE)</f>
        <v>ZTWM-CDGS-XS-2025-0029-中铁三局集团有限公司-西渝高铁康渝段站房四标项目</v>
      </c>
      <c r="R1734" s="18" t="str">
        <f ca="1">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140</v>
      </c>
      <c r="Q1735" s="18" t="str">
        <f>VLOOKUP(B1735,辅助信息!E:M,9,FALSE)</f>
        <v>ZTWM-CDGS-XS-2025-0029-中铁三局集团有限公司-西渝高铁康渝段站房四标项目</v>
      </c>
      <c r="R1735" s="18" t="str">
        <f ca="1">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140</v>
      </c>
      <c r="Q1736" s="18" t="str">
        <f>VLOOKUP(B1736,辅助信息!E:M,9,FALSE)</f>
        <v>ZTWM-CDGS-XS-2025-0029-中铁三局集团有限公司-西渝高铁康渝段站房四标项目</v>
      </c>
      <c r="R1736" s="18" t="str">
        <f ca="1">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140</v>
      </c>
      <c r="Q1737" s="18" t="str">
        <f>VLOOKUP(B1737,辅助信息!E:M,9,FALSE)</f>
        <v>ZTWM-CDGS-XS-2025-0029-中铁三局集团有限公司-西渝高铁康渝段站房四标项目</v>
      </c>
      <c r="R1737" s="18" t="str">
        <f ca="1">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140</v>
      </c>
      <c r="Q1738" s="18" t="str">
        <f>VLOOKUP(B1738,辅助信息!E:M,9,FALSE)</f>
        <v>ZTWM-CDGS-XS-2025-0029-中铁三局集团有限公司-西渝高铁康渝段站房四标项目</v>
      </c>
      <c r="R1738" s="18" t="str">
        <f ca="1">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140</v>
      </c>
      <c r="Q1739" s="18" t="str">
        <f>VLOOKUP(B1739,辅助信息!E:M,9,FALSE)</f>
        <v>ZTWM-CDGS-XS-2025-0029-中铁三局集团有限公司-西渝高铁康渝段站房四标项目</v>
      </c>
      <c r="R1739" s="18" t="str">
        <f ca="1">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140</v>
      </c>
      <c r="Q1740" s="18" t="str">
        <f>VLOOKUP(B1740,辅助信息!E:M,9,FALSE)</f>
        <v>ZTWM-CDGS-XS-2025-0029-中铁三局集团有限公司-西渝高铁康渝段站房四标项目</v>
      </c>
      <c r="R1740" s="18" t="str">
        <f ca="1">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140</v>
      </c>
      <c r="Q1741" s="18" t="str">
        <f>VLOOKUP(B1741,辅助信息!E:M,9,FALSE)</f>
        <v>ZTWM-CDGS-XS-2024-0030-华西集采-简州大道</v>
      </c>
      <c r="R1741" s="18" t="str">
        <f ca="1">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140</v>
      </c>
      <c r="Q1742" s="18" t="str">
        <f>VLOOKUP(B1742,辅助信息!E:M,9,FALSE)</f>
        <v>ZTWM-CDGS-XS-2024-0030-华西集采-简州大道</v>
      </c>
      <c r="R1742" s="18" t="str">
        <f ca="1">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140</v>
      </c>
      <c r="Q1743" s="18" t="str">
        <f>VLOOKUP(B1743,辅助信息!E:M,9,FALSE)</f>
        <v>ZTWM-CDGS-XS-2024-0030-华西集采-简州大道</v>
      </c>
      <c r="R1743" s="18" t="str">
        <f ca="1">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140</v>
      </c>
      <c r="Q1744" s="18" t="str">
        <f>VLOOKUP(B1744,辅助信息!E:M,9,FALSE)</f>
        <v>ZTWM-CDGS-XS-2024-0134-商投建工达州中医药科技成果示范园项目</v>
      </c>
      <c r="R1744" s="18" t="str">
        <f ca="1">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140</v>
      </c>
      <c r="Q1745" s="18" t="str">
        <f>VLOOKUP(B1745,辅助信息!E:M,9,FALSE)</f>
        <v>ZTWM-CDGS-XS-2024-0134-商投建工达州中医药科技成果示范园项目</v>
      </c>
      <c r="R1745" s="18" t="str">
        <f ca="1">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140</v>
      </c>
      <c r="Q1746" s="18" t="str">
        <f>VLOOKUP(B1746,辅助信息!E:M,9,FALSE)</f>
        <v>ZTWM-CDGS-XS-2024-0134-商投建工达州中医药科技成果示范园项目</v>
      </c>
      <c r="R1746" s="18" t="str">
        <f ca="1">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140</v>
      </c>
      <c r="Q1747" s="18" t="str">
        <f>VLOOKUP(B1747,辅助信息!E:M,9,FALSE)</f>
        <v>ZTWM-CDGS-XS-2024-0134-商投建工达州中医药科技成果示范园项目</v>
      </c>
      <c r="R1747" s="18" t="str">
        <f ca="1">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140</v>
      </c>
      <c r="Q1748" s="18" t="str">
        <f>VLOOKUP(B1748,辅助信息!E:M,9,FALSE)</f>
        <v>ZTWM-CDGS-XS-2024-0134-商投建工达州中医药科技成果示范园项目</v>
      </c>
      <c r="R1748" s="18" t="str">
        <f ca="1">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140</v>
      </c>
      <c r="Q1749" s="18" t="str">
        <f>VLOOKUP(B1749,辅助信息!E:M,9,FALSE)</f>
        <v>ZTWM-CDGS-XS-2024-0134-商投建工达州中医药科技成果示范园项目</v>
      </c>
      <c r="R1749" s="18" t="str">
        <f ca="1">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140</v>
      </c>
      <c r="Q1750" s="18" t="str">
        <f>VLOOKUP(B1750,辅助信息!E:M,9,FALSE)</f>
        <v>ZTWM-CDGS-XS-2024-0134-商投建工达州中医药科技成果示范园项目</v>
      </c>
      <c r="R1750" s="18" t="str">
        <f ca="1">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140</v>
      </c>
      <c r="Q1751" s="18" t="str">
        <f>VLOOKUP(B1751,辅助信息!E:M,9,FALSE)</f>
        <v>ZTWM-CDGS-XS-2024-0134-商投建工达州中医药科技成果示范园项目</v>
      </c>
      <c r="R1751" s="18" t="str">
        <f ca="1">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140</v>
      </c>
      <c r="Q1752" s="18" t="str">
        <f>VLOOKUP(B1752,辅助信息!E:M,9,FALSE)</f>
        <v>ZTWM-CDGS-XS-2024-0134-商投建工达州中医药科技成果示范园项目</v>
      </c>
      <c r="R1752" s="18" t="str">
        <f ca="1">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133</v>
      </c>
      <c r="Q1753" s="18" t="str">
        <f>VLOOKUP(B1753,辅助信息!E:M,9,FALSE)</f>
        <v>ZTWM-CDGS-XS-2024-0092-华西-萌海科创农业生态谷</v>
      </c>
      <c r="R1753" s="18" t="str">
        <f ca="1">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133</v>
      </c>
      <c r="Q1754" s="18" t="str">
        <f>VLOOKUP(B1754,辅助信息!E:M,9,FALSE)</f>
        <v>ZTWM-CDGS-XS-2024-0092-华西-萌海科创农业生态谷</v>
      </c>
      <c r="R1754" s="18" t="str">
        <f ca="1">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133</v>
      </c>
      <c r="Q1755" s="18" t="str">
        <f>VLOOKUP(B1755,辅助信息!E:M,9,FALSE)</f>
        <v>ZTWM-CDGS-XS-2024-0092-华西-萌海科创农业生态谷</v>
      </c>
      <c r="R1755" s="18" t="str">
        <f ca="1">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133</v>
      </c>
      <c r="Q1756" s="18" t="str">
        <f>VLOOKUP(B1756,辅助信息!E:M,9,FALSE)</f>
        <v>ZTWM-CDGS-XS-2024-0092-华西-萌海科创农业生态谷</v>
      </c>
      <c r="R1756" s="18" t="str">
        <f ca="1">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133</v>
      </c>
      <c r="Q1757" s="18" t="str">
        <f>VLOOKUP(B1757,辅助信息!E:M,9,FALSE)</f>
        <v>ZTWM-CDGS-XS-2024-0092-华西-萌海科创农业生态谷</v>
      </c>
      <c r="R1757" s="18" t="str">
        <f ca="1">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133</v>
      </c>
      <c r="Q1758" s="18" t="str">
        <f>VLOOKUP(B1758,辅助信息!E:M,9,FALSE)</f>
        <v>ZTWM-CDGS-XS-2024-0092-华西-萌海科创农业生态谷</v>
      </c>
      <c r="R1758" s="18" t="str">
        <f ca="1">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134</v>
      </c>
      <c r="Q1759" s="18" t="str">
        <f>VLOOKUP(B1759,辅助信息!E:M,9,FALSE)</f>
        <v>ZTWM-CDGS-XS-2024-0030-华西集采-简州大道</v>
      </c>
      <c r="R1759" s="18" t="str">
        <f ca="1">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134</v>
      </c>
      <c r="Q1760" s="18" t="str">
        <f>VLOOKUP(B1760,辅助信息!E:M,9,FALSE)</f>
        <v>ZTWM-CDGS-XS-2024-0030-华西集采-简州大道</v>
      </c>
      <c r="R1760" s="18" t="str">
        <f ca="1">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134</v>
      </c>
      <c r="Q1761" s="18" t="str">
        <f>VLOOKUP(B1761,辅助信息!E:M,9,FALSE)</f>
        <v>ZTWM-CDGS-XS-2024-0030-华西集采-简州大道</v>
      </c>
      <c r="R1761" s="18" t="str">
        <f ca="1">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134</v>
      </c>
      <c r="Q1762" s="18" t="str">
        <f>VLOOKUP(B1762,辅助信息!E:M,9,FALSE)</f>
        <v>ZTWM-CDGS-XS-2024-0030-华西集采-简州大道</v>
      </c>
      <c r="R1762" s="18" t="str">
        <f ca="1">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134</v>
      </c>
      <c r="Q1763" s="18" t="str">
        <f>VLOOKUP(B1763,辅助信息!E:M,9,FALSE)</f>
        <v>ZTWM-CDYXGS-XS-2025-0014-宜宾兴港建材-三江新区长江工业园片区保障性租赁住房建设项目</v>
      </c>
      <c r="R1763" s="18" t="str">
        <f ca="1">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134</v>
      </c>
      <c r="Q1764" s="18" t="str">
        <f>VLOOKUP(B1764,辅助信息!E:M,9,FALSE)</f>
        <v>ZTWM-CDYXGS-XS-2025-0014-宜宾兴港建材-三江新区长江工业园片区保障性租赁住房建设项目</v>
      </c>
      <c r="R1764" s="18" t="str">
        <f ca="1">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134</v>
      </c>
      <c r="Q1765" s="18" t="str">
        <f>VLOOKUP(B1765,辅助信息!E:M,9,FALSE)</f>
        <v>ZTWM-CDYXGS-XS-2025-0014-宜宾兴港建材-三江新区长江工业园片区保障性租赁住房建设项目</v>
      </c>
      <c r="R1765" s="18" t="str">
        <f ca="1">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134</v>
      </c>
      <c r="Q1766" s="18" t="str">
        <f>VLOOKUP(B1766,辅助信息!E:M,9,FALSE)</f>
        <v>ZTWM-CDYXGS-XS-2025-0014-宜宾兴港建材-三江新区长江工业园片区保障性租赁住房建设项目</v>
      </c>
      <c r="R1766" s="18" t="str">
        <f ca="1">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134</v>
      </c>
      <c r="Q1767" s="18" t="str">
        <f>VLOOKUP(B1767,辅助信息!E:M,9,FALSE)</f>
        <v>ZTWM-CDYXGS-XS-2025-0014-宜宾兴港建材-三江新区长江工业园片区保障性租赁住房建设项目</v>
      </c>
      <c r="R1767" s="18" t="str">
        <f ca="1">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134</v>
      </c>
      <c r="Q1768" s="18" t="str">
        <f>VLOOKUP(B1768,辅助信息!E:M,9,FALSE)</f>
        <v>ZTWM-CDYXGS-XS-2025-0014-宜宾兴港建材-三江新区长江工业园片区保障性租赁住房建设项目</v>
      </c>
      <c r="R1768" s="18" t="str">
        <f ca="1">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134</v>
      </c>
      <c r="Q1769" s="18" t="str">
        <f>VLOOKUP(B1769,辅助信息!E:M,9,FALSE)</f>
        <v>ZTWM-CDYXGS-XS-2025-0014-宜宾兴港建材-三江新区长江工业园片区保障性租赁住房建设项目</v>
      </c>
      <c r="R1769" s="18" t="str">
        <f ca="1">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134</v>
      </c>
      <c r="Q1770" s="18" t="str">
        <f>VLOOKUP(B1770,辅助信息!E:M,9,FALSE)</f>
        <v>ZTWM-CDGS-XS-2024-0030-华西集采-简州大道</v>
      </c>
      <c r="R1770" s="18" t="str">
        <f ca="1">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134</v>
      </c>
      <c r="Q1771" s="18" t="str">
        <f>VLOOKUP(B1771,辅助信息!E:M,9,FALSE)</f>
        <v>ZTWM-CDGS-XS-2024-0030-华西集采-简州大道</v>
      </c>
      <c r="R1771" s="18" t="str">
        <f ca="1">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134</v>
      </c>
      <c r="Q1772" s="18" t="str">
        <f>VLOOKUP(B1772,辅助信息!E:M,9,FALSE)</f>
        <v>ZTWM-CDGS-XS-2024-0030-华西集采-简州大道</v>
      </c>
      <c r="R1772" s="18" t="str">
        <f ca="1">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134</v>
      </c>
      <c r="Q1773" s="18" t="str">
        <f>VLOOKUP(B1773,辅助信息!E:M,9,FALSE)</f>
        <v>ZTWM-CDGS-XS-2024-0030-华西集采-简州大道</v>
      </c>
      <c r="R1773" s="18" t="str">
        <f ca="1">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134</v>
      </c>
      <c r="Q1774" s="18" t="str">
        <f>VLOOKUP(B1774,辅助信息!E:M,9,FALSE)</f>
        <v>ZTWM-CDYXGS-XS-2025-0014-宜宾兴港建材-三江新区长江工业园片区保障性租赁住房建设项目</v>
      </c>
      <c r="R1774" s="18" t="str">
        <f ca="1">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134</v>
      </c>
      <c r="Q1775" s="18" t="str">
        <f>VLOOKUP(B1775,辅助信息!E:M,9,FALSE)</f>
        <v>ZTWM-CDYXGS-XS-2025-0014-宜宾兴港建材-三江新区长江工业园片区保障性租赁住房建设项目</v>
      </c>
      <c r="R1775" s="18" t="str">
        <f ca="1">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134</v>
      </c>
      <c r="Q1776" s="18" t="str">
        <f>VLOOKUP(B1776,辅助信息!E:M,9,FALSE)</f>
        <v>ZTWM-CDYXGS-XS-2025-0014-宜宾兴港建材-三江新区长江工业园片区保障性租赁住房建设项目</v>
      </c>
      <c r="R1776" s="18" t="str">
        <f ca="1">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134</v>
      </c>
      <c r="Q1777" s="18" t="str">
        <f>VLOOKUP(B1777,辅助信息!E:M,9,FALSE)</f>
        <v>ZTWM-CDYXGS-XS-2025-0014-宜宾兴港建材-三江新区长江工业园片区保障性租赁住房建设项目</v>
      </c>
      <c r="R1777" s="18" t="str">
        <f ca="1">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134</v>
      </c>
      <c r="Q1778" s="18" t="str">
        <f>VLOOKUP(B1778,辅助信息!E:M,9,FALSE)</f>
        <v>ZTWM-CDYXGS-XS-2025-0014-宜宾兴港建材-三江新区长江工业园片区保障性租赁住房建设项目</v>
      </c>
      <c r="R1778" s="18" t="str">
        <f ca="1">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134</v>
      </c>
      <c r="Q1779" s="18" t="str">
        <f>VLOOKUP(B1779,辅助信息!E:M,9,FALSE)</f>
        <v>ZTWM-CDYXGS-XS-2025-0014-宜宾兴港建材-三江新区长江工业园片区保障性租赁住房建设项目</v>
      </c>
      <c r="R1779" s="18" t="str">
        <f ca="1">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134</v>
      </c>
      <c r="Q1780" s="18" t="str">
        <f>VLOOKUP(B1780,辅助信息!E:M,9,FALSE)</f>
        <v>ZTWM-CDYXGS-XS-2025-0014-宜宾兴港建材-三江新区长江工业园片区保障性租赁住房建设项目</v>
      </c>
      <c r="R1780" s="18" t="str">
        <f ca="1">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131</v>
      </c>
      <c r="Q1781" s="18" t="str">
        <f>VLOOKUP(B1781,辅助信息!E:M,9,FALSE)</f>
        <v>ZTWM-CDGS-XS-2025-0050-中铁科研院-宜宾泥溪项目</v>
      </c>
      <c r="R1781" s="18" t="str">
        <f ca="1">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131</v>
      </c>
      <c r="Q1782" s="18" t="str">
        <f>VLOOKUP(B1782,辅助信息!E:M,9,FALSE)</f>
        <v>ZTWM-CDGS-XS-2025-0050-中铁科研院-宜宾泥溪项目</v>
      </c>
      <c r="R1782" s="18" t="str">
        <f ca="1">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131</v>
      </c>
      <c r="Q1783" s="18" t="str">
        <f>VLOOKUP(B1783,辅助信息!E:M,9,FALSE)</f>
        <v>ZTWM-CDGS-XS-2025-0050-中铁科研院-宜宾泥溪项目</v>
      </c>
      <c r="R1783" s="18" t="str">
        <f ca="1">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131</v>
      </c>
      <c r="Q1784" s="18" t="str">
        <f>VLOOKUP(B1784,辅助信息!E:M,9,FALSE)</f>
        <v>ZTWM-CDGS-XS-2024-0134-商投建工达州中医药科技成果示范园项目</v>
      </c>
      <c r="R1784" s="18" t="str">
        <f ca="1">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131</v>
      </c>
      <c r="Q1785" s="18" t="str">
        <f>VLOOKUP(B1785,辅助信息!E:M,9,FALSE)</f>
        <v>ZTWM-CDGS-XS-2024-0134-商投建工达州中医药科技成果示范园项目</v>
      </c>
      <c r="R1785" s="18" t="str">
        <f ca="1">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131</v>
      </c>
      <c r="Q1786" s="18" t="str">
        <f>VLOOKUP(B1786,辅助信息!E:M,9,FALSE)</f>
        <v>ZTWM-CDGS-XS-2024-0134-商投建工达州中医药科技成果示范园项目</v>
      </c>
      <c r="R1786" s="18" t="str">
        <f ca="1">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131</v>
      </c>
      <c r="Q1787" s="18" t="str">
        <f>VLOOKUP(B1787,辅助信息!E:M,9,FALSE)</f>
        <v>ZTWM-CDGS-XS-2024-0134-商投建工达州中医药科技成果示范园项目</v>
      </c>
      <c r="R1787" s="18" t="str">
        <f ca="1">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131</v>
      </c>
      <c r="Q1788" s="18" t="str">
        <f>VLOOKUP(B1788,辅助信息!E:M,9,FALSE)</f>
        <v>ZTWM-CDGS-XS-2024-0134-商投建工达州中医药科技成果示范园项目</v>
      </c>
      <c r="R1788" s="18" t="str">
        <f ca="1">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131</v>
      </c>
      <c r="Q1789" s="18" t="str">
        <f>VLOOKUP(B1789,辅助信息!E:M,9,FALSE)</f>
        <v>ZTWM-CDGS-XS-2024-0134-商投建工达州中医药科技成果示范园项目</v>
      </c>
      <c r="R1789" s="18" t="str">
        <f ca="1">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131</v>
      </c>
      <c r="Q1790" s="18" t="str">
        <f>VLOOKUP(B1790,辅助信息!E:M,9,FALSE)</f>
        <v>ZTWM-CDGS-XS-2024-0134-商投建工达州中医药科技成果示范园项目</v>
      </c>
      <c r="R1790" s="18" t="str">
        <f ca="1">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131</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131</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131</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131</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131</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131</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131</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131</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131</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131</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131</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131</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131</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131</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131</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131</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131</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131</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131</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131</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134</v>
      </c>
      <c r="Q1811" s="18" t="str">
        <f>VLOOKUP(B1811,辅助信息!E:M,9,FALSE)</f>
        <v>ZTWM-CDGS-XS-2024-0169-中冶西部钢构-宜宾市南溪区幸福路东路,高县月江镇建设项目</v>
      </c>
      <c r="R1811" s="18" t="str">
        <f ca="1">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134</v>
      </c>
      <c r="Q1812" s="18" t="str">
        <f>VLOOKUP(B1812,辅助信息!E:M,9,FALSE)</f>
        <v>ZTWM-CDYXGS-XS-2025-0014-宜宾兴港建材-三江新区长江工业园片区保障性租赁住房建设项目</v>
      </c>
      <c r="R1812" s="18" t="str">
        <f ca="1">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134</v>
      </c>
      <c r="Q1813" s="18" t="str">
        <f>VLOOKUP(B1813,辅助信息!E:M,9,FALSE)</f>
        <v>ZTWM-CDYXGS-XS-2025-0014-宜宾兴港建材-三江新区长江工业园片区保障性租赁住房建设项目</v>
      </c>
      <c r="R1813" s="18" t="str">
        <f ca="1">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134</v>
      </c>
      <c r="Q1814" s="18" t="str">
        <f>VLOOKUP(B1814,辅助信息!E:M,9,FALSE)</f>
        <v>ZTWM-CDYXGS-XS-2025-0014-宜宾兴港建材-三江新区长江工业园片区保障性租赁住房建设项目</v>
      </c>
      <c r="R1814" s="18" t="str">
        <f ca="1">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134</v>
      </c>
      <c r="Q1815" s="18" t="str">
        <f>VLOOKUP(B1815,辅助信息!E:M,9,FALSE)</f>
        <v>ZTWM-CDYXGS-XS-2025-0014-宜宾兴港建材-三江新区长江工业园片区保障性租赁住房建设项目</v>
      </c>
      <c r="R1815" s="18" t="str">
        <f ca="1">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134</v>
      </c>
      <c r="Q1816" s="18" t="str">
        <f>VLOOKUP(B1816,辅助信息!E:M,9,FALSE)</f>
        <v>ZTWM-CDYXGS-XS-2025-0014-宜宾兴港建材-三江新区长江工业园片区保障性租赁住房建设项目</v>
      </c>
      <c r="R1816" s="18" t="str">
        <f ca="1">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134</v>
      </c>
      <c r="Q1817" s="18" t="str">
        <f>VLOOKUP(B1817,辅助信息!E:M,9,FALSE)</f>
        <v>ZTWM-CDYXGS-XS-2025-0014-宜宾兴港建材-三江新区长江工业园片区保障性租赁住房建设项目</v>
      </c>
      <c r="R1817" s="18" t="str">
        <f ca="1">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134</v>
      </c>
      <c r="Q1818" s="18" t="str">
        <f>VLOOKUP(B1818,辅助信息!E:M,9,FALSE)</f>
        <v>ZTWM-CDYXGS-XS-2025-0014-宜宾兴港建材-三江新区长江工业园片区保障性租赁住房建设项目</v>
      </c>
      <c r="R1818" s="18" t="str">
        <f ca="1">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131</v>
      </c>
      <c r="Q1819" s="18" t="str">
        <f>VLOOKUP(B1819,辅助信息!E:M,9,FALSE)</f>
        <v>ZTWM-CDGS-XS-2024-0134-商投建工达州中医药科技成果示范园项目</v>
      </c>
      <c r="R1819" s="18" t="str">
        <f ca="1">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131</v>
      </c>
      <c r="Q1820" s="18" t="str">
        <f>VLOOKUP(B1820,辅助信息!E:M,9,FALSE)</f>
        <v>ZTWM-CDGS-XS-2024-0134-商投建工达州中医药科技成果示范园项目</v>
      </c>
      <c r="R1820" s="18" t="str">
        <f ca="1">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131</v>
      </c>
      <c r="Q1821" s="18" t="str">
        <f>VLOOKUP(B1821,辅助信息!E:M,9,FALSE)</f>
        <v>ZTWM-CDGS-XS-2024-0134-商投建工达州中医药科技成果示范园项目</v>
      </c>
      <c r="R1821" s="18" t="str">
        <f ca="1">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131</v>
      </c>
      <c r="Q1822" s="18" t="str">
        <f>VLOOKUP(B1822,辅助信息!E:M,9,FALSE)</f>
        <v>ZTWM-CDGS-XS-2024-0134-商投建工达州中医药科技成果示范园项目</v>
      </c>
      <c r="R1822" s="18" t="str">
        <f ca="1">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131</v>
      </c>
      <c r="Q1823" s="18" t="str">
        <f>VLOOKUP(B1823,辅助信息!E:M,9,FALSE)</f>
        <v>ZTWM-CDGS-XS-2024-0134-商投建工达州中医药科技成果示范园项目</v>
      </c>
      <c r="R1823" s="18" t="str">
        <f ca="1">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131</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131</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131</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131</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131</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131</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134</v>
      </c>
      <c r="Q1830" s="18" t="str">
        <f>VLOOKUP(B1830,辅助信息!E:M,9,FALSE)</f>
        <v>ZTWM-CDYXGS-XS-2025-0014-宜宾兴港建材-三江新区长江工业园片区保障性租赁住房建设项目</v>
      </c>
      <c r="R1830" s="18" t="str">
        <f ca="1">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134</v>
      </c>
      <c r="Q1831" s="18" t="str">
        <f>VLOOKUP(B1831,辅助信息!E:M,9,FALSE)</f>
        <v>ZTWM-CDYXGS-XS-2025-0014-宜宾兴港建材-三江新区长江工业园片区保障性租赁住房建设项目</v>
      </c>
      <c r="R1831" s="18" t="str">
        <f ca="1">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131</v>
      </c>
      <c r="Q1832" s="18" t="str">
        <f>VLOOKUP(B1832,辅助信息!E:M,9,FALSE)</f>
        <v>ZTWM-CDGS-XS-2024-0030-华西集采-简州大道</v>
      </c>
      <c r="R1832" s="18" t="str">
        <f ca="1">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131</v>
      </c>
      <c r="Q1833" s="18" t="str">
        <f>VLOOKUP(B1833,辅助信息!E:M,9,FALSE)</f>
        <v>ZTWM-CDGS-XS-2024-0030-华西集采-简州大道</v>
      </c>
      <c r="R1833" s="18" t="str">
        <f ca="1">_xlfn._xlws.FILTER(辅助信息!D:D,辅助信息!E:E=B1833)</f>
        <v>华西简阳西城嘉苑</v>
      </c>
    </row>
    <row r="1834" hidden="1" spans="1:18">
      <c r="A1834" s="71" t="s">
        <v>166</v>
      </c>
      <c r="B1834" s="29" t="s">
        <v>167</v>
      </c>
      <c r="C1834" s="59">
        <v>45824</v>
      </c>
      <c r="D1834" s="109" t="str">
        <f>VLOOKUP(B1834,辅助信息!E:K,7,FALSE)</f>
        <v>JWDDCD2025102100473</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125</v>
      </c>
      <c r="Q1834" s="18" t="str">
        <f>VLOOKUP(B1834,辅助信息!E:M,9,FALSE)</f>
        <v>ZTWM-CDGS-XS-2025-0073-五冶天府-成都怡心湖片区及龙泉驿医院等项目</v>
      </c>
      <c r="R1834" s="18" t="str">
        <f ca="1">_xlfn._xlws.FILTER(辅助信息!D:D,辅助信息!E:E=B1834)</f>
        <v>五冶建设扩建艺体中学二期工程</v>
      </c>
    </row>
    <row r="1835" hidden="1" spans="1:18">
      <c r="A1835" s="71"/>
      <c r="B1835" s="29" t="s">
        <v>167</v>
      </c>
      <c r="C1835" s="59">
        <v>45824</v>
      </c>
      <c r="D1835" s="109" t="str">
        <f>VLOOKUP(B1835,辅助信息!E:K,7,FALSE)</f>
        <v>JWDDCD2025102100473</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125</v>
      </c>
      <c r="Q1835" s="18" t="str">
        <f>VLOOKUP(B1835,辅助信息!E:M,9,FALSE)</f>
        <v>ZTWM-CDGS-XS-2025-0073-五冶天府-成都怡心湖片区及龙泉驿医院等项目</v>
      </c>
      <c r="R1835" s="18" t="str">
        <f ca="1">_xlfn._xlws.FILTER(辅助信息!D:D,辅助信息!E:E=B1835)</f>
        <v>五冶建设扩建艺体中学二期工程</v>
      </c>
    </row>
    <row r="1836" hidden="1" spans="1:18">
      <c r="A1836" s="71"/>
      <c r="B1836" s="29" t="s">
        <v>167</v>
      </c>
      <c r="C1836" s="59">
        <v>45824</v>
      </c>
      <c r="D1836" s="109" t="str">
        <f>VLOOKUP(B1836,辅助信息!E:K,7,FALSE)</f>
        <v>JWDDCD2025102100473</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125</v>
      </c>
      <c r="Q1836" s="18" t="str">
        <f>VLOOKUP(B1836,辅助信息!E:M,9,FALSE)</f>
        <v>ZTWM-CDGS-XS-2025-0073-五冶天府-成都怡心湖片区及龙泉驿医院等项目</v>
      </c>
      <c r="R1836" s="18" t="str">
        <f ca="1">_xlfn._xlws.FILTER(辅助信息!D:D,辅助信息!E:E=B1836)</f>
        <v>五冶建设扩建艺体中学二期工程</v>
      </c>
    </row>
    <row r="1837" hidden="1" spans="1:18">
      <c r="A1837" s="71"/>
      <c r="B1837" s="29" t="s">
        <v>167</v>
      </c>
      <c r="C1837" s="59">
        <v>45824</v>
      </c>
      <c r="D1837" s="109" t="str">
        <f>VLOOKUP(B1837,辅助信息!E:K,7,FALSE)</f>
        <v>JWDDCD2025102100473</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125</v>
      </c>
      <c r="Q1837" s="18" t="str">
        <f>VLOOKUP(B1837,辅助信息!E:M,9,FALSE)</f>
        <v>ZTWM-CDGS-XS-2025-0073-五冶天府-成都怡心湖片区及龙泉驿医院等项目</v>
      </c>
      <c r="R1837" s="18" t="str">
        <f ca="1">_xlfn._xlws.FILTER(辅助信息!D:D,辅助信息!E:E=B1837)</f>
        <v>五冶建设扩建艺体中学二期工程</v>
      </c>
    </row>
    <row r="1838" hidden="1" spans="1:18">
      <c r="A1838" s="71"/>
      <c r="B1838" s="29" t="s">
        <v>167</v>
      </c>
      <c r="C1838" s="59">
        <v>45824</v>
      </c>
      <c r="D1838" s="109" t="str">
        <f>VLOOKUP(B1838,辅助信息!E:K,7,FALSE)</f>
        <v>JWDDCD2025102100473</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125</v>
      </c>
      <c r="Q1838" s="18" t="str">
        <f>VLOOKUP(B1838,辅助信息!E:M,9,FALSE)</f>
        <v>ZTWM-CDGS-XS-2025-0073-五冶天府-成都怡心湖片区及龙泉驿医院等项目</v>
      </c>
      <c r="R1838" s="18" t="str">
        <f ca="1">_xlfn._xlws.FILTER(辅助信息!D:D,辅助信息!E:E=B1838)</f>
        <v>五冶建设扩建艺体中学二期工程</v>
      </c>
    </row>
    <row r="1839" hidden="1" spans="1:18">
      <c r="A1839" s="71"/>
      <c r="B1839" s="29" t="s">
        <v>167</v>
      </c>
      <c r="C1839" s="59">
        <v>45824</v>
      </c>
      <c r="D1839" s="109" t="str">
        <f>VLOOKUP(B1839,辅助信息!E:K,7,FALSE)</f>
        <v>JWDDCD2025102100473</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125</v>
      </c>
      <c r="Q1839" s="18" t="str">
        <f>VLOOKUP(B1839,辅助信息!E:M,9,FALSE)</f>
        <v>ZTWM-CDGS-XS-2025-0073-五冶天府-成都怡心湖片区及龙泉驿医院等项目</v>
      </c>
      <c r="R1839" s="18" t="str">
        <f ca="1">_xlfn._xlws.FILTER(辅助信息!D:D,辅助信息!E:E=B1839)</f>
        <v>五冶建设扩建艺体中学二期工程</v>
      </c>
    </row>
    <row r="1840" hidden="1" spans="1:18">
      <c r="A1840" s="71"/>
      <c r="B1840" s="29" t="s">
        <v>167</v>
      </c>
      <c r="C1840" s="59">
        <v>45824</v>
      </c>
      <c r="D1840" s="109" t="str">
        <f>VLOOKUP(B1840,辅助信息!E:K,7,FALSE)</f>
        <v>JWDDCD2025102100473</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125</v>
      </c>
      <c r="Q1840" s="18" t="str">
        <f>VLOOKUP(B1840,辅助信息!E:M,9,FALSE)</f>
        <v>ZTWM-CDGS-XS-2025-0073-五冶天府-成都怡心湖片区及龙泉驿医院等项目</v>
      </c>
      <c r="R1840" s="18" t="str">
        <f ca="1">_xlfn._xlws.FILTER(辅助信息!D:D,辅助信息!E:E=B1840)</f>
        <v>五冶建设扩建艺体中学二期工程</v>
      </c>
    </row>
    <row r="1841" hidden="1" spans="1:18">
      <c r="A1841" s="71"/>
      <c r="B1841" s="29" t="s">
        <v>167</v>
      </c>
      <c r="C1841" s="59">
        <v>45824</v>
      </c>
      <c r="D1841" s="109" t="str">
        <f>VLOOKUP(B1841,辅助信息!E:K,7,FALSE)</f>
        <v>JWDDCD2025102100473</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125</v>
      </c>
      <c r="Q1841" s="18" t="str">
        <f>VLOOKUP(B1841,辅助信息!E:M,9,FALSE)</f>
        <v>ZTWM-CDGS-XS-2025-0073-五冶天府-成都怡心湖片区及龙泉驿医院等项目</v>
      </c>
      <c r="R1841" s="18" t="str">
        <f ca="1">_xlfn._xlws.FILTER(辅助信息!D:D,辅助信息!E:E=B1841)</f>
        <v>五冶建设扩建艺体中学二期工程</v>
      </c>
    </row>
    <row r="1842" hidden="1" spans="1:18">
      <c r="A1842" s="71"/>
      <c r="B1842" s="29" t="s">
        <v>167</v>
      </c>
      <c r="C1842" s="59">
        <v>45824</v>
      </c>
      <c r="D1842" s="109" t="str">
        <f>VLOOKUP(B1842,辅助信息!E:K,7,FALSE)</f>
        <v>JWDDCD2025102100473</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125</v>
      </c>
      <c r="Q1842" s="18" t="str">
        <f>VLOOKUP(B1842,辅助信息!E:M,9,FALSE)</f>
        <v>ZTWM-CDGS-XS-2025-0073-五冶天府-成都怡心湖片区及龙泉驿医院等项目</v>
      </c>
      <c r="R1842" s="18" t="str">
        <f ca="1">_xlfn._xlws.FILTER(辅助信息!D:D,辅助信息!E:E=B1842)</f>
        <v>五冶建设扩建艺体中学二期工程</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125</v>
      </c>
      <c r="Q1843" s="18" t="str">
        <f>VLOOKUP(B1843,辅助信息!E:M,9,FALSE)</f>
        <v>ZTWM-CDGS-XS-2025-0073-五冶天府-成都怡心湖片区及龙泉驿医院等项目</v>
      </c>
      <c r="R1843" s="18" t="str">
        <f ca="1">_xlfn._xlws.FILTER(辅助信息!D:D,辅助信息!E:E=B1843)</f>
        <v>五冶建设龙泉芙蓉花语项目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125</v>
      </c>
      <c r="Q1844" s="18" t="str">
        <f>VLOOKUP(B1844,辅助信息!E:M,9,FALSE)</f>
        <v>ZTWM-CDGS-XS-2025-0073-五冶天府-成都怡心湖片区及龙泉驿医院等项目</v>
      </c>
      <c r="R1844" s="18" t="str">
        <f ca="1">_xlfn._xlws.FILTER(辅助信息!D:D,辅助信息!E:E=B1844)</f>
        <v>五冶建设龙泉芙蓉花语项目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134</v>
      </c>
      <c r="Q1845" s="18" t="str">
        <f>VLOOKUP(B1845,辅助信息!E:M,9,FALSE)</f>
        <v>ZTWM-CDYXGS-XS-2025-0014-宜宾兴港建材-三江新区长江工业园片区保障性租赁住房建设项目</v>
      </c>
      <c r="R1845" s="18" t="str">
        <f ca="1">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134</v>
      </c>
      <c r="Q1846" s="18" t="str">
        <f>VLOOKUP(B1846,辅助信息!E:M,9,FALSE)</f>
        <v>ZTWM-CDYXGS-XS-2025-0014-宜宾兴港建材-三江新区长江工业园片区保障性租赁住房建设项目</v>
      </c>
      <c r="R1846" s="18" t="str">
        <f ca="1">_xlfn._xlws.FILTER(辅助信息!D:D,辅助信息!E:E=B1846)</f>
        <v>宜宾兴港三江新区长江工业园建设项目</v>
      </c>
    </row>
    <row r="1847" hidden="1" spans="1:18">
      <c r="A1847" s="117" t="s">
        <v>166</v>
      </c>
      <c r="B1847" s="109" t="s">
        <v>167</v>
      </c>
      <c r="C1847" s="59">
        <v>45825</v>
      </c>
      <c r="D1847" s="109" t="str">
        <f>VLOOKUP(B1847,辅助信息!E:K,7,FALSE)</f>
        <v>JWDDCD2025102100473</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125</v>
      </c>
      <c r="Q1847" s="18" t="str">
        <f>VLOOKUP(B1847,辅助信息!E:M,9,FALSE)</f>
        <v>ZTWM-CDGS-XS-2025-0073-五冶天府-成都怡心湖片区及龙泉驿医院等项目</v>
      </c>
      <c r="R1847" s="18" t="str">
        <f ca="1">_xlfn._xlws.FILTER(辅助信息!D:D,辅助信息!E:E=B1847)</f>
        <v>五冶建设扩建艺体中学二期工程</v>
      </c>
    </row>
    <row r="1848" hidden="1" spans="1:18">
      <c r="A1848" s="117"/>
      <c r="B1848" s="109" t="s">
        <v>167</v>
      </c>
      <c r="C1848" s="59">
        <v>45825</v>
      </c>
      <c r="D1848" s="109" t="str">
        <f>VLOOKUP(B1848,辅助信息!E:K,7,FALSE)</f>
        <v>JWDDCD2025102100473</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125</v>
      </c>
      <c r="Q1848" s="18" t="str">
        <f>VLOOKUP(B1848,辅助信息!E:M,9,FALSE)</f>
        <v>ZTWM-CDGS-XS-2025-0073-五冶天府-成都怡心湖片区及龙泉驿医院等项目</v>
      </c>
      <c r="R1848" s="18" t="str">
        <f ca="1">_xlfn._xlws.FILTER(辅助信息!D:D,辅助信息!E:E=B1848)</f>
        <v>五冶建设扩建艺体中学二期工程</v>
      </c>
    </row>
    <row r="1849" hidden="1" spans="1:18">
      <c r="A1849" s="117"/>
      <c r="B1849" s="109" t="s">
        <v>167</v>
      </c>
      <c r="C1849" s="59">
        <v>45825</v>
      </c>
      <c r="D1849" s="109" t="str">
        <f>VLOOKUP(B1849,辅助信息!E:K,7,FALSE)</f>
        <v>JWDDCD2025102100473</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125</v>
      </c>
      <c r="Q1849" s="18" t="str">
        <f>VLOOKUP(B1849,辅助信息!E:M,9,FALSE)</f>
        <v>ZTWM-CDGS-XS-2025-0073-五冶天府-成都怡心湖片区及龙泉驿医院等项目</v>
      </c>
      <c r="R1849" s="18" t="str">
        <f ca="1">_xlfn._xlws.FILTER(辅助信息!D:D,辅助信息!E:E=B1849)</f>
        <v>五冶建设扩建艺体中学二期工程</v>
      </c>
    </row>
    <row r="1850" hidden="1" spans="1:18">
      <c r="A1850" s="117"/>
      <c r="B1850" s="109" t="s">
        <v>167</v>
      </c>
      <c r="C1850" s="59">
        <v>45825</v>
      </c>
      <c r="D1850" s="109" t="str">
        <f>VLOOKUP(B1850,辅助信息!E:K,7,FALSE)</f>
        <v>JWDDCD2025102100473</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125</v>
      </c>
      <c r="Q1850" s="18" t="str">
        <f>VLOOKUP(B1850,辅助信息!E:M,9,FALSE)</f>
        <v>ZTWM-CDGS-XS-2025-0073-五冶天府-成都怡心湖片区及龙泉驿医院等项目</v>
      </c>
      <c r="R1850" s="18" t="str">
        <f ca="1">_xlfn._xlws.FILTER(辅助信息!D:D,辅助信息!E:E=B1850)</f>
        <v>五冶建设扩建艺体中学二期工程</v>
      </c>
    </row>
    <row r="1851" hidden="1" spans="1:18">
      <c r="A1851" s="117"/>
      <c r="B1851" s="109" t="s">
        <v>167</v>
      </c>
      <c r="C1851" s="59">
        <v>45825</v>
      </c>
      <c r="D1851" s="109" t="str">
        <f>VLOOKUP(B1851,辅助信息!E:K,7,FALSE)</f>
        <v>JWDDCD2025102100473</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125</v>
      </c>
      <c r="Q1851" s="18" t="str">
        <f>VLOOKUP(B1851,辅助信息!E:M,9,FALSE)</f>
        <v>ZTWM-CDGS-XS-2025-0073-五冶天府-成都怡心湖片区及龙泉驿医院等项目</v>
      </c>
      <c r="R1851" s="18" t="str">
        <f ca="1">_xlfn._xlws.FILTER(辅助信息!D:D,辅助信息!E:E=B1851)</f>
        <v>五冶建设扩建艺体中学二期工程</v>
      </c>
    </row>
    <row r="1852" hidden="1" spans="1:18">
      <c r="A1852" s="117"/>
      <c r="B1852" s="109" t="s">
        <v>167</v>
      </c>
      <c r="C1852" s="59">
        <v>45825</v>
      </c>
      <c r="D1852" s="109" t="str">
        <f>VLOOKUP(B1852,辅助信息!E:K,7,FALSE)</f>
        <v>JWDDCD2025102100473</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125</v>
      </c>
      <c r="Q1852" s="18" t="str">
        <f>VLOOKUP(B1852,辅助信息!E:M,9,FALSE)</f>
        <v>ZTWM-CDGS-XS-2025-0073-五冶天府-成都怡心湖片区及龙泉驿医院等项目</v>
      </c>
      <c r="R1852" s="18" t="str">
        <f ca="1">_xlfn._xlws.FILTER(辅助信息!D:D,辅助信息!E:E=B1852)</f>
        <v>五冶建设扩建艺体中学二期工程</v>
      </c>
    </row>
    <row r="1853" hidden="1" spans="1:18">
      <c r="A1853" s="117"/>
      <c r="B1853" s="109" t="s">
        <v>167</v>
      </c>
      <c r="C1853" s="59">
        <v>45825</v>
      </c>
      <c r="D1853" s="109" t="str">
        <f>VLOOKUP(B1853,辅助信息!E:K,7,FALSE)</f>
        <v>JWDDCD2025102100473</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125</v>
      </c>
      <c r="Q1853" s="18" t="str">
        <f>VLOOKUP(B1853,辅助信息!E:M,9,FALSE)</f>
        <v>ZTWM-CDGS-XS-2025-0073-五冶天府-成都怡心湖片区及龙泉驿医院等项目</v>
      </c>
      <c r="R1853" s="18" t="str">
        <f ca="1">_xlfn._xlws.FILTER(辅助信息!D:D,辅助信息!E:E=B1853)</f>
        <v>五冶建设扩建艺体中学二期工程</v>
      </c>
    </row>
    <row r="1854" hidden="1" spans="1:18">
      <c r="A1854" s="117"/>
      <c r="B1854" s="109" t="s">
        <v>167</v>
      </c>
      <c r="C1854" s="59">
        <v>45825</v>
      </c>
      <c r="D1854" s="109" t="str">
        <f>VLOOKUP(B1854,辅助信息!E:K,7,FALSE)</f>
        <v>JWDDCD2025102100473</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125</v>
      </c>
      <c r="Q1854" s="18" t="str">
        <f>VLOOKUP(B1854,辅助信息!E:M,9,FALSE)</f>
        <v>ZTWM-CDGS-XS-2025-0073-五冶天府-成都怡心湖片区及龙泉驿医院等项目</v>
      </c>
      <c r="R1854" s="18" t="str">
        <f ca="1">_xlfn._xlws.FILTER(辅助信息!D:D,辅助信息!E:E=B1854)</f>
        <v>五冶建设扩建艺体中学二期工程</v>
      </c>
    </row>
    <row r="1855" hidden="1" spans="1:18">
      <c r="A1855" s="117"/>
      <c r="B1855" s="109" t="s">
        <v>167</v>
      </c>
      <c r="C1855" s="59">
        <v>45825</v>
      </c>
      <c r="D1855" s="109" t="str">
        <f>VLOOKUP(B1855,辅助信息!E:K,7,FALSE)</f>
        <v>JWDDCD2025102100473</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125</v>
      </c>
      <c r="Q1855" s="18" t="str">
        <f>VLOOKUP(B1855,辅助信息!E:M,9,FALSE)</f>
        <v>ZTWM-CDGS-XS-2025-0073-五冶天府-成都怡心湖片区及龙泉驿医院等项目</v>
      </c>
      <c r="R1855" s="18" t="str">
        <f ca="1">_xlfn._xlws.FILTER(辅助信息!D:D,辅助信息!E:E=B1855)</f>
        <v>五冶建设扩建艺体中学二期工程</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125</v>
      </c>
      <c r="Q1856" s="18" t="str">
        <f>VLOOKUP(B1856,辅助信息!E:M,9,FALSE)</f>
        <v>ZTWM-CDGS-XS-2024-0092-华西-萌海科创农业生态谷</v>
      </c>
      <c r="R1856" s="18" t="str">
        <f ca="1">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125</v>
      </c>
      <c r="Q1857" s="18" t="str">
        <f>VLOOKUP(B1857,辅助信息!E:M,9,FALSE)</f>
        <v>ZTWM-CDGS-XS-2024-0092-华西-萌海科创农业生态谷</v>
      </c>
      <c r="R1857" s="18" t="str">
        <f ca="1">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125</v>
      </c>
      <c r="Q1858" s="18" t="str">
        <f>VLOOKUP(B1858,辅助信息!E:M,9,FALSE)</f>
        <v>ZTWM-CDGS-XS-2024-0092-华西-萌海科创农业生态谷</v>
      </c>
      <c r="R1858" s="18" t="str">
        <f ca="1">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125</v>
      </c>
      <c r="Q1859" s="18" t="str">
        <f>VLOOKUP(B1859,辅助信息!E:M,9,FALSE)</f>
        <v>ZTWM-CDGS-XS-2024-0092-华西-萌海科创农业生态谷</v>
      </c>
      <c r="R1859" s="18" t="str">
        <f ca="1">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125</v>
      </c>
      <c r="Q1860" s="18" t="str">
        <f>VLOOKUP(B1860,辅助信息!E:M,9,FALSE)</f>
        <v>ZTWM-CDGS-XS-2024-0092-华西-萌海科创农业生态谷</v>
      </c>
      <c r="R1860" s="18" t="str">
        <f ca="1">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125</v>
      </c>
      <c r="Q1861" s="18" t="str">
        <f>VLOOKUP(B1861,辅助信息!E:M,9,FALSE)</f>
        <v>ZTWM-CDGS-XS-2024-0092-华西-萌海科创农业生态谷</v>
      </c>
      <c r="R1861" s="18" t="str">
        <f ca="1">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125</v>
      </c>
      <c r="Q1862" s="18" t="str">
        <f>VLOOKUP(B1862,辅助信息!E:M,9,FALSE)</f>
        <v>ZTWM-CDGS-XS-2024-0092-华西-萌海科创农业生态谷</v>
      </c>
      <c r="R1862" s="18" t="str">
        <f ca="1">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125</v>
      </c>
      <c r="Q1863" s="18" t="str">
        <f>VLOOKUP(B1863,辅助信息!E:M,9,FALSE)</f>
        <v>ZTWM-CDGS-XS-2024-0092-华西-萌海科创农业生态谷</v>
      </c>
      <c r="R1863" s="18" t="str">
        <f ca="1">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125</v>
      </c>
      <c r="Q1864" s="18" t="str">
        <f>VLOOKUP(B1864,辅助信息!E:M,9,FALSE)</f>
        <v>ZTWM-CDGS-XS-2024-0092-华西-萌海科创农业生态谷</v>
      </c>
      <c r="R1864" s="18" t="str">
        <f ca="1">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125</v>
      </c>
      <c r="Q1865" s="18" t="str">
        <f>VLOOKUP(B1865,辅助信息!E:M,9,FALSE)</f>
        <v>ZTWM-CDGS-XS-2024-0092-华西-萌海科创农业生态谷</v>
      </c>
      <c r="R1865" s="18" t="str">
        <f ca="1">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125</v>
      </c>
      <c r="Q1866" s="18" t="str">
        <f>VLOOKUP(B1866,辅助信息!E:M,9,FALSE)</f>
        <v>ZTWM-CDGS-XS-2024-0092-华西-萌海科创农业生态谷</v>
      </c>
      <c r="R1866" s="18" t="str">
        <f ca="1">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125</v>
      </c>
      <c r="Q1867" s="18" t="str">
        <f>VLOOKUP(B1867,辅助信息!E:M,9,FALSE)</f>
        <v>ZTWM-CDGS-XS-2024-0092-华西-萌海科创农业生态谷</v>
      </c>
      <c r="R1867" s="18" t="str">
        <f ca="1">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125</v>
      </c>
      <c r="Q1868" s="18" t="str">
        <f>VLOOKUP(B1868,辅助信息!E:M,9,FALSE)</f>
        <v>ZTWM-CDYXGS-XS-2025-0014-宜宾兴港建材-三江新区长江工业园片区保障性租赁住房建设项目</v>
      </c>
      <c r="R1868" s="18" t="str">
        <f ca="1">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125</v>
      </c>
      <c r="Q1869" s="18" t="str">
        <f>VLOOKUP(B1869,辅助信息!E:M,9,FALSE)</f>
        <v>ZTWM-CDYXGS-XS-2025-0014-宜宾兴港建材-三江新区长江工业园片区保障性租赁住房建设项目</v>
      </c>
      <c r="R1869" s="18" t="str">
        <f ca="1">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125</v>
      </c>
      <c r="Q1870" s="18" t="str">
        <f>VLOOKUP(B1870,辅助信息!E:M,9,FALSE)</f>
        <v>ZTWM-CDYXGS-XS-2025-0014-宜宾兴港建材-三江新区长江工业园片区保障性租赁住房建设项目</v>
      </c>
      <c r="R1870" s="18" t="str">
        <f ca="1">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126</v>
      </c>
      <c r="Q1871" s="18" t="str">
        <f>VLOOKUP(B1871,辅助信息!E:M,9,FALSE)</f>
        <v>ZTWM-CDGS-XS-2024-0169-中冶西部钢构-宜宾市南溪区幸福路东路,高县月江镇建设项目</v>
      </c>
      <c r="R1871" s="18" t="str">
        <f ca="1">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126</v>
      </c>
      <c r="Q1872" s="18" t="str">
        <f>VLOOKUP(B1872,辅助信息!E:M,9,FALSE)</f>
        <v>ZTWM-CDGS-XS-2024-0169-中冶西部钢构-宜宾市南溪区幸福路东路,高县月江镇建设项目</v>
      </c>
      <c r="R1872" s="18" t="str">
        <f ca="1">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126</v>
      </c>
      <c r="Q1873" s="18" t="str">
        <f>VLOOKUP(B1873,辅助信息!E:M,9,FALSE)</f>
        <v>ZTWM-CDGS-XS-2024-0169-中冶西部钢构-宜宾市南溪区幸福路东路,高县月江镇建设项目</v>
      </c>
      <c r="R1873" s="18" t="str">
        <f ca="1">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126</v>
      </c>
      <c r="Q1874" s="18" t="str">
        <f>VLOOKUP(B1874,辅助信息!E:M,9,FALSE)</f>
        <v>ZTWM-CDGS-XS-2024-0169-中冶西部钢构-宜宾市南溪区幸福路东路,高县月江镇建设项目</v>
      </c>
      <c r="R1874" s="18" t="str">
        <f ca="1">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126</v>
      </c>
      <c r="Q1875" s="18" t="str">
        <f>VLOOKUP(B1875,辅助信息!E:M,9,FALSE)</f>
        <v>ZTWM-CDGS-XS-2024-0169-中冶西部钢构-宜宾市南溪区幸福路东路,高县月江镇建设项目</v>
      </c>
      <c r="R1875" s="18" t="str">
        <f ca="1">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126</v>
      </c>
      <c r="Q1876" s="18" t="str">
        <f>VLOOKUP(B1876,辅助信息!E:M,9,FALSE)</f>
        <v>ZTWM-CDGS-XS-2024-0169-中冶西部钢构-宜宾市南溪区幸福路东路,高县月江镇建设项目</v>
      </c>
      <c r="R1876" s="18" t="str">
        <f ca="1">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126</v>
      </c>
      <c r="Q1877" s="18" t="str">
        <f>VLOOKUP(B1877,辅助信息!E:M,9,FALSE)</f>
        <v>ZTWM-CDGS-XS-2024-0169-中冶西部钢构-宜宾市南溪区幸福路东路,高县月江镇建设项目</v>
      </c>
      <c r="R1877" s="18" t="str">
        <f ca="1">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126</v>
      </c>
      <c r="Q1878" s="18" t="str">
        <f>VLOOKUP(B1878,辅助信息!E:M,9,FALSE)</f>
        <v>ZTWM-CDGS-XS-2024-0169-中冶西部钢构-宜宾市南溪区幸福路东路,高县月江镇建设项目</v>
      </c>
      <c r="R1878" s="18" t="str">
        <f ca="1">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126</v>
      </c>
      <c r="Q1879" s="18" t="str">
        <f>VLOOKUP(B1879,辅助信息!E:M,9,FALSE)</f>
        <v>ZTWM-CDGS-XS-2024-0169-中冶西部钢构-宜宾市南溪区幸福路东路,高县月江镇建设项目</v>
      </c>
      <c r="R1879" s="18" t="str">
        <f ca="1">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126</v>
      </c>
      <c r="Q1880" s="18" t="str">
        <f>VLOOKUP(B1880,辅助信息!E:M,9,FALSE)</f>
        <v>ZTWM-CDGS-XS-2024-0169-中冶西部钢构-宜宾市南溪区幸福路东路,高县月江镇建设项目</v>
      </c>
      <c r="R1880" s="18" t="str">
        <f ca="1">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125</v>
      </c>
      <c r="Q1881" s="18" t="str">
        <f>VLOOKUP(B1881,辅助信息!E:M,9,FALSE)</f>
        <v>ZTWM-CDGS-XS-2024-0092-华西-萌海科创农业生态谷</v>
      </c>
      <c r="R1881" s="18" t="str">
        <f ca="1">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125</v>
      </c>
      <c r="Q1882" s="18" t="str">
        <f>VLOOKUP(B1882,辅助信息!E:M,9,FALSE)</f>
        <v>ZTWM-CDGS-XS-2024-0092-华西-萌海科创农业生态谷</v>
      </c>
      <c r="R1882" s="18" t="str">
        <f ca="1">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125</v>
      </c>
      <c r="Q1883" s="18" t="str">
        <f>VLOOKUP(B1883,辅助信息!E:M,9,FALSE)</f>
        <v>ZTWM-CDGS-XS-2024-0134-商投建工达州中医药科技成果示范园项目</v>
      </c>
      <c r="R1883" s="18" t="str">
        <f ca="1">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125</v>
      </c>
      <c r="Q1884" s="18" t="str">
        <f>VLOOKUP(B1884,辅助信息!E:M,9,FALSE)</f>
        <v>ZTWM-CDGS-XS-2024-0134-商投建工达州中医药科技成果示范园项目</v>
      </c>
      <c r="R1884" s="18" t="str">
        <f ca="1">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125</v>
      </c>
      <c r="Q1885" s="18" t="str">
        <f>VLOOKUP(B1885,辅助信息!E:M,9,FALSE)</f>
        <v>ZTWM-CDGS-XS-2024-0134-商投建工达州中医药科技成果示范园项目</v>
      </c>
      <c r="R1885" s="18" t="str">
        <f ca="1">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125</v>
      </c>
      <c r="Q1886" s="18" t="str">
        <f>VLOOKUP(B1886,辅助信息!E:M,9,FALSE)</f>
        <v>ZTWM-CDGS-XS-2024-0134-商投建工达州中医药科技成果示范园项目</v>
      </c>
      <c r="R1886" s="18" t="str">
        <f ca="1">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125</v>
      </c>
      <c r="Q1887" s="18" t="str">
        <f>VLOOKUP(B1887,辅助信息!E:M,9,FALSE)</f>
        <v>ZTWM-CDGS-XS-2024-0134-商投建工达州中医药科技成果示范园项目</v>
      </c>
      <c r="R1887" s="18" t="str">
        <f ca="1">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125</v>
      </c>
      <c r="Q1888" s="18" t="str">
        <f>VLOOKUP(B1888,辅助信息!E:M,9,FALSE)</f>
        <v>ZTWM-CDGS-XS-2024-0134-商投建工达州中医药科技成果示范园项目</v>
      </c>
      <c r="R1888" s="18" t="str">
        <f ca="1">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125</v>
      </c>
      <c r="Q1889" s="18" t="str">
        <f>VLOOKUP(B1889,辅助信息!E:M,9,FALSE)</f>
        <v>ZTWM-CDGS-XS-2024-0134-商投建工达州中医药科技成果示范园项目</v>
      </c>
      <c r="R1889" s="18" t="str">
        <f ca="1">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125</v>
      </c>
      <c r="Q1890" s="18" t="str">
        <f>VLOOKUP(B1890,辅助信息!E:M,9,FALSE)</f>
        <v>ZTWM-CDGS-XS-2024-0134-商投建工达州中医药科技成果示范园项目</v>
      </c>
      <c r="R1890" s="18" t="str">
        <f ca="1">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125</v>
      </c>
      <c r="Q1891" s="18" t="str">
        <f>VLOOKUP(B1891,辅助信息!E:M,9,FALSE)</f>
        <v>ZTWM-CDGS-XS-2024-0030-华西集采-简州大道</v>
      </c>
      <c r="R1891" s="18" t="str">
        <f ca="1">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125</v>
      </c>
      <c r="Q1892" s="18" t="str">
        <f>VLOOKUP(B1892,辅助信息!E:M,9,FALSE)</f>
        <v>ZTWM-CDGS-XS-2024-0030-华西集采-简州大道</v>
      </c>
      <c r="R1892" s="18" t="str">
        <f ca="1">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125</v>
      </c>
      <c r="Q1893" s="18" t="str">
        <f>VLOOKUP(B1893,辅助信息!E:M,9,FALSE)</f>
        <v>ZTWM-CDGS-XS-2024-0030-华西集采-简州大道</v>
      </c>
      <c r="R1893" s="18" t="str">
        <f ca="1">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125</v>
      </c>
      <c r="Q1894" s="18" t="str">
        <f>VLOOKUP(B1894,辅助信息!E:M,9,FALSE)</f>
        <v>ZTWM-CDGS-XS-2024-0030-华西集采-简州大道</v>
      </c>
      <c r="R1894" s="18" t="str">
        <f ca="1">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125</v>
      </c>
      <c r="Q1895" s="18" t="str">
        <f>VLOOKUP(B1895,辅助信息!E:M,9,FALSE)</f>
        <v>ZTWM-CDGS-XS-2024-0030-华西集采-简州大道</v>
      </c>
      <c r="R1895" s="18" t="str">
        <f ca="1">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125</v>
      </c>
      <c r="Q1896" s="18" t="str">
        <f>VLOOKUP(B1896,辅助信息!E:M,9,FALSE)</f>
        <v>ZTWM-CDGS-XS-2024-0030-华西集采-简州大道</v>
      </c>
      <c r="R1896" s="18" t="str">
        <f ca="1">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125</v>
      </c>
      <c r="Q1897" s="18" t="str">
        <f>VLOOKUP(B1897,辅助信息!E:M,9,FALSE)</f>
        <v>ZTWM-CDGS-XS-2024-0030-华西集采-简州大道</v>
      </c>
      <c r="R1897" s="18" t="str">
        <f ca="1">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125</v>
      </c>
      <c r="Q1898" s="18" t="str">
        <f>VLOOKUP(B1898,辅助信息!E:M,9,FALSE)</f>
        <v>ZTWM-CDGS-XS-2024-0179-四川商投-射洪城乡一体化建设项目</v>
      </c>
      <c r="R1898" s="18" t="str">
        <f ca="1">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125</v>
      </c>
      <c r="Q1899" s="18" t="str">
        <f>VLOOKUP(B1899,辅助信息!E:M,9,FALSE)</f>
        <v>ZTWM-CDGS-XS-2024-0179-四川商投-射洪城乡一体化建设项目</v>
      </c>
      <c r="R1899" s="18" t="str">
        <f ca="1">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125</v>
      </c>
      <c r="Q1900" s="18" t="str">
        <f>VLOOKUP(B1900,辅助信息!E:M,9,FALSE)</f>
        <v>ZTWM-CDGS-XS-2024-0134-商投建工达州中医药科技成果示范园项目</v>
      </c>
      <c r="R1900" s="18" t="str">
        <f ca="1">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125</v>
      </c>
      <c r="Q1901" s="18" t="str">
        <f>VLOOKUP(B1901,辅助信息!E:M,9,FALSE)</f>
        <v>ZTWM-CDGS-XS-2024-0134-商投建工达州中医药科技成果示范园项目</v>
      </c>
      <c r="R1901" s="18" t="str">
        <f ca="1">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125</v>
      </c>
      <c r="Q1902" s="18" t="str">
        <f>VLOOKUP(B1902,辅助信息!E:M,9,FALSE)</f>
        <v>ZTWM-CDGS-XS-2024-0134-商投建工达州中医药科技成果示范园项目</v>
      </c>
      <c r="R1902" s="18" t="str">
        <f ca="1">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125</v>
      </c>
      <c r="Q1903" s="18" t="str">
        <f>VLOOKUP(B1903,辅助信息!E:M,9,FALSE)</f>
        <v>ZTWM-CDGS-XS-2024-0134-商投建工达州中医药科技成果示范园项目</v>
      </c>
      <c r="R1903" s="18" t="str">
        <f ca="1">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125</v>
      </c>
      <c r="Q1904" s="18" t="str">
        <f>VLOOKUP(B1904,辅助信息!E:M,9,FALSE)</f>
        <v>ZTWM-CDGS-XS-2024-0134-商投建工达州中医药科技成果示范园项目</v>
      </c>
      <c r="R1904" s="18" t="str">
        <f ca="1">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125</v>
      </c>
      <c r="Q1905" s="18" t="str">
        <f>VLOOKUP(B1905,辅助信息!E:M,9,FALSE)</f>
        <v>ZTWM-CDGS-XS-2024-0134-商投建工达州中医药科技成果示范园项目</v>
      </c>
      <c r="R1905" s="18" t="str">
        <f ca="1">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125</v>
      </c>
      <c r="Q1906" s="18" t="str">
        <f>VLOOKUP(B1906,辅助信息!E:M,9,FALSE)</f>
        <v>ZTWM-CDGS-XS-2024-0134-商投建工达州中医药科技成果示范园项目</v>
      </c>
      <c r="R1906" s="18" t="str">
        <f ca="1">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125</v>
      </c>
      <c r="Q1907" s="18" t="str">
        <f>VLOOKUP(B1907,辅助信息!E:M,9,FALSE)</f>
        <v>ZTWM-CDGS-XS-2024-0134-商投建工达州中医药科技成果示范园项目</v>
      </c>
      <c r="R1907" s="18" t="str">
        <f ca="1">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124</v>
      </c>
      <c r="Q1908" s="18" t="str">
        <f>VLOOKUP(B1908,辅助信息!E:M,9,FALSE)</f>
        <v>ZTWM-CDGS-XS-2024-0092-华西-萌海科创农业生态谷</v>
      </c>
      <c r="R1908" s="18" t="str">
        <f ca="1">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124</v>
      </c>
      <c r="Q1909" s="18" t="str">
        <f>VLOOKUP(B1909,辅助信息!E:M,9,FALSE)</f>
        <v>ZTWM-CDGS-XS-2024-0092-华西-萌海科创农业生态谷</v>
      </c>
      <c r="R1909" s="18" t="str">
        <f ca="1">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124</v>
      </c>
      <c r="Q1910" s="18" t="str">
        <f>VLOOKUP(B1910,辅助信息!E:M,9,FALSE)</f>
        <v>ZTWM-CDGS-XS-2024-0092-华西-萌海科创农业生态谷</v>
      </c>
      <c r="R1910" s="18" t="str">
        <f ca="1">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124</v>
      </c>
      <c r="Q1911" s="18" t="str">
        <f>VLOOKUP(B1911,辅助信息!E:M,9,FALSE)</f>
        <v>ZTWM-CDGS-XS-2024-0092-华西-萌海科创农业生态谷</v>
      </c>
      <c r="R1911" s="18" t="str">
        <f ca="1">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124</v>
      </c>
      <c r="Q1912" s="18" t="str">
        <f>VLOOKUP(B1912,辅助信息!E:M,9,FALSE)</f>
        <v>ZTWM-CDGS-XS-2024-0092-华西-萌海科创农业生态谷</v>
      </c>
      <c r="R1912" s="18" t="str">
        <f ca="1">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124</v>
      </c>
      <c r="Q1913" s="18" t="str">
        <f>VLOOKUP(B1913,辅助信息!E:M,9,FALSE)</f>
        <v>ZTWM-CDGS-XS-2024-0092-华西-萌海科创农业生态谷</v>
      </c>
      <c r="R1913" s="18" t="str">
        <f ca="1">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124</v>
      </c>
      <c r="Q1914" s="18" t="str">
        <f>VLOOKUP(B1914,辅助信息!E:M,9,FALSE)</f>
        <v>ZTWM-CDGS-XS-2024-0092-华西-萌海科创农业生态谷</v>
      </c>
      <c r="R1914" s="18" t="str">
        <f ca="1">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124</v>
      </c>
      <c r="Q1915" s="18" t="str">
        <f>VLOOKUP(B1915,辅助信息!E:M,9,FALSE)</f>
        <v>ZTWM-CDGS-XS-2024-0092-华西-萌海科创农业生态谷</v>
      </c>
      <c r="R1915" s="18" t="str">
        <f ca="1">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124</v>
      </c>
      <c r="Q1916" s="18" t="str">
        <f>VLOOKUP(B1916,辅助信息!E:M,9,FALSE)</f>
        <v>ZTWM-CDGS-XS-2024-0092-华西-萌海科创农业生态谷</v>
      </c>
      <c r="R1916" s="18" t="str">
        <f ca="1">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124</v>
      </c>
      <c r="Q1917" s="18" t="str">
        <f>VLOOKUP(B1917,辅助信息!E:M,9,FALSE)</f>
        <v>ZTWM-CDGS-XS-2024-0092-华西-萌海科创农业生态谷</v>
      </c>
      <c r="R1917" s="18" t="str">
        <f ca="1">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124</v>
      </c>
      <c r="Q1918" s="18" t="str">
        <f>VLOOKUP(B1918,辅助信息!E:M,9,FALSE)</f>
        <v>ZTWM-CDGS-XS-2024-0092-华西-萌海科创农业生态谷</v>
      </c>
      <c r="R1918" s="18" t="str">
        <f ca="1">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124</v>
      </c>
      <c r="Q1919" s="18" t="str">
        <f>VLOOKUP(B1919,辅助信息!E:M,9,FALSE)</f>
        <v>ZTWM-CDGS-XS-2024-0030-华西集采-简州大道</v>
      </c>
      <c r="R1919" s="18" t="str">
        <f ca="1">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124</v>
      </c>
      <c r="Q1920" s="18" t="str">
        <f>VLOOKUP(B1920,辅助信息!E:M,9,FALSE)</f>
        <v>ZTWM-CDGS-XS-2024-0030-华西集采-简州大道</v>
      </c>
      <c r="R1920" s="18" t="str">
        <f ca="1">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124</v>
      </c>
      <c r="Q1921" s="18" t="str">
        <f>VLOOKUP(B1921,辅助信息!E:M,9,FALSE)</f>
        <v>ZTWM-CDGS-XS-2024-0030-华西集采-简州大道</v>
      </c>
      <c r="R1921" s="18" t="str">
        <f ca="1">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124</v>
      </c>
      <c r="Q1922" s="18" t="str">
        <f>VLOOKUP(B1922,辅助信息!E:M,9,FALSE)</f>
        <v>ZTWM-CDGS-XS-2024-0030-华西集采-简州大道</v>
      </c>
      <c r="R1922" s="18" t="str">
        <f ca="1">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124</v>
      </c>
      <c r="Q1923" s="18" t="str">
        <f>VLOOKUP(B1923,辅助信息!E:M,9,FALSE)</f>
        <v>ZTWM-CDGS-XS-2024-0030-华西集采-简州大道</v>
      </c>
      <c r="R1923" s="18" t="str">
        <f ca="1">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124</v>
      </c>
      <c r="Q1924" s="18" t="str">
        <f>VLOOKUP(B1924,辅助信息!E:M,9,FALSE)</f>
        <v>ZTWM-CDGS-XS-2024-0030-华西集采-简州大道</v>
      </c>
      <c r="R1924" s="18" t="str">
        <f ca="1">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124</v>
      </c>
      <c r="Q1925" s="18" t="str">
        <f>VLOOKUP(B1925,辅助信息!E:M,9,FALSE)</f>
        <v>ZTWM-CDGS-XS-2024-0030-华西集采-简州大道</v>
      </c>
      <c r="R1925" s="18" t="str">
        <f ca="1">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122</v>
      </c>
      <c r="Q1926" s="18" t="str">
        <f>VLOOKUP(B1926,辅助信息!E:M,9,FALSE)</f>
        <v>ZTWM-CDGS-XS-2024-0030-华西集采-简州大道</v>
      </c>
      <c r="R1926" s="18" t="str">
        <f ca="1">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122</v>
      </c>
      <c r="Q1927" s="18" t="str">
        <f>VLOOKUP(B1927,辅助信息!E:M,9,FALSE)</f>
        <v>ZTWM-CDGS-XS-2024-0030-华西集采-简州大道</v>
      </c>
      <c r="R1927" s="18" t="str">
        <f ca="1">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122</v>
      </c>
      <c r="Q1928" s="18" t="str">
        <f>VLOOKUP(B1928,辅助信息!E:M,9,FALSE)</f>
        <v>ZTWM-CDGS-XS-2024-0030-华西集采-简州大道</v>
      </c>
      <c r="R1928" s="18" t="str">
        <f ca="1">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122</v>
      </c>
      <c r="Q1929" s="18" t="str">
        <f>VLOOKUP(B1929,辅助信息!E:M,9,FALSE)</f>
        <v>ZTWM-CDGS-XS-2024-0030-华西集采-简州大道</v>
      </c>
      <c r="R1929" s="18" t="str">
        <f ca="1">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122</v>
      </c>
      <c r="Q1930" s="18" t="str">
        <f>VLOOKUP(B1930,辅助信息!E:M,9,FALSE)</f>
        <v>ZTWM-CDGS-XS-2024-0030-华西集采-简州大道</v>
      </c>
      <c r="R1930" s="18" t="str">
        <f ca="1">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122</v>
      </c>
      <c r="Q1931" s="18" t="str">
        <f>VLOOKUP(B1931,辅助信息!E:M,9,FALSE)</f>
        <v>ZTWM-CDGS-XS-2024-0030-华西集采-简州大道</v>
      </c>
      <c r="R1931" s="18" t="str">
        <f ca="1">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122</v>
      </c>
      <c r="Q1932" s="18" t="str">
        <f>VLOOKUP(B1932,辅助信息!E:M,9,FALSE)</f>
        <v>ZTWM-CDGS-XS-2024-0030-华西集采-简州大道</v>
      </c>
      <c r="R1932" s="18" t="str">
        <f ca="1">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122</v>
      </c>
      <c r="Q1933" s="18" t="str">
        <f>VLOOKUP(B1933,辅助信息!E:M,9,FALSE)</f>
        <v>ZTWM-CDGS-XS-2024-0030-华西集采-简州大道</v>
      </c>
      <c r="R1933" s="18" t="str">
        <f ca="1">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122</v>
      </c>
      <c r="Q1934" s="18" t="str">
        <f>VLOOKUP(B1934,辅助信息!E:M,9,FALSE)</f>
        <v>ZTWM-CDGS-XS-2024-0030-华西集采-简州大道</v>
      </c>
      <c r="R1934" s="18" t="str">
        <f ca="1">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122</v>
      </c>
      <c r="Q1935" s="18" t="str">
        <f>VLOOKUP(B1935,辅助信息!E:M,9,FALSE)</f>
        <v>ZTWM-CDGS-XS-2024-0030-华西集采-简州大道</v>
      </c>
      <c r="R1935" s="18" t="str">
        <f ca="1">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123</v>
      </c>
      <c r="Q1936" s="18" t="str">
        <f>VLOOKUP(B1936,辅助信息!E:M,9,FALSE)</f>
        <v>ZTWM-CDGS-XS-2024-0134-商投建工达州中医药科技成果示范园项目</v>
      </c>
      <c r="R1936" s="18" t="str">
        <f ca="1">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123</v>
      </c>
      <c r="Q1937" s="18" t="str">
        <f>VLOOKUP(B1937,辅助信息!E:M,9,FALSE)</f>
        <v>ZTWM-CDGS-XS-2024-0134-商投建工达州中医药科技成果示范园项目</v>
      </c>
      <c r="R1937" s="18" t="str">
        <f ca="1">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123</v>
      </c>
      <c r="Q1938" s="18" t="str">
        <f>VLOOKUP(B1938,辅助信息!E:M,9,FALSE)</f>
        <v>ZTWM-CDGS-XS-2024-0134-商投建工达州中医药科技成果示范园项目</v>
      </c>
      <c r="R1938" s="18" t="str">
        <f ca="1">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123</v>
      </c>
      <c r="Q1939" s="18" t="str">
        <f>VLOOKUP(B1939,辅助信息!E:M,9,FALSE)</f>
        <v>ZTWM-CDGS-XS-2024-0134-商投建工达州中医药科技成果示范园项目</v>
      </c>
      <c r="R1939" s="18" t="str">
        <f ca="1">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122</v>
      </c>
      <c r="Q1940" s="18" t="str">
        <f>VLOOKUP(B1940,辅助信息!E:M,9,FALSE)</f>
        <v>ZTWM-CDGS-XS-2024-0134-商投建工达州中医药科技成果示范园项目</v>
      </c>
      <c r="R1940" s="18" t="str">
        <f ca="1">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122</v>
      </c>
      <c r="Q1941" s="18" t="str">
        <f>VLOOKUP(B1941,辅助信息!E:M,9,FALSE)</f>
        <v>ZTWM-CDGS-XS-2024-0179-四川商投-射洪城乡一体化建设项目</v>
      </c>
      <c r="R1941" s="18" t="str">
        <f ca="1">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122</v>
      </c>
      <c r="Q1942" s="18" t="str">
        <f>VLOOKUP(B1942,辅助信息!E:M,9,FALSE)</f>
        <v>ZTWM-CDGS-XS-2024-0179-四川商投-射洪城乡一体化建设项目</v>
      </c>
      <c r="R1942" s="18" t="str">
        <f ca="1">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122</v>
      </c>
      <c r="Q1943" s="18" t="str">
        <f>VLOOKUP(B1943,辅助信息!E:M,9,FALSE)</f>
        <v>ZTWM-CDGS-XS-2024-0179-四川商投-射洪城乡一体化建设项目</v>
      </c>
      <c r="R1943" s="18" t="str">
        <f ca="1">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122</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122</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122</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122</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122</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122</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122</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122</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122</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122</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122</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122</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122</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122</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122</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122</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122</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122</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122</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122</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122</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122</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122</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118</v>
      </c>
      <c r="Q1967" s="18" t="str">
        <f>VLOOKUP(B1967,辅助信息!E:M,9,FALSE)</f>
        <v>ZTWM-CDGS-XS-2024-0248-五冶钢构-南充市医学院项目</v>
      </c>
      <c r="R1967" s="18" t="str">
        <f ca="1">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118</v>
      </c>
      <c r="Q1968" s="18" t="str">
        <f>VLOOKUP(B1968,辅助信息!E:M,9,FALSE)</f>
        <v>ZTWM-CDGS-XS-2024-0248-五冶钢构-南充市医学院项目</v>
      </c>
      <c r="R1968" s="18" t="str">
        <f ca="1">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118</v>
      </c>
      <c r="Q1969" s="18" t="str">
        <f>VLOOKUP(B1969,辅助信息!E:M,9,FALSE)</f>
        <v>ZTWM-CDGS-XS-2024-0134-商投建工达州中医药科技成果示范园项目</v>
      </c>
      <c r="R1969" s="18" t="str">
        <f ca="1">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118</v>
      </c>
      <c r="Q1970" s="18" t="str">
        <f>VLOOKUP(B1970,辅助信息!E:M,9,FALSE)</f>
        <v>ZTWM-CDGS-XS-2024-0134-商投建工达州中医药科技成果示范园项目</v>
      </c>
      <c r="R1970" s="18" t="str">
        <f ca="1">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118</v>
      </c>
      <c r="Q1971" s="18" t="str">
        <f>VLOOKUP(B1971,辅助信息!E:M,9,FALSE)</f>
        <v>ZTWM-CDGS-XS-2024-0134-商投建工达州中医药科技成果示范园项目</v>
      </c>
      <c r="R1971" s="18" t="str">
        <f ca="1">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118</v>
      </c>
      <c r="Q1972" s="18" t="str">
        <f>VLOOKUP(B1972,辅助信息!E:M,9,FALSE)</f>
        <v>ZTWM-CDGS-XS-2024-0134-商投建工达州中医药科技成果示范园项目</v>
      </c>
      <c r="R1972" s="18" t="str">
        <f ca="1">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118</v>
      </c>
      <c r="Q1973" s="18" t="str">
        <f>VLOOKUP(B1973,辅助信息!E:M,9,FALSE)</f>
        <v>ZTWM-CDGS-XS-2024-0134-商投建工达州中医药科技成果示范园项目</v>
      </c>
      <c r="R1973" s="18" t="str">
        <f ca="1">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118</v>
      </c>
      <c r="Q1974" s="18" t="str">
        <f>VLOOKUP(B1974,辅助信息!E:M,9,FALSE)</f>
        <v>ZTWM-CDGS-XS-2024-0134-商投建工达州中医药科技成果示范园项目</v>
      </c>
      <c r="R1974" s="18" t="str">
        <f ca="1">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118</v>
      </c>
      <c r="Q1975" s="18" t="str">
        <f>VLOOKUP(B1975,辅助信息!E:M,9,FALSE)</f>
        <v>ZTWM-CDGS-XS-2024-0134-商投建工达州中医药科技成果示范园项目</v>
      </c>
      <c r="R1975" s="18" t="str">
        <f ca="1">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118</v>
      </c>
      <c r="Q1976" s="18" t="str">
        <f>VLOOKUP(B1976,辅助信息!E:M,9,FALSE)</f>
        <v>ZTWM-CDGS-XS-2024-0134-商投建工达州中医药科技成果示范园项目</v>
      </c>
      <c r="R1976" s="18" t="str">
        <f ca="1">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118</v>
      </c>
      <c r="Q1977" s="18" t="str">
        <f>VLOOKUP(B1977,辅助信息!E:M,9,FALSE)</f>
        <v>ZTWM-CDGS-XS-2024-0134-商投建工达州中医药科技成果示范园项目</v>
      </c>
      <c r="R1977" s="18" t="str">
        <f ca="1">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118</v>
      </c>
      <c r="Q1978" s="18" t="str">
        <f>VLOOKUP(B1978,辅助信息!E:M,9,FALSE)</f>
        <v>ZTWM-CDGS-XS-2024-0134-商投建工达州中医药科技成果示范园项目</v>
      </c>
      <c r="R1978" s="18" t="str">
        <f ca="1">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118</v>
      </c>
      <c r="Q1979" s="18" t="str">
        <f>VLOOKUP(B1979,辅助信息!E:M,9,FALSE)</f>
        <v>ZTWM-CDGS-XS-2024-0134-商投建工达州中医药科技成果示范园项目</v>
      </c>
      <c r="R1979" s="18" t="str">
        <f ca="1">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118</v>
      </c>
      <c r="Q1980" s="18" t="str">
        <f>VLOOKUP(B1980,辅助信息!E:M,9,FALSE)</f>
        <v>ZTWM-CDGS-XS-2024-0134-商投建工达州中医药科技成果示范园项目</v>
      </c>
      <c r="R1980" s="18" t="str">
        <f ca="1">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118</v>
      </c>
      <c r="Q1981" s="18" t="str">
        <f>VLOOKUP(B1981,辅助信息!E:M,9,FALSE)</f>
        <v>ZTWM-CDGS-XS-2024-0134-商投建工达州中医药科技成果示范园项目</v>
      </c>
      <c r="R1981" s="18" t="str">
        <f ca="1">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118</v>
      </c>
      <c r="Q1982" s="18" t="str">
        <f>VLOOKUP(B1982,辅助信息!E:M,9,FALSE)</f>
        <v>ZTWM-CDGS-XS-2024-0134-商投建工达州中医药科技成果示范园项目</v>
      </c>
      <c r="R1982" s="18" t="str">
        <f ca="1">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118</v>
      </c>
      <c r="Q1983" s="18" t="str">
        <f>VLOOKUP(B1983,辅助信息!E:M,9,FALSE)</f>
        <v>ZTWM-CDGS-XS-2024-0134-商投建工达州中医药科技成果示范园项目</v>
      </c>
      <c r="R1983" s="18" t="str">
        <f ca="1">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118</v>
      </c>
      <c r="Q1984" s="18" t="str">
        <f>VLOOKUP(B1984,辅助信息!E:M,9,FALSE)</f>
        <v>ZTWM-CDGS-XS-2024-0134-商投建工达州中医药科技成果示范园项目</v>
      </c>
      <c r="R1984" s="18" t="str">
        <f ca="1">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118</v>
      </c>
      <c r="Q1985" s="18" t="str">
        <f>VLOOKUP(B1985,辅助信息!E:M,9,FALSE)</f>
        <v>ZTWM-CDGS-XS-2024-0134-商投建工达州中医药科技成果示范园项目</v>
      </c>
      <c r="R1985" s="18" t="str">
        <f ca="1">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118</v>
      </c>
      <c r="Q1986" s="18" t="str">
        <f>VLOOKUP(B1986,辅助信息!E:M,9,FALSE)</f>
        <v>ZTWM-CDGS-XS-2024-0134-商投建工达州中医药科技成果示范园项目</v>
      </c>
      <c r="R1986" s="18" t="str">
        <f ca="1">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122</v>
      </c>
      <c r="Q1987" s="18" t="str">
        <f>VLOOKUP(B1987,辅助信息!E:M,9,FALSE)</f>
        <v>ZTWM-CDGS-XS-2025-0033-中铁武汉电气化局集团有限公司成达万高速铁路强电工程项目</v>
      </c>
      <c r="R1987" s="18" t="str">
        <f ca="1">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122</v>
      </c>
      <c r="Q1988" s="18" t="str">
        <f>VLOOKUP(B1988,辅助信息!E:M,9,FALSE)</f>
        <v>ZTWM-CDGS-XS-2025-0033-中铁武汉电气化局集团有限公司成达万高速铁路强电工程项目</v>
      </c>
      <c r="R1988" s="18" t="str">
        <f ca="1">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122</v>
      </c>
      <c r="Q1989" s="18" t="str">
        <f>VLOOKUP(B1989,辅助信息!E:M,9,FALSE)</f>
        <v>ZTWM-CDGS-XS-2025-0033-中铁武汉电气化局集团有限公司成达万高速铁路强电工程项目</v>
      </c>
      <c r="R1989" s="18" t="str">
        <f ca="1">_xlfn._xlws.FILTER(辅助信息!D:D,辅助信息!E:E=B1989)</f>
        <v>武汉电气化局成达万高铁强电项目</v>
      </c>
    </row>
    <row r="1990" hidden="1" spans="2:18">
      <c r="B1990" s="29" t="s">
        <v>167</v>
      </c>
      <c r="C1990" s="59">
        <v>45834</v>
      </c>
      <c r="D1990" s="109" t="str">
        <f>VLOOKUP(B1990,辅助信息!E:K,7,FALSE)</f>
        <v>JWDDCD2025102100473</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122</v>
      </c>
      <c r="Q1990" s="18" t="str">
        <f>VLOOKUP(B1990,辅助信息!E:M,9,FALSE)</f>
        <v>ZTWM-CDGS-XS-2025-0073-五冶天府-成都怡心湖片区及龙泉驿医院等项目</v>
      </c>
      <c r="R1990" s="18" t="str">
        <f ca="1">_xlfn._xlws.FILTER(辅助信息!D:D,辅助信息!E:E=B1990)</f>
        <v>五冶建设扩建艺体中学二期工程</v>
      </c>
    </row>
    <row r="1991" hidden="1" spans="2:18">
      <c r="B1991" s="29" t="s">
        <v>167</v>
      </c>
      <c r="C1991" s="59">
        <v>45834</v>
      </c>
      <c r="D1991" s="109" t="str">
        <f>VLOOKUP(B1991,辅助信息!E:K,7,FALSE)</f>
        <v>JWDDCD2025102100473</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122</v>
      </c>
      <c r="Q1991" s="18" t="str">
        <f>VLOOKUP(B1991,辅助信息!E:M,9,FALSE)</f>
        <v>ZTWM-CDGS-XS-2025-0073-五冶天府-成都怡心湖片区及龙泉驿医院等项目</v>
      </c>
      <c r="R1991" s="18" t="str">
        <f ca="1">_xlfn._xlws.FILTER(辅助信息!D:D,辅助信息!E:E=B1991)</f>
        <v>五冶建设扩建艺体中学二期工程</v>
      </c>
    </row>
    <row r="1992" hidden="1" spans="2:18">
      <c r="B1992" s="29" t="s">
        <v>167</v>
      </c>
      <c r="C1992" s="59">
        <v>45834</v>
      </c>
      <c r="D1992" s="109" t="str">
        <f>VLOOKUP(B1992,辅助信息!E:K,7,FALSE)</f>
        <v>JWDDCD2025102100473</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122</v>
      </c>
      <c r="Q1992" s="18" t="str">
        <f>VLOOKUP(B1992,辅助信息!E:M,9,FALSE)</f>
        <v>ZTWM-CDGS-XS-2025-0073-五冶天府-成都怡心湖片区及龙泉驿医院等项目</v>
      </c>
      <c r="R1992" s="18" t="str">
        <f ca="1">_xlfn._xlws.FILTER(辅助信息!D:D,辅助信息!E:E=B1992)</f>
        <v>五冶建设扩建艺体中学二期工程</v>
      </c>
    </row>
    <row r="1993" hidden="1" spans="2:18">
      <c r="B1993" s="29" t="s">
        <v>167</v>
      </c>
      <c r="C1993" s="59">
        <v>45834</v>
      </c>
      <c r="D1993" s="109" t="str">
        <f>VLOOKUP(B1993,辅助信息!E:K,7,FALSE)</f>
        <v>JWDDCD2025102100473</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122</v>
      </c>
      <c r="Q1993" s="18" t="str">
        <f>VLOOKUP(B1993,辅助信息!E:M,9,FALSE)</f>
        <v>ZTWM-CDGS-XS-2025-0073-五冶天府-成都怡心湖片区及龙泉驿医院等项目</v>
      </c>
      <c r="R1993" s="18" t="str">
        <f ca="1">_xlfn._xlws.FILTER(辅助信息!D:D,辅助信息!E:E=B1993)</f>
        <v>五冶建设扩建艺体中学二期工程</v>
      </c>
    </row>
    <row r="1994" hidden="1" spans="2:18">
      <c r="B1994" s="29" t="s">
        <v>167</v>
      </c>
      <c r="C1994" s="59">
        <v>45834</v>
      </c>
      <c r="D1994" s="109" t="str">
        <f>VLOOKUP(B1994,辅助信息!E:K,7,FALSE)</f>
        <v>JWDDCD2025102100473</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122</v>
      </c>
      <c r="Q1994" s="18" t="str">
        <f>VLOOKUP(B1994,辅助信息!E:M,9,FALSE)</f>
        <v>ZTWM-CDGS-XS-2025-0073-五冶天府-成都怡心湖片区及龙泉驿医院等项目</v>
      </c>
      <c r="R1994" s="18" t="str">
        <f ca="1">_xlfn._xlws.FILTER(辅助信息!D:D,辅助信息!E:E=B1994)</f>
        <v>五冶建设扩建艺体中学二期工程</v>
      </c>
    </row>
    <row r="1995" hidden="1" spans="2:18">
      <c r="B1995" s="29" t="s">
        <v>167</v>
      </c>
      <c r="C1995" s="59">
        <v>45834</v>
      </c>
      <c r="D1995" s="109" t="str">
        <f>VLOOKUP(B1995,辅助信息!E:K,7,FALSE)</f>
        <v>JWDDCD2025102100473</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122</v>
      </c>
      <c r="Q1995" s="18" t="str">
        <f>VLOOKUP(B1995,辅助信息!E:M,9,FALSE)</f>
        <v>ZTWM-CDGS-XS-2025-0073-五冶天府-成都怡心湖片区及龙泉驿医院等项目</v>
      </c>
      <c r="R1995" s="18" t="str">
        <f ca="1">_xlfn._xlws.FILTER(辅助信息!D:D,辅助信息!E:E=B1995)</f>
        <v>五冶建设扩建艺体中学二期工程</v>
      </c>
    </row>
    <row r="1996" hidden="1" spans="2:18">
      <c r="B1996" s="29" t="s">
        <v>167</v>
      </c>
      <c r="C1996" s="59">
        <v>45834</v>
      </c>
      <c r="D1996" s="109" t="str">
        <f>VLOOKUP(B1996,辅助信息!E:K,7,FALSE)</f>
        <v>JWDDCD2025102100473</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122</v>
      </c>
      <c r="Q1996" s="18" t="str">
        <f>VLOOKUP(B1996,辅助信息!E:M,9,FALSE)</f>
        <v>ZTWM-CDGS-XS-2025-0073-五冶天府-成都怡心湖片区及龙泉驿医院等项目</v>
      </c>
      <c r="R1996" s="18" t="str">
        <f ca="1">_xlfn._xlws.FILTER(辅助信息!D:D,辅助信息!E:E=B1996)</f>
        <v>五冶建设扩建艺体中学二期工程</v>
      </c>
    </row>
    <row r="1997" hidden="1" spans="2:18">
      <c r="B1997" s="29" t="s">
        <v>167</v>
      </c>
      <c r="C1997" s="59">
        <v>45834</v>
      </c>
      <c r="D1997" s="109" t="str">
        <f>VLOOKUP(B1997,辅助信息!E:K,7,FALSE)</f>
        <v>JWDDCD2025102100473</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122</v>
      </c>
      <c r="Q1997" s="18" t="str">
        <f>VLOOKUP(B1997,辅助信息!E:M,9,FALSE)</f>
        <v>ZTWM-CDGS-XS-2025-0073-五冶天府-成都怡心湖片区及龙泉驿医院等项目</v>
      </c>
      <c r="R1997" s="18" t="str">
        <f ca="1">_xlfn._xlws.FILTER(辅助信息!D:D,辅助信息!E:E=B1997)</f>
        <v>五冶建设扩建艺体中学二期工程</v>
      </c>
    </row>
    <row r="1998" hidden="1" spans="2:18">
      <c r="B1998" s="29" t="s">
        <v>167</v>
      </c>
      <c r="C1998" s="59">
        <v>45834</v>
      </c>
      <c r="D1998" s="109" t="str">
        <f>VLOOKUP(B1998,辅助信息!E:K,7,FALSE)</f>
        <v>JWDDCD2025102100473</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122</v>
      </c>
      <c r="Q1998" s="18" t="str">
        <f>VLOOKUP(B1998,辅助信息!E:M,9,FALSE)</f>
        <v>ZTWM-CDGS-XS-2025-0073-五冶天府-成都怡心湖片区及龙泉驿医院等项目</v>
      </c>
      <c r="R1998" s="18" t="str">
        <f ca="1">_xlfn._xlws.FILTER(辅助信息!D:D,辅助信息!E:E=B1998)</f>
        <v>五冶建设扩建艺体中学二期工程</v>
      </c>
    </row>
    <row r="1999" hidden="1" spans="2:18">
      <c r="B1999" s="29" t="s">
        <v>167</v>
      </c>
      <c r="C1999" s="59">
        <v>45834</v>
      </c>
      <c r="D1999" s="109" t="str">
        <f>VLOOKUP(B1999,辅助信息!E:K,7,FALSE)</f>
        <v>JWDDCD2025102100473</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122</v>
      </c>
      <c r="Q1999" s="18" t="str">
        <f>VLOOKUP(B1999,辅助信息!E:M,9,FALSE)</f>
        <v>ZTWM-CDGS-XS-2025-0073-五冶天府-成都怡心湖片区及龙泉驿医院等项目</v>
      </c>
      <c r="R1999" s="18" t="str">
        <f ca="1">_xlfn._xlws.FILTER(辅助信息!D:D,辅助信息!E:E=B1999)</f>
        <v>五冶建设扩建艺体中学二期工程</v>
      </c>
    </row>
    <row r="2000" hidden="1" spans="2:18">
      <c r="B2000" s="29" t="s">
        <v>167</v>
      </c>
      <c r="C2000" s="59">
        <v>45834</v>
      </c>
      <c r="D2000" s="109" t="str">
        <f>VLOOKUP(B2000,辅助信息!E:K,7,FALSE)</f>
        <v>JWDDCD2025102100473</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122</v>
      </c>
      <c r="Q2000" s="18" t="str">
        <f>VLOOKUP(B2000,辅助信息!E:M,9,FALSE)</f>
        <v>ZTWM-CDGS-XS-2025-0073-五冶天府-成都怡心湖片区及龙泉驿医院等项目</v>
      </c>
      <c r="R2000" s="18" t="str">
        <f ca="1">_xlfn._xlws.FILTER(辅助信息!D:D,辅助信息!E:E=B2000)</f>
        <v>五冶建设扩建艺体中学二期工程</v>
      </c>
    </row>
    <row r="2001" hidden="1" spans="2:18">
      <c r="B2001" s="29" t="s">
        <v>167</v>
      </c>
      <c r="C2001" s="59">
        <v>45834</v>
      </c>
      <c r="D2001" s="109" t="str">
        <f>VLOOKUP(B2001,辅助信息!E:K,7,FALSE)</f>
        <v>JWDDCD2025102100473</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122</v>
      </c>
      <c r="Q2001" s="18" t="str">
        <f>VLOOKUP(B2001,辅助信息!E:M,9,FALSE)</f>
        <v>ZTWM-CDGS-XS-2025-0073-五冶天府-成都怡心湖片区及龙泉驿医院等项目</v>
      </c>
      <c r="R2001" s="18" t="str">
        <f ca="1">_xlfn._xlws.FILTER(辅助信息!D:D,辅助信息!E:E=B2001)</f>
        <v>五冶建设扩建艺体中学二期工程</v>
      </c>
    </row>
    <row r="2002" hidden="1" spans="2:18">
      <c r="B2002" s="29" t="s">
        <v>167</v>
      </c>
      <c r="C2002" s="59">
        <v>45834</v>
      </c>
      <c r="D2002" s="109" t="str">
        <f>VLOOKUP(B2002,辅助信息!E:K,7,FALSE)</f>
        <v>JWDDCD2025102100473</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122</v>
      </c>
      <c r="Q2002" s="18" t="str">
        <f>VLOOKUP(B2002,辅助信息!E:M,9,FALSE)</f>
        <v>ZTWM-CDGS-XS-2025-0073-五冶天府-成都怡心湖片区及龙泉驿医院等项目</v>
      </c>
      <c r="R2002" s="18" t="str">
        <f ca="1">_xlfn._xlws.FILTER(辅助信息!D:D,辅助信息!E:E=B2002)</f>
        <v>五冶建设扩建艺体中学二期工程</v>
      </c>
    </row>
    <row r="2003" hidden="1" spans="2:18">
      <c r="B2003" s="29" t="s">
        <v>167</v>
      </c>
      <c r="C2003" s="59">
        <v>45834</v>
      </c>
      <c r="D2003" s="109" t="str">
        <f>VLOOKUP(B2003,辅助信息!E:K,7,FALSE)</f>
        <v>JWDDCD2025102100473</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122</v>
      </c>
      <c r="Q2003" s="18" t="str">
        <f>VLOOKUP(B2003,辅助信息!E:M,9,FALSE)</f>
        <v>ZTWM-CDGS-XS-2025-0073-五冶天府-成都怡心湖片区及龙泉驿医院等项目</v>
      </c>
      <c r="R2003" s="18" t="str">
        <f ca="1">_xlfn._xlws.FILTER(辅助信息!D:D,辅助信息!E:E=B2003)</f>
        <v>五冶建设扩建艺体中学二期工程</v>
      </c>
    </row>
    <row r="2004" hidden="1" spans="2:18">
      <c r="B2004" s="29" t="s">
        <v>167</v>
      </c>
      <c r="C2004" s="59">
        <v>45834</v>
      </c>
      <c r="D2004" s="109" t="str">
        <f>VLOOKUP(B2004,辅助信息!E:K,7,FALSE)</f>
        <v>JWDDCD2025102100473</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122</v>
      </c>
      <c r="Q2004" s="18" t="str">
        <f>VLOOKUP(B2004,辅助信息!E:M,9,FALSE)</f>
        <v>ZTWM-CDGS-XS-2025-0073-五冶天府-成都怡心湖片区及龙泉驿医院等项目</v>
      </c>
      <c r="R2004" s="18" t="str">
        <f ca="1">_xlfn._xlws.FILTER(辅助信息!D:D,辅助信息!E:E=B2004)</f>
        <v>五冶建设扩建艺体中学二期工程</v>
      </c>
    </row>
    <row r="2005" hidden="1" spans="2:18">
      <c r="B2005" s="29" t="s">
        <v>167</v>
      </c>
      <c r="C2005" s="59">
        <v>45834</v>
      </c>
      <c r="D2005" s="109" t="str">
        <f>VLOOKUP(B2005,辅助信息!E:K,7,FALSE)</f>
        <v>JWDDCD2025102100473</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122</v>
      </c>
      <c r="Q2005" s="18" t="str">
        <f>VLOOKUP(B2005,辅助信息!E:M,9,FALSE)</f>
        <v>ZTWM-CDGS-XS-2025-0073-五冶天府-成都怡心湖片区及龙泉驿医院等项目</v>
      </c>
      <c r="R2005" s="18" t="str">
        <f ca="1">_xlfn._xlws.FILTER(辅助信息!D:D,辅助信息!E:E=B2005)</f>
        <v>五冶建设扩建艺体中学二期工程</v>
      </c>
    </row>
    <row r="2006" hidden="1" spans="2:18">
      <c r="B2006" s="29" t="s">
        <v>167</v>
      </c>
      <c r="C2006" s="59">
        <v>45834</v>
      </c>
      <c r="D2006" s="109" t="str">
        <f>VLOOKUP(B2006,辅助信息!E:K,7,FALSE)</f>
        <v>JWDDCD2025102100473</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122</v>
      </c>
      <c r="Q2006" s="18" t="str">
        <f>VLOOKUP(B2006,辅助信息!E:M,9,FALSE)</f>
        <v>ZTWM-CDGS-XS-2025-0073-五冶天府-成都怡心湖片区及龙泉驿医院等项目</v>
      </c>
      <c r="R2006" s="18" t="str">
        <f ca="1">_xlfn._xlws.FILTER(辅助信息!D:D,辅助信息!E:E=B2006)</f>
        <v>五冶建设扩建艺体中学二期工程</v>
      </c>
    </row>
    <row r="2007" hidden="1" spans="2:18">
      <c r="B2007" s="29" t="s">
        <v>167</v>
      </c>
      <c r="C2007" s="59">
        <v>45834</v>
      </c>
      <c r="D2007" s="109" t="str">
        <f>VLOOKUP(B2007,辅助信息!E:K,7,FALSE)</f>
        <v>JWDDCD2025102100473</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122</v>
      </c>
      <c r="Q2007" s="18" t="str">
        <f>VLOOKUP(B2007,辅助信息!E:M,9,FALSE)</f>
        <v>ZTWM-CDGS-XS-2025-0073-五冶天府-成都怡心湖片区及龙泉驿医院等项目</v>
      </c>
      <c r="R2007" s="18" t="str">
        <f ca="1">_xlfn._xlws.FILTER(辅助信息!D:D,辅助信息!E:E=B2007)</f>
        <v>五冶建设扩建艺体中学二期工程</v>
      </c>
    </row>
    <row r="2008" hidden="1" spans="2:18">
      <c r="B2008" s="29" t="s">
        <v>167</v>
      </c>
      <c r="C2008" s="59">
        <v>45834</v>
      </c>
      <c r="D2008" s="109" t="str">
        <f>VLOOKUP(B2008,辅助信息!E:K,7,FALSE)</f>
        <v>JWDDCD2025102100473</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122</v>
      </c>
      <c r="Q2008" s="18" t="str">
        <f>VLOOKUP(B2008,辅助信息!E:M,9,FALSE)</f>
        <v>ZTWM-CDGS-XS-2025-0073-五冶天府-成都怡心湖片区及龙泉驿医院等项目</v>
      </c>
      <c r="R2008" s="18" t="str">
        <f ca="1">_xlfn._xlws.FILTER(辅助信息!D:D,辅助信息!E:E=B2008)</f>
        <v>五冶建设扩建艺体中学二期工程</v>
      </c>
    </row>
    <row r="2009" hidden="1" spans="2:18">
      <c r="B2009" s="29" t="s">
        <v>167</v>
      </c>
      <c r="C2009" s="59">
        <v>45834</v>
      </c>
      <c r="D2009" s="109" t="str">
        <f>VLOOKUP(B2009,辅助信息!E:K,7,FALSE)</f>
        <v>JWDDCD2025102100473</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122</v>
      </c>
      <c r="Q2009" s="18" t="str">
        <f>VLOOKUP(B2009,辅助信息!E:M,9,FALSE)</f>
        <v>ZTWM-CDGS-XS-2025-0073-五冶天府-成都怡心湖片区及龙泉驿医院等项目</v>
      </c>
      <c r="R2009" s="18" t="str">
        <f ca="1">_xlfn._xlws.FILTER(辅助信息!D:D,辅助信息!E:E=B2009)</f>
        <v>五冶建设扩建艺体中学二期工程</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118</v>
      </c>
      <c r="Q2010" s="18" t="str">
        <f>VLOOKUP(B2010,辅助信息!E:M,9,FALSE)</f>
        <v>ZTWM-CDGS-XS-2024-0134-商投建工达州中医药科技成果示范园项目</v>
      </c>
      <c r="R2010" s="18" t="str">
        <f ca="1">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118</v>
      </c>
      <c r="Q2011" s="18" t="str">
        <f>VLOOKUP(B2011,辅助信息!E:M,9,FALSE)</f>
        <v>ZTWM-CDGS-XS-2024-0134-商投建工达州中医药科技成果示范园项目</v>
      </c>
      <c r="R2011" s="18" t="str">
        <f ca="1">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118</v>
      </c>
      <c r="Q2012" s="18" t="str">
        <f>VLOOKUP(B2012,辅助信息!E:M,9,FALSE)</f>
        <v>ZTWM-CDGS-XS-2024-0134-商投建工达州中医药科技成果示范园项目</v>
      </c>
      <c r="R2012" s="18" t="str">
        <f ca="1">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118</v>
      </c>
      <c r="Q2013" s="18" t="str">
        <f>VLOOKUP(B2013,辅助信息!E:M,9,FALSE)</f>
        <v>ZTWM-CDGS-XS-2024-0134-商投建工达州中医药科技成果示范园项目</v>
      </c>
      <c r="R2013" s="18" t="str">
        <f ca="1">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118</v>
      </c>
      <c r="Q2014" s="18" t="str">
        <f>VLOOKUP(B2014,辅助信息!E:M,9,FALSE)</f>
        <v>ZTWM-CDGS-XS-2024-0134-商投建工达州中医药科技成果示范园项目</v>
      </c>
      <c r="R2014" s="18" t="str">
        <f ca="1">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118</v>
      </c>
      <c r="Q2015" s="18" t="str">
        <f>VLOOKUP(B2015,辅助信息!E:M,9,FALSE)</f>
        <v>ZTWM-CDGS-XS-2024-0134-商投建工达州中医药科技成果示范园项目</v>
      </c>
      <c r="R2015" s="18" t="str">
        <f ca="1">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118</v>
      </c>
      <c r="Q2016" s="18" t="str">
        <f>VLOOKUP(B2016,辅助信息!E:M,9,FALSE)</f>
        <v>ZTWM-CDGS-XS-2024-0134-商投建工达州中医药科技成果示范园项目</v>
      </c>
      <c r="R2016" s="18" t="str">
        <f ca="1">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118</v>
      </c>
      <c r="Q2017" s="18" t="str">
        <f>VLOOKUP(B2017,辅助信息!E:M,9,FALSE)</f>
        <v>ZTWM-CDGS-XS-2024-0134-商投建工达州中医药科技成果示范园项目</v>
      </c>
      <c r="R2017" s="18" t="str">
        <f ca="1">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118</v>
      </c>
      <c r="Q2018" s="18" t="str">
        <f>VLOOKUP(B2018,辅助信息!E:M,9,FALSE)</f>
        <v>ZTWM-CDGS-XS-2024-0134-商投建工达州中医药科技成果示范园项目</v>
      </c>
      <c r="R2018" s="18" t="str">
        <f ca="1">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118</v>
      </c>
      <c r="Q2019" s="18" t="str">
        <f>VLOOKUP(B2019,辅助信息!E:M,9,FALSE)</f>
        <v>ZTWM-CDGS-XS-2024-0134-商投建工达州中医药科技成果示范园项目</v>
      </c>
      <c r="R2019" s="18" t="str">
        <f ca="1">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118</v>
      </c>
      <c r="Q2020" s="18" t="str">
        <f>VLOOKUP(B2020,辅助信息!E:M,9,FALSE)</f>
        <v>ZTWM-CDGS-XS-2024-0134-商投建工达州中医药科技成果示范园项目</v>
      </c>
      <c r="R2020" s="18" t="str">
        <f ca="1">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118</v>
      </c>
      <c r="Q2021" s="18" t="str">
        <f>VLOOKUP(B2021,辅助信息!E:M,9,FALSE)</f>
        <v>ZTWM-CDGS-XS-2024-0134-商投建工达州中医药科技成果示范园项目</v>
      </c>
      <c r="R2021" s="18" t="str">
        <f ca="1">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118</v>
      </c>
      <c r="Q2022" s="18" t="str">
        <f>VLOOKUP(B2022,辅助信息!E:M,9,FALSE)</f>
        <v>ZTWM-CDGS-XS-2024-0134-商投建工达州中医药科技成果示范园项目</v>
      </c>
      <c r="R2022" s="18" t="str">
        <f ca="1">_xlfn._xlws.FILTER(辅助信息!D:D,辅助信息!E:E=B2022)</f>
        <v>商投建工达州中医药科技园</v>
      </c>
    </row>
    <row r="2023" hidden="1" spans="2:18">
      <c r="B2023" s="109" t="s">
        <v>167</v>
      </c>
      <c r="C2023" s="59">
        <v>45835</v>
      </c>
      <c r="D2023" s="109" t="str">
        <f>VLOOKUP(B2023,辅助信息!E:K,7,FALSE)</f>
        <v>JWDDCD2025102100473</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118</v>
      </c>
      <c r="Q2023" s="18" t="str">
        <f>VLOOKUP(B2023,辅助信息!E:M,9,FALSE)</f>
        <v>ZTWM-CDGS-XS-2025-0073-五冶天府-成都怡心湖片区及龙泉驿医院等项目</v>
      </c>
      <c r="R2023" s="18" t="str">
        <f ca="1">_xlfn._xlws.FILTER(辅助信息!D:D,辅助信息!E:E=B2023)</f>
        <v>五冶建设扩建艺体中学二期工程</v>
      </c>
    </row>
    <row r="2024" hidden="1" spans="2:18">
      <c r="B2024" s="109" t="s">
        <v>167</v>
      </c>
      <c r="C2024" s="59">
        <v>45835</v>
      </c>
      <c r="D2024" s="109" t="str">
        <f>VLOOKUP(B2024,辅助信息!E:K,7,FALSE)</f>
        <v>JWDDCD2025102100473</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118</v>
      </c>
      <c r="Q2024" s="18" t="str">
        <f>VLOOKUP(B2024,辅助信息!E:M,9,FALSE)</f>
        <v>ZTWM-CDGS-XS-2025-0073-五冶天府-成都怡心湖片区及龙泉驿医院等项目</v>
      </c>
      <c r="R2024" s="18" t="str">
        <f ca="1">_xlfn._xlws.FILTER(辅助信息!D:D,辅助信息!E:E=B2024)</f>
        <v>五冶建设扩建艺体中学二期工程</v>
      </c>
    </row>
    <row r="2025" hidden="1" spans="2:18">
      <c r="B2025" s="109" t="s">
        <v>167</v>
      </c>
      <c r="C2025" s="59">
        <v>45835</v>
      </c>
      <c r="D2025" s="109" t="str">
        <f>VLOOKUP(B2025,辅助信息!E:K,7,FALSE)</f>
        <v>JWDDCD2025102100473</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118</v>
      </c>
      <c r="Q2025" s="18" t="str">
        <f>VLOOKUP(B2025,辅助信息!E:M,9,FALSE)</f>
        <v>ZTWM-CDGS-XS-2025-0073-五冶天府-成都怡心湖片区及龙泉驿医院等项目</v>
      </c>
      <c r="R2025" s="18" t="str">
        <f ca="1">_xlfn._xlws.FILTER(辅助信息!D:D,辅助信息!E:E=B2025)</f>
        <v>五冶建设扩建艺体中学二期工程</v>
      </c>
    </row>
    <row r="2026" hidden="1" spans="2:18">
      <c r="B2026" s="109" t="s">
        <v>167</v>
      </c>
      <c r="C2026" s="59">
        <v>45835</v>
      </c>
      <c r="D2026" s="109" t="str">
        <f>VLOOKUP(B2026,辅助信息!E:K,7,FALSE)</f>
        <v>JWDDCD2025102100473</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118</v>
      </c>
      <c r="Q2026" s="18" t="str">
        <f>VLOOKUP(B2026,辅助信息!E:M,9,FALSE)</f>
        <v>ZTWM-CDGS-XS-2025-0073-五冶天府-成都怡心湖片区及龙泉驿医院等项目</v>
      </c>
      <c r="R2026" s="18" t="str">
        <f ca="1">_xlfn._xlws.FILTER(辅助信息!D:D,辅助信息!E:E=B2026)</f>
        <v>五冶建设扩建艺体中学二期工程</v>
      </c>
    </row>
    <row r="2027" hidden="1" spans="2:18">
      <c r="B2027" s="109" t="s">
        <v>167</v>
      </c>
      <c r="C2027" s="59">
        <v>45835</v>
      </c>
      <c r="D2027" s="109" t="str">
        <f>VLOOKUP(B2027,辅助信息!E:K,7,FALSE)</f>
        <v>JWDDCD2025102100473</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118</v>
      </c>
      <c r="Q2027" s="18" t="str">
        <f>VLOOKUP(B2027,辅助信息!E:M,9,FALSE)</f>
        <v>ZTWM-CDGS-XS-2025-0073-五冶天府-成都怡心湖片区及龙泉驿医院等项目</v>
      </c>
      <c r="R2027" s="18" t="str">
        <f ca="1">_xlfn._xlws.FILTER(辅助信息!D:D,辅助信息!E:E=B2027)</f>
        <v>五冶建设扩建艺体中学二期工程</v>
      </c>
    </row>
    <row r="2028" hidden="1" spans="2:18">
      <c r="B2028" s="109" t="s">
        <v>167</v>
      </c>
      <c r="C2028" s="59">
        <v>45835</v>
      </c>
      <c r="D2028" s="109" t="str">
        <f>VLOOKUP(B2028,辅助信息!E:K,7,FALSE)</f>
        <v>JWDDCD2025102100473</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118</v>
      </c>
      <c r="Q2028" s="18" t="str">
        <f>VLOOKUP(B2028,辅助信息!E:M,9,FALSE)</f>
        <v>ZTWM-CDGS-XS-2025-0073-五冶天府-成都怡心湖片区及龙泉驿医院等项目</v>
      </c>
      <c r="R2028" s="18" t="str">
        <f ca="1">_xlfn._xlws.FILTER(辅助信息!D:D,辅助信息!E:E=B2028)</f>
        <v>五冶建设扩建艺体中学二期工程</v>
      </c>
    </row>
    <row r="2029" hidden="1" spans="2:18">
      <c r="B2029" s="109" t="s">
        <v>167</v>
      </c>
      <c r="C2029" s="59">
        <v>45835</v>
      </c>
      <c r="D2029" s="109" t="str">
        <f>VLOOKUP(B2029,辅助信息!E:K,7,FALSE)</f>
        <v>JWDDCD2025102100473</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118</v>
      </c>
      <c r="Q2029" s="18" t="str">
        <f>VLOOKUP(B2029,辅助信息!E:M,9,FALSE)</f>
        <v>ZTWM-CDGS-XS-2025-0073-五冶天府-成都怡心湖片区及龙泉驿医院等项目</v>
      </c>
      <c r="R2029" s="18" t="str">
        <f ca="1">_xlfn._xlws.FILTER(辅助信息!D:D,辅助信息!E:E=B2029)</f>
        <v>五冶建设扩建艺体中学二期工程</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118</v>
      </c>
      <c r="Q2030" s="18" t="str">
        <f>VLOOKUP(B2030,辅助信息!E:M,9,FALSE)</f>
        <v>ZTWM-CDGS-XS-2024-0030-华西集采-简州大道</v>
      </c>
      <c r="R2030" s="18" t="str">
        <f ca="1">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118</v>
      </c>
      <c r="Q2031" s="18" t="str">
        <f>VLOOKUP(B2031,辅助信息!E:M,9,FALSE)</f>
        <v>ZTWM-CDGS-XS-2024-0030-华西集采-简州大道</v>
      </c>
      <c r="R2031" s="18" t="str">
        <f ca="1">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118</v>
      </c>
      <c r="Q2032" s="18" t="str">
        <f>VLOOKUP(B2032,辅助信息!E:M,9,FALSE)</f>
        <v>ZTWM-CDGS-XS-2024-0030-华西集采-简州大道</v>
      </c>
      <c r="R2032" s="18" t="str">
        <f ca="1">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118</v>
      </c>
      <c r="Q2033" s="18" t="str">
        <f>VLOOKUP(B2033,辅助信息!E:M,9,FALSE)</f>
        <v>ZTWM-CDGS-XS-2024-0030-华西集采-简州大道</v>
      </c>
      <c r="R2033" s="18" t="str">
        <f ca="1">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118</v>
      </c>
      <c r="Q2034" s="18" t="str">
        <f>VLOOKUP(B2034,辅助信息!E:M,9,FALSE)</f>
        <v>ZTWM-CDGS-XS-2024-0030-华西集采-简州大道</v>
      </c>
      <c r="R2034" s="18" t="str">
        <f ca="1">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118</v>
      </c>
      <c r="Q2035" s="18" t="str">
        <f>VLOOKUP(B2035,辅助信息!E:M,9,FALSE)</f>
        <v>ZTWM-CDGS-XS-2024-0030-华西集采-简州大道</v>
      </c>
      <c r="R2035" s="18" t="str">
        <f ca="1">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118</v>
      </c>
      <c r="Q2036" s="18" t="str">
        <f>VLOOKUP(B2036,辅助信息!E:M,9,FALSE)</f>
        <v>ZTWM-CDGS-XS-2024-0030-华西集采-简州大道</v>
      </c>
      <c r="R2036" s="18" t="str">
        <f ca="1">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118</v>
      </c>
      <c r="Q2037" s="18" t="str">
        <f>VLOOKUP(B2037,辅助信息!E:M,9,FALSE)</f>
        <v>ZTWM-CDGS-XS-2024-0030-华西集采-简州大道</v>
      </c>
      <c r="R2037" s="18" t="str">
        <f ca="1">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118</v>
      </c>
      <c r="Q2038" s="18" t="str">
        <f>VLOOKUP(B2038,辅助信息!E:M,9,FALSE)</f>
        <v>ZTWM-CDGS-XS-2024-0030-华西集采-简州大道</v>
      </c>
      <c r="R2038" s="18" t="str">
        <f ca="1">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118</v>
      </c>
      <c r="Q2039" s="18" t="str">
        <f>VLOOKUP(B2039,辅助信息!E:M,9,FALSE)</f>
        <v>ZTWM-CDGS-XS-2024-0030-华西集采-简州大道</v>
      </c>
      <c r="R2039" s="18" t="str">
        <f ca="1">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118</v>
      </c>
      <c r="Q2040" s="18" t="str">
        <f>VLOOKUP(B2040,辅助信息!E:M,9,FALSE)</f>
        <v>ZTWM-CDGS-XS-2024-0134-商投建工达州中医药科技成果示范园项目</v>
      </c>
      <c r="R2040" s="18" t="str">
        <f ca="1">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118</v>
      </c>
      <c r="Q2041" s="18" t="str">
        <f>VLOOKUP(B2041,辅助信息!E:M,9,FALSE)</f>
        <v>ZTWM-CDGS-XS-2024-0134-商投建工达州中医药科技成果示范园项目</v>
      </c>
      <c r="R2041" s="18" t="str">
        <f ca="1">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118</v>
      </c>
      <c r="Q2042" s="18" t="str">
        <f>VLOOKUP(B2042,辅助信息!E:M,9,FALSE)</f>
        <v>ZTWM-CDGS-XS-2024-0134-商投建工达州中医药科技成果示范园项目</v>
      </c>
      <c r="R2042" s="18" t="str">
        <f ca="1">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115</v>
      </c>
      <c r="Q2043" s="18" t="str">
        <f>VLOOKUP(B2043,辅助信息!E:M,9,FALSE)</f>
        <v>ZTWM-CDGS-XS-2025-0033-中铁武汉电气化局集团有限公司成达万高速铁路强电工程项目</v>
      </c>
      <c r="R2043" s="18" t="str">
        <f ca="1">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115</v>
      </c>
      <c r="Q2044" s="18" t="str">
        <f>VLOOKUP(B2044,辅助信息!E:M,9,FALSE)</f>
        <v>ZTWM-CDGS-XS-2025-0033-中铁武汉电气化局集团有限公司成达万高速铁路强电工程项目</v>
      </c>
      <c r="R2044" s="18" t="str">
        <f ca="1">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115</v>
      </c>
      <c r="Q2045" s="18" t="str">
        <f>VLOOKUP(B2045,辅助信息!E:M,9,FALSE)</f>
        <v>ZTWM-CDGS-XS-2025-0033-中铁武汉电气化局集团有限公司成达万高速铁路强电工程项目</v>
      </c>
      <c r="R2045" s="18" t="str">
        <f ca="1">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115</v>
      </c>
      <c r="Q2046" s="18" t="str">
        <f>VLOOKUP(B2046,辅助信息!E:M,9,FALSE)</f>
        <v>ZTWM-CDGS-XS-2025-0033-中铁武汉电气化局集团有限公司成达万高速铁路强电工程项目</v>
      </c>
      <c r="R2046" s="18" t="str">
        <f ca="1">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115</v>
      </c>
      <c r="Q2047" s="18" t="str">
        <f>VLOOKUP(B2047,辅助信息!E:M,9,FALSE)</f>
        <v>ZTWM-CDYXGS-XS-2025-0014-宜宾兴港建材-三江新区长江工业园片区保障性租赁住房建设项目</v>
      </c>
      <c r="R2047" s="18" t="str">
        <f ca="1">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115</v>
      </c>
      <c r="Q2048" s="18" t="str">
        <f>VLOOKUP(B2048,辅助信息!E:M,9,FALSE)</f>
        <v>ZTWM-CDYXGS-XS-2025-0014-宜宾兴港建材-三江新区长江工业园片区保障性租赁住房建设项目</v>
      </c>
      <c r="R2048" s="18" t="str">
        <f ca="1">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115</v>
      </c>
      <c r="Q2049" s="18" t="str">
        <f>VLOOKUP(B2049,辅助信息!E:M,9,FALSE)</f>
        <v>ZTWM-CDYXGS-XS-2025-0014-宜宾兴港建材-三江新区长江工业园片区保障性租赁住房建设项目</v>
      </c>
      <c r="R2049" s="18" t="str">
        <f ca="1">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115</v>
      </c>
      <c r="Q2050" s="18" t="str">
        <f>VLOOKUP(B2050,辅助信息!E:M,9,FALSE)</f>
        <v>ZTWM-CDYXGS-XS-2025-0014-宜宾兴港建材-三江新区长江工业园片区保障性租赁住房建设项目</v>
      </c>
      <c r="R2050" s="18" t="str">
        <f ca="1">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115</v>
      </c>
      <c r="Q2051" s="18" t="str">
        <f>VLOOKUP(B2051,辅助信息!E:M,9,FALSE)</f>
        <v>ZTWM-CDYXGS-XS-2025-0014-宜宾兴港建材-三江新区长江工业园片区保障性租赁住房建设项目</v>
      </c>
      <c r="R2051" s="18" t="str">
        <f ca="1">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 ca="1">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115</v>
      </c>
      <c r="Q2053" s="18" t="str">
        <f>VLOOKUP(B2053,辅助信息!E:M,9,FALSE)</f>
        <v>ZTWM-CDGS-XS-2024-0134-商投建工达州中医药科技成果示范园项目</v>
      </c>
      <c r="R2053" s="18" t="str">
        <f ca="1">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115</v>
      </c>
      <c r="Q2054" s="18" t="str">
        <f>VLOOKUP(B2054,辅助信息!E:M,9,FALSE)</f>
        <v>ZTWM-CDGS-XS-2024-0134-商投建工达州中医药科技成果示范园项目</v>
      </c>
      <c r="R2054" s="18" t="str">
        <f ca="1">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115</v>
      </c>
      <c r="Q2055" s="18" t="str">
        <f>VLOOKUP(B2055,辅助信息!E:M,9,FALSE)</f>
        <v>ZTWM-CDGS-XS-2024-0134-商投建工达州中医药科技成果示范园项目</v>
      </c>
      <c r="R2055" s="18" t="str">
        <f ca="1">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115</v>
      </c>
      <c r="Q2056" s="18" t="str">
        <f>VLOOKUP(B2056,辅助信息!E:M,9,FALSE)</f>
        <v>ZTWM-CDGS-XS-2024-0134-商投建工达州中医药科技成果示范园项目</v>
      </c>
      <c r="R2056" s="18" t="str">
        <f ca="1">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115</v>
      </c>
      <c r="Q2057" s="18" t="str">
        <f>VLOOKUP(B2057,辅助信息!E:M,9,FALSE)</f>
        <v>ZTWM-CDGS-XS-2024-0134-商投建工达州中医药科技成果示范园项目</v>
      </c>
      <c r="R2057" s="18" t="str">
        <f ca="1">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115</v>
      </c>
      <c r="Q2058" s="18" t="str">
        <f>VLOOKUP(B2058,辅助信息!E:M,9,FALSE)</f>
        <v>ZTWM-CDGS-XS-2024-0169-中冶西部钢构-宜宾市南溪区幸福路东路,高县月江镇建设项目</v>
      </c>
      <c r="R2058" s="18" t="str">
        <f ca="1">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115</v>
      </c>
      <c r="Q2059" s="18" t="str">
        <f>VLOOKUP(B2059,辅助信息!E:M,9,FALSE)</f>
        <v>ZTWM-CDGS-XS-2024-0169-中冶西部钢构-宜宾市南溪区幸福路东路,高县月江镇建设项目</v>
      </c>
      <c r="R2059" s="18" t="str">
        <f ca="1">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115</v>
      </c>
      <c r="Q2060" s="18" t="str">
        <f>VLOOKUP(B2060,辅助信息!E:M,9,FALSE)</f>
        <v>ZTWM-CDGS-XS-2024-0169-中冶西部钢构-宜宾市南溪区幸福路东路,高县月江镇建设项目</v>
      </c>
      <c r="R2060" s="18" t="str">
        <f ca="1">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115</v>
      </c>
      <c r="Q2061" s="18" t="str">
        <f>VLOOKUP(B2061,辅助信息!E:M,9,FALSE)</f>
        <v>ZTWM-CDGS-XS-2024-0169-中冶西部钢构-宜宾市南溪区幸福路东路,高县月江镇建设项目</v>
      </c>
      <c r="R2061" s="18" t="str">
        <f ca="1">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115</v>
      </c>
      <c r="Q2062" s="18" t="str">
        <f>VLOOKUP(B2062,辅助信息!E:M,9,FALSE)</f>
        <v>ZTWM-CDGS-XS-2024-0169-中冶西部钢构-宜宾市南溪区幸福路东路,高县月江镇建设项目</v>
      </c>
      <c r="R2062" s="18" t="str">
        <f ca="1">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115</v>
      </c>
      <c r="Q2063" s="18" t="str">
        <f>VLOOKUP(B2063,辅助信息!E:M,9,FALSE)</f>
        <v>ZTWM-CDGS-XS-2024-0169-中冶西部钢构-宜宾市南溪区幸福路东路,高县月江镇建设项目</v>
      </c>
      <c r="R2063" s="18" t="str">
        <f ca="1">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115</v>
      </c>
      <c r="Q2064" s="18" t="str">
        <f>VLOOKUP(B2064,辅助信息!E:M,9,FALSE)</f>
        <v>ZTWM-CDGS-XS-2024-0169-中冶西部钢构-宜宾市南溪区幸福路东路,高县月江镇建设项目</v>
      </c>
      <c r="R2064" s="18" t="str">
        <f ca="1">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115</v>
      </c>
      <c r="Q2065" s="18" t="str">
        <f>VLOOKUP(B2065,辅助信息!E:M,9,FALSE)</f>
        <v>ZTWM-CDGS-XS-2024-0169-中冶西部钢构-宜宾市南溪区幸福路东路,高县月江镇建设项目</v>
      </c>
      <c r="R2065" s="18" t="str">
        <f ca="1">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115</v>
      </c>
      <c r="Q2066" s="18" t="str">
        <f>VLOOKUP(B2066,辅助信息!E:M,9,FALSE)</f>
        <v>ZTWM-CDGS-XS-2024-0169-中冶西部钢构-宜宾市南溪区幸福路东路,高县月江镇建设项目</v>
      </c>
      <c r="R2066" s="18" t="str">
        <f ca="1">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115</v>
      </c>
      <c r="Q2067" s="18" t="str">
        <f>VLOOKUP(B2067,辅助信息!E:M,9,FALSE)</f>
        <v>ZTWM-CDGS-XS-2024-0169-中冶西部钢构-宜宾市南溪区幸福路东路,高县月江镇建设项目</v>
      </c>
      <c r="R2067" s="18" t="str">
        <f ca="1">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115</v>
      </c>
      <c r="Q2068" s="18" t="str">
        <f>VLOOKUP(B2068,辅助信息!E:M,9,FALSE)</f>
        <v>ZTWM-CDGS-XS-2025-0126-四川机司-乐山市校地共建产教融合基地配套设施项目施工二标段钢筋采购合同</v>
      </c>
      <c r="R2068" s="18" t="str">
        <f ca="1">_xlfn._xlws.FILTER(辅助信息!D:D,辅助信息!E:E=B2068)</f>
        <v>乐山市校地共建产教融合基地建设项目二标段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115</v>
      </c>
      <c r="Q2069" s="18" t="str">
        <f>VLOOKUP(B2069,辅助信息!E:M,9,FALSE)</f>
        <v>ZTWM-CDGS-XS-2025-0126-四川机司-乐山市校地共建产教融合基地配套设施项目施工二标段钢筋采购合同</v>
      </c>
      <c r="R2069" s="18" t="str">
        <f ca="1">_xlfn._xlws.FILTER(辅助信息!D:D,辅助信息!E:E=B2069)</f>
        <v>乐山市校地共建产教融合基地建设项目二标段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115</v>
      </c>
      <c r="Q2070" s="18" t="str">
        <f>VLOOKUP(B2070,辅助信息!E:M,9,FALSE)</f>
        <v>ZTWM-CDGS-XS-2025-0126-四川机司-乐山市校地共建产教融合基地配套设施项目施工二标段钢筋采购合同</v>
      </c>
      <c r="R2070" s="18" t="str">
        <f ca="1">_xlfn._xlws.FILTER(辅助信息!D:D,辅助信息!E:E=B2070)</f>
        <v>乐山市校地共建产教融合基地建设项目二标段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115</v>
      </c>
      <c r="Q2071" s="18" t="str">
        <f>VLOOKUP(B2071,辅助信息!E:M,9,FALSE)</f>
        <v>ZTWM-CDGS-XS-2025-0126-四川机司-乐山市校地共建产教融合基地配套设施项目施工二标段钢筋采购合同</v>
      </c>
      <c r="R2071" s="18" t="str">
        <f ca="1">_xlfn._xlws.FILTER(辅助信息!D:D,辅助信息!E:E=B2071)</f>
        <v>乐山市校地共建产教融合基地建设项目二标段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115</v>
      </c>
      <c r="Q2072" s="18" t="str">
        <f>VLOOKUP(B2072,辅助信息!E:M,9,FALSE)</f>
        <v>ZTWM-CDGS-XS-2025-0126-四川机司-乐山市校地共建产教融合基地配套设施项目施工二标段钢筋采购合同</v>
      </c>
      <c r="R2072" s="18" t="str">
        <f ca="1">_xlfn._xlws.FILTER(辅助信息!D:D,辅助信息!E:E=B2072)</f>
        <v>乐山市校地共建产教融合基地建设项目二标段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115</v>
      </c>
      <c r="Q2073" s="18" t="str">
        <f>VLOOKUP(B2073,辅助信息!E:M,9,FALSE)</f>
        <v>ZTWM-CDGS-XS-2025-0126-四川机司-乐山市校地共建产教融合基地配套设施项目施工二标段钢筋采购合同</v>
      </c>
      <c r="R2073" s="18" t="str">
        <f ca="1">_xlfn._xlws.FILTER(辅助信息!D:D,辅助信息!E:E=B2073)</f>
        <v>乐山市校地共建产教融合基地建设项目二标段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115</v>
      </c>
      <c r="Q2074" s="18" t="str">
        <f>VLOOKUP(B2074,辅助信息!E:M,9,FALSE)</f>
        <v>ZTWM-CDGS-XS-2025-0126-四川机司-乐山市校地共建产教融合基地配套设施项目施工二标段钢筋采购合同</v>
      </c>
      <c r="R2074" s="18" t="str">
        <f ca="1">_xlfn._xlws.FILTER(辅助信息!D:D,辅助信息!E:E=B2074)</f>
        <v>乐山市校地共建产教融合基地建设项目二标段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115</v>
      </c>
      <c r="Q2075" s="18" t="str">
        <f>VLOOKUP(B2075,辅助信息!E:M,9,FALSE)</f>
        <v>ZTWM-CDGS-XS-2025-0126-四川机司-乐山市校地共建产教融合基地配套设施项目施工二标段钢筋采购合同</v>
      </c>
      <c r="R2075" s="18" t="str">
        <f ca="1">_xlfn._xlws.FILTER(辅助信息!D:D,辅助信息!E:E=B2075)</f>
        <v>乐山市校地共建产教融合基地建设项目二标段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115</v>
      </c>
      <c r="Q2076" s="18" t="str">
        <f>VLOOKUP(B2076,辅助信息!E:M,9,FALSE)</f>
        <v>ZTWM-CDGS-XS-2025-0126-四川机司-乐山市校地共建产教融合基地配套设施项目施工二标段钢筋采购合同</v>
      </c>
      <c r="R2076" s="18" t="str">
        <f ca="1">_xlfn._xlws.FILTER(辅助信息!D:D,辅助信息!E:E=B2076)</f>
        <v>乐山市校地共建产教融合基地建设项目二标段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115</v>
      </c>
      <c r="Q2077" s="18" t="str">
        <f>VLOOKUP(B2077,辅助信息!E:M,9,FALSE)</f>
        <v>ZTWM-CDGS-XS-2025-0126-四川机司-乐山市校地共建产教融合基地配套设施项目施工二标段钢筋采购合同</v>
      </c>
      <c r="R2077" s="18" t="str">
        <f ca="1">_xlfn._xlws.FILTER(辅助信息!D:D,辅助信息!E:E=B2077)</f>
        <v>乐山市校地共建产教融合基地建设项目二标段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115</v>
      </c>
      <c r="Q2078" s="18" t="str">
        <f>VLOOKUP(B2078,辅助信息!E:M,9,FALSE)</f>
        <v>ZTWM-CDGS-XS-2025-0126-四川机司-乐山市校地共建产教融合基地配套设施项目施工二标段钢筋采购合同</v>
      </c>
      <c r="R2078" s="18" t="str">
        <f ca="1">_xlfn._xlws.FILTER(辅助信息!D:D,辅助信息!E:E=B2078)</f>
        <v>乐山市校地共建产教融合基地建设项目二标段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115</v>
      </c>
      <c r="Q2079" s="18" t="str">
        <f>VLOOKUP(B2079,辅助信息!E:M,9,FALSE)</f>
        <v>ZTWM-CDGS-XS-2025-0126-四川机司-乐山市校地共建产教融合基地配套设施项目施工二标段钢筋采购合同</v>
      </c>
      <c r="R2079" s="18" t="str">
        <f ca="1">_xlfn._xlws.FILTER(辅助信息!D:D,辅助信息!E:E=B2079)</f>
        <v>乐山市校地共建产教融合基地建设项目二标段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115</v>
      </c>
      <c r="Q2080" s="18" t="str">
        <f>VLOOKUP(B2080,辅助信息!E:M,9,FALSE)</f>
        <v>ZTWM-CDGS-XS-2024-0179-四川商投-射洪城乡一体化建设项目</v>
      </c>
      <c r="R2080" s="18" t="str">
        <f ca="1">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115</v>
      </c>
      <c r="Q2081" s="18" t="str">
        <f>VLOOKUP(B2081,辅助信息!E:M,9,FALSE)</f>
        <v>ZTWM-CDGS-XS-2024-0179-四川商投-射洪城乡一体化建设项目</v>
      </c>
      <c r="R2081" s="18" t="str">
        <f ca="1">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115</v>
      </c>
      <c r="Q2082" s="18" t="str">
        <f>VLOOKUP(B2082,辅助信息!E:M,9,FALSE)</f>
        <v>ZTWM-CDGS-XS-2024-0179-四川商投-射洪城乡一体化建设项目</v>
      </c>
      <c r="R2082" s="18" t="str">
        <f ca="1">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115</v>
      </c>
      <c r="Q2083" s="18" t="str">
        <f>VLOOKUP(B2083,辅助信息!E:M,9,FALSE)</f>
        <v>ZTWM-CDGS-XS-2024-0179-四川商投-射洪城乡一体化建设项目</v>
      </c>
      <c r="R2083" s="18" t="str">
        <f ca="1">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115</v>
      </c>
      <c r="Q2084" s="18" t="str">
        <f>VLOOKUP(B2084,辅助信息!E:M,9,FALSE)</f>
        <v>ZTWM-CDGS-XS-2024-0179-四川商投-射洪城乡一体化建设项目</v>
      </c>
      <c r="R2084" s="18" t="str">
        <f ca="1">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115</v>
      </c>
      <c r="Q2085" s="18" t="str">
        <f>VLOOKUP(B2085,辅助信息!E:M,9,FALSE)</f>
        <v>ZTWM-CDGS-XS-2024-0179-四川商投-射洪城乡一体化建设项目</v>
      </c>
      <c r="R2085" s="18" t="str">
        <f ca="1">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115</v>
      </c>
      <c r="Q2086" s="18" t="str">
        <f>VLOOKUP(B2086,辅助信息!E:M,9,FALSE)</f>
        <v>ZTWM-CDGS-XS-2024-0179-四川商投-射洪城乡一体化建设项目</v>
      </c>
      <c r="R2086" s="18" t="str">
        <f ca="1">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112</v>
      </c>
      <c r="Q2087" s="18" t="str">
        <f>VLOOKUP(B2087,辅助信息!E:M,9,FALSE)</f>
        <v>ZTWM-CDGS-XS-2025-0033-中铁武汉电气化局集团有限公司成达万高速铁路强电工程项目</v>
      </c>
      <c r="R2087" s="18" t="str">
        <f ca="1">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112</v>
      </c>
      <c r="Q2088" s="18" t="str">
        <f>VLOOKUP(B2088,辅助信息!E:M,9,FALSE)</f>
        <v>ZTWM-CDGS-XS-2025-0033-中铁武汉电气化局集团有限公司成达万高速铁路强电工程项目</v>
      </c>
      <c r="R2088" s="18" t="str">
        <f ca="1">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112</v>
      </c>
      <c r="Q2089" s="18" t="str">
        <f>VLOOKUP(B2089,辅助信息!E:M,9,FALSE)</f>
        <v>ZTWM-CDGS-XS-2025-0033-中铁武汉电气化局集团有限公司成达万高速铁路强电工程项目</v>
      </c>
      <c r="R2089" s="18" t="str">
        <f ca="1">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112</v>
      </c>
      <c r="Q2090" s="18" t="str">
        <f>VLOOKUP(B2090,辅助信息!E:M,9,FALSE)</f>
        <v>ZTWM-CDGS-XS-2025-0033-中铁武汉电气化局集团有限公司成达万高速铁路强电工程项目</v>
      </c>
      <c r="R2090" s="18" t="str">
        <f ca="1">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111</v>
      </c>
      <c r="Q2091" s="18" t="str">
        <f>VLOOKUP(B2091,辅助信息!E:M,9,FALSE)</f>
        <v>ZTWM-CDGS-XS-2024-0134-商投建工达州中医药科技成果示范园项目</v>
      </c>
      <c r="R2091" s="18" t="str">
        <f ca="1">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111</v>
      </c>
      <c r="Q2092" s="18" t="str">
        <f>VLOOKUP(B2092,辅助信息!E:M,9,FALSE)</f>
        <v>ZTWM-CDGS-XS-2024-0134-商投建工达州中医药科技成果示范园项目</v>
      </c>
      <c r="R2092" s="18" t="str">
        <f ca="1">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111</v>
      </c>
      <c r="Q2093" s="18" t="str">
        <f>VLOOKUP(B2093,辅助信息!E:M,9,FALSE)</f>
        <v>ZTWM-CDGS-XS-2024-0134-商投建工达州中医药科技成果示范园项目</v>
      </c>
      <c r="R2093" s="18" t="str">
        <f ca="1">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111</v>
      </c>
      <c r="Q2094" s="18" t="str">
        <f>VLOOKUP(B2094,辅助信息!E:M,9,FALSE)</f>
        <v>ZTWM-CDGS-XS-2024-0134-商投建工达州中医药科技成果示范园项目</v>
      </c>
      <c r="R2094" s="18" t="str">
        <f ca="1">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108</v>
      </c>
      <c r="Q2095" s="18" t="str">
        <f>VLOOKUP(B2095,辅助信息!E:M,9,FALSE)</f>
        <v>ZTWM-CDGS-XS-2024-0030-华西集采-简州大道</v>
      </c>
      <c r="R2095" s="18" t="str">
        <f ca="1">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108</v>
      </c>
      <c r="Q2096" s="18" t="str">
        <f>VLOOKUP(B2096,辅助信息!E:M,9,FALSE)</f>
        <v>ZTWM-CDGS-XS-2024-0030-华西集采-简州大道</v>
      </c>
      <c r="R2096" s="18" t="str">
        <f ca="1">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108</v>
      </c>
      <c r="Q2097" s="18" t="str">
        <f>VLOOKUP(B2097,辅助信息!E:M,9,FALSE)</f>
        <v>ZTWM-CDGS-XS-2024-0030-华西集采-简州大道</v>
      </c>
      <c r="R2097" s="18" t="str">
        <f ca="1">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108</v>
      </c>
      <c r="Q2098" s="18" t="str">
        <f>VLOOKUP(B2098,辅助信息!E:M,9,FALSE)</f>
        <v>ZTWM-CDGS-XS-2024-0030-华西集采-简州大道</v>
      </c>
      <c r="R2098" s="18" t="str">
        <f ca="1">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108</v>
      </c>
      <c r="Q2099" s="18" t="str">
        <f>VLOOKUP(B2099,辅助信息!E:M,9,FALSE)</f>
        <v>ZTWM-CDGS-XS-2024-0030-华西集采-简州大道</v>
      </c>
      <c r="R2099" s="18" t="str">
        <f ca="1">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108</v>
      </c>
      <c r="Q2100" s="18" t="str">
        <f>VLOOKUP(B2100,辅助信息!E:M,9,FALSE)</f>
        <v>ZTWM-CDGS-XS-2024-0030-华西集采-简州大道</v>
      </c>
      <c r="R2100" s="18" t="str">
        <f ca="1">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108</v>
      </c>
      <c r="Q2101" s="18" t="str">
        <f>VLOOKUP(B2101,辅助信息!E:M,9,FALSE)</f>
        <v>ZTWM-CDGS-XS-2024-0030-华西集采-简州大道</v>
      </c>
      <c r="R2101" s="18" t="str">
        <f ca="1">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108</v>
      </c>
      <c r="Q2102" s="18" t="str">
        <f>VLOOKUP(B2102,辅助信息!E:M,9,FALSE)</f>
        <v>ZTWM-CDGS-XS-2024-0030-华西集采-简州大道</v>
      </c>
      <c r="R2102" s="18" t="str">
        <f ca="1">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110</v>
      </c>
      <c r="Q2103" s="18" t="str">
        <f>VLOOKUP(B2103,辅助信息!E:M,9,FALSE)</f>
        <v>ZTWM-CDGS-XS-2025-0125-四川机司-乐山市校地共建产教融合基地配套设施项目施工一标段钢筋采购合同</v>
      </c>
      <c r="R2103" s="18" t="str">
        <f ca="1">_xlfn._xlws.FILTER(辅助信息!D:D,辅助信息!E:E=B2103)</f>
        <v>乐山市校地共建产教融合基地建设项目一标段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110</v>
      </c>
      <c r="Q2104" s="18" t="str">
        <f>VLOOKUP(B2104,辅助信息!E:M,9,FALSE)</f>
        <v>ZTWM-CDGS-XS-2025-0125-四川机司-乐山市校地共建产教融合基地配套设施项目施工一标段钢筋采购合同</v>
      </c>
      <c r="R2104" s="18" t="str">
        <f ca="1">_xlfn._xlws.FILTER(辅助信息!D:D,辅助信息!E:E=B2104)</f>
        <v>乐山市校地共建产教融合基地建设项目一标段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110</v>
      </c>
      <c r="Q2105" s="18" t="str">
        <f>VLOOKUP(B2105,辅助信息!E:M,9,FALSE)</f>
        <v>ZTWM-CDGS-XS-2025-0125-四川机司-乐山市校地共建产教融合基地配套设施项目施工一标段钢筋采购合同</v>
      </c>
      <c r="R2105" s="18" t="str">
        <f ca="1">_xlfn._xlws.FILTER(辅助信息!D:D,辅助信息!E:E=B2105)</f>
        <v>乐山市校地共建产教融合基地建设项目一标段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110</v>
      </c>
      <c r="Q2106" s="18" t="str">
        <f>VLOOKUP(B2106,辅助信息!E:M,9,FALSE)</f>
        <v>ZTWM-CDGS-XS-2025-0125-四川机司-乐山市校地共建产教融合基地配套设施项目施工一标段钢筋采购合同</v>
      </c>
      <c r="R2106" s="18" t="str">
        <f ca="1">_xlfn._xlws.FILTER(辅助信息!D:D,辅助信息!E:E=B2106)</f>
        <v>乐山市校地共建产教融合基地建设项目一标段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110</v>
      </c>
      <c r="Q2107" s="18" t="str">
        <f>VLOOKUP(B2107,辅助信息!E:M,9,FALSE)</f>
        <v>ZTWM-CDGS-XS-2025-0125-四川机司-乐山市校地共建产教融合基地配套设施项目施工一标段钢筋采购合同</v>
      </c>
      <c r="R2107" s="18" t="str">
        <f ca="1">_xlfn._xlws.FILTER(辅助信息!D:D,辅助信息!E:E=B2107)</f>
        <v>乐山市校地共建产教融合基地建设项目一标段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110</v>
      </c>
      <c r="Q2108" s="18" t="str">
        <f>VLOOKUP(B2108,辅助信息!E:M,9,FALSE)</f>
        <v>ZTWM-CDGS-XS-2025-0125-四川机司-乐山市校地共建产教融合基地配套设施项目施工一标段钢筋采购合同</v>
      </c>
      <c r="R2108" s="18" t="str">
        <f ca="1">_xlfn._xlws.FILTER(辅助信息!D:D,辅助信息!E:E=B2108)</f>
        <v>乐山市校地共建产教融合基地建设项目一标段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108</v>
      </c>
      <c r="Q2109" s="18" t="str">
        <f>VLOOKUP(B2109,辅助信息!E:M,9,FALSE)</f>
        <v>ZTWM-CDGS-XS-2025-0033-中铁武汉电气化局集团有限公司成达万高速铁路强电工程项目</v>
      </c>
      <c r="R2109" s="18" t="str">
        <f ca="1">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108</v>
      </c>
      <c r="Q2110" s="18" t="str">
        <f>VLOOKUP(B2110,辅助信息!E:M,9,FALSE)</f>
        <v>ZTWM-CDGS-XS-2025-0033-中铁武汉电气化局集团有限公司成达万高速铁路强电工程项目</v>
      </c>
      <c r="R2110" s="18" t="str">
        <f ca="1">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108</v>
      </c>
      <c r="Q2111" s="18" t="str">
        <f>VLOOKUP(B2111,辅助信息!E:M,9,FALSE)</f>
        <v>ZTWM-CDGS-XS-2025-0033-中铁武汉电气化局集团有限公司成达万高速铁路强电工程项目</v>
      </c>
      <c r="R2111" s="18" t="str">
        <f ca="1">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108</v>
      </c>
      <c r="Q2112" s="18" t="str">
        <f>VLOOKUP(B2112,辅助信息!E:M,9,FALSE)</f>
        <v>ZTWM-CDGS-XS-2025-0033-中铁武汉电气化局集团有限公司成达万高速铁路强电工程项目</v>
      </c>
      <c r="R2112" s="18" t="str">
        <f ca="1">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108</v>
      </c>
      <c r="Q2113" s="18" t="str">
        <f>VLOOKUP(B2113,辅助信息!E:M,9,FALSE)</f>
        <v>ZTWM-CDGS-XS-2025-0033-中铁武汉电气化局集团有限公司成达万高速铁路强电工程项目</v>
      </c>
      <c r="R2113" s="18" t="str">
        <f ca="1">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108</v>
      </c>
      <c r="Q2114" s="18" t="str">
        <f>VLOOKUP(B2114,辅助信息!E:M,9,FALSE)</f>
        <v>ZTWM-CDGS-XS-2025-0033-中铁武汉电气化局集团有限公司成达万高速铁路强电工程项目</v>
      </c>
      <c r="R2114" s="18" t="str">
        <f ca="1">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108</v>
      </c>
      <c r="Q2115" s="18" t="str">
        <f>VLOOKUP(B2115,辅助信息!E:M,9,FALSE)</f>
        <v>ZTWM-CDGS-XS-2025-0033-中铁武汉电气化局集团有限公司成达万高速铁路强电工程项目</v>
      </c>
      <c r="R2115" s="18" t="str">
        <f ca="1">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108</v>
      </c>
      <c r="Q2116" s="18" t="str">
        <f>VLOOKUP(B2116,辅助信息!E:M,9,FALSE)</f>
        <v>ZTWM-CDGS-XS-2025-0033-中铁武汉电气化局集团有限公司成达万高速铁路强电工程项目</v>
      </c>
      <c r="R2116" s="18" t="str">
        <f ca="1">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108</v>
      </c>
      <c r="Q2117" s="18" t="str">
        <f>VLOOKUP(B2117,辅助信息!E:M,9,FALSE)</f>
        <v>ZTWM-CDGS-XS-2025-0033-中铁武汉电气化局集团有限公司成达万高速铁路强电工程项目</v>
      </c>
      <c r="R2117" s="18" t="str">
        <f ca="1">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108</v>
      </c>
      <c r="Q2118" s="18" t="str">
        <f>VLOOKUP(B2118,辅助信息!E:M,9,FALSE)</f>
        <v>ZTWM-CDGS-XS-2025-0033-中铁武汉电气化局集团有限公司成达万高速铁路强电工程项目</v>
      </c>
      <c r="R2118" s="18" t="str">
        <f ca="1">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108</v>
      </c>
      <c r="Q2119" s="18" t="str">
        <f>VLOOKUP(B2119,辅助信息!E:M,9,FALSE)</f>
        <v>ZTWM-CDGS-XS-2025-0033-中铁武汉电气化局集团有限公司成达万高速铁路强电工程项目</v>
      </c>
      <c r="R2119" s="18" t="str">
        <f ca="1">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108</v>
      </c>
      <c r="Q2120" s="18" t="str">
        <f>VLOOKUP(B2120,辅助信息!E:M,9,FALSE)</f>
        <v>ZTWM-CDGS-XS-2025-0033-中铁武汉电气化局集团有限公司成达万高速铁路强电工程项目</v>
      </c>
      <c r="R2120" s="18" t="str">
        <f ca="1">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108</v>
      </c>
      <c r="Q2121" s="18" t="str">
        <f>VLOOKUP(B2121,辅助信息!E:M,9,FALSE)</f>
        <v>ZTWM-CDGS-XS-2025-0033-中铁武汉电气化局集团有限公司成达万高速铁路强电工程项目</v>
      </c>
      <c r="R2121" s="18" t="str">
        <f ca="1">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108</v>
      </c>
      <c r="Q2122" s="18" t="str">
        <f>VLOOKUP(B2122,辅助信息!E:M,9,FALSE)</f>
        <v>ZTWM-CDGS-XS-2025-0033-中铁武汉电气化局集团有限公司成达万高速铁路强电工程项目</v>
      </c>
      <c r="R2122" s="18" t="str">
        <f ca="1">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108</v>
      </c>
      <c r="Q2123" s="18" t="str">
        <f>VLOOKUP(B2123,辅助信息!E:M,9,FALSE)</f>
        <v>ZTWM-CDGS-XS-2025-0033-中铁武汉电气化局集团有限公司成达万高速铁路强电工程项目</v>
      </c>
      <c r="R2123" s="18" t="str">
        <f ca="1">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108</v>
      </c>
      <c r="Q2124" s="18" t="str">
        <f>VLOOKUP(B2124,辅助信息!E:M,9,FALSE)</f>
        <v>ZTWM-CDGS-XS-2025-0033-中铁武汉电气化局集团有限公司成达万高速铁路强电工程项目</v>
      </c>
      <c r="R2124" s="18" t="str">
        <f ca="1">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108</v>
      </c>
      <c r="Q2125" s="18" t="str">
        <f>VLOOKUP(B2125,辅助信息!E:M,9,FALSE)</f>
        <v>ZTWM-CDGS-XS-2025-0033-中铁武汉电气化局集团有限公司成达万高速铁路强电工程项目</v>
      </c>
      <c r="R2125" s="18" t="str">
        <f ca="1">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108</v>
      </c>
      <c r="Q2126" s="18" t="str">
        <f>VLOOKUP(B2126,辅助信息!E:M,9,FALSE)</f>
        <v>ZTWM-CDGS-XS-2025-0033-中铁武汉电气化局集团有限公司成达万高速铁路强电工程项目</v>
      </c>
      <c r="R2126" s="18" t="str">
        <f ca="1">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108</v>
      </c>
      <c r="Q2127" s="18" t="str">
        <f>VLOOKUP(B2127,辅助信息!E:M,9,FALSE)</f>
        <v>ZTWM-CDGS-XS-2025-0033-中铁武汉电气化局集团有限公司成达万高速铁路强电工程项目</v>
      </c>
      <c r="R2127" s="18" t="str">
        <f ca="1">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108</v>
      </c>
      <c r="Q2128" s="18" t="str">
        <f>VLOOKUP(B2128,辅助信息!E:M,9,FALSE)</f>
        <v>ZTWM-CDGS-XS-2025-0033-中铁武汉电气化局集团有限公司成达万高速铁路强电工程项目</v>
      </c>
      <c r="R2128" s="18" t="str">
        <f ca="1">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108</v>
      </c>
      <c r="Q2129" s="18" t="str">
        <f>VLOOKUP(B2129,辅助信息!E:M,9,FALSE)</f>
        <v>ZTWM-CDGS-XS-2024-0134-商投建工达州中医药科技成果示范园项目</v>
      </c>
      <c r="R2129" s="18" t="str">
        <f ca="1">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108</v>
      </c>
      <c r="Q2130" s="18" t="str">
        <f>VLOOKUP(B2130,辅助信息!E:M,9,FALSE)</f>
        <v>ZTWM-CDGS-XS-2024-0134-商投建工达州中医药科技成果示范园项目</v>
      </c>
      <c r="R2130" s="18" t="str">
        <f ca="1">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108</v>
      </c>
      <c r="Q2131" s="18" t="str">
        <f>VLOOKUP(B2131,辅助信息!E:M,9,FALSE)</f>
        <v>ZTWM-CDGS-XS-2024-0134-商投建工达州中医药科技成果示范园项目</v>
      </c>
      <c r="R2131" s="18" t="str">
        <f ca="1">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108</v>
      </c>
      <c r="Q2132" s="18" t="str">
        <f>VLOOKUP(B2132,辅助信息!E:M,9,FALSE)</f>
        <v>ZTWM-CDGS-XS-2024-0134-商投建工达州中医药科技成果示范园项目</v>
      </c>
      <c r="R2132" s="18" t="str">
        <f ca="1">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108</v>
      </c>
      <c r="Q2133" s="18" t="str">
        <f>VLOOKUP(B2133,辅助信息!E:M,9,FALSE)</f>
        <v>ZTWM-CDGS-XS-2024-0030-华西集采-简州大道</v>
      </c>
      <c r="R2133" s="18" t="str">
        <f ca="1">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108</v>
      </c>
      <c r="Q2134" s="18" t="str">
        <f>VLOOKUP(B2134,辅助信息!E:M,9,FALSE)</f>
        <v>ZTWM-CDGS-XS-2024-0030-华西集采-简州大道</v>
      </c>
      <c r="R2134" s="18" t="str">
        <f ca="1">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108</v>
      </c>
      <c r="Q2135" s="18" t="str">
        <f>VLOOKUP(B2135,辅助信息!E:M,9,FALSE)</f>
        <v>ZTWM-CDGS-XS-2024-0030-华西集采-简州大道</v>
      </c>
      <c r="R2135" s="18" t="str">
        <f ca="1">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108</v>
      </c>
      <c r="Q2136" s="18" t="str">
        <f>VLOOKUP(B2136,辅助信息!E:M,9,FALSE)</f>
        <v>ZTWM-CDGS-XS-2024-0134-商投建工达州中医药科技成果示范园项目</v>
      </c>
      <c r="R2136" s="18" t="str">
        <f ca="1">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108</v>
      </c>
      <c r="Q2137" s="18" t="str">
        <f>VLOOKUP(B2137,辅助信息!E:M,9,FALSE)</f>
        <v>ZTWM-CDGS-XS-2024-0134-商投建工达州中医药科技成果示范园项目</v>
      </c>
      <c r="R2137" s="18" t="str">
        <f ca="1">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108</v>
      </c>
      <c r="Q2138" s="18" t="str">
        <f>VLOOKUP(B2138,辅助信息!E:M,9,FALSE)</f>
        <v>ZTWM-CDGS-XS-2024-0134-商投建工达州中医药科技成果示范园项目</v>
      </c>
      <c r="R2138" s="18" t="str">
        <f ca="1">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108</v>
      </c>
      <c r="Q2139" s="18" t="str">
        <f>VLOOKUP(B2139,辅助信息!E:M,9,FALSE)</f>
        <v>ZTWM-CDGS-XS-2024-0134-商投建工达州中医药科技成果示范园项目</v>
      </c>
      <c r="R2139" s="18" t="str">
        <f ca="1">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108</v>
      </c>
      <c r="Q2140" s="18" t="e">
        <f>VLOOKUP(B2140,辅助信息!E:M,9,FALSE)</f>
        <v>#N/A</v>
      </c>
      <c r="R2140" s="18" vm="1" t="e">
        <f ca="1">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108</v>
      </c>
      <c r="Q2141" s="18" t="e">
        <f>VLOOKUP(B2141,辅助信息!E:M,9,FALSE)</f>
        <v>#N/A</v>
      </c>
      <c r="R2141" s="18" vm="1" t="e">
        <f ca="1">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108</v>
      </c>
      <c r="Q2142" s="18" t="e">
        <f>VLOOKUP(B2142,辅助信息!E:M,9,FALSE)</f>
        <v>#N/A</v>
      </c>
      <c r="R2142" s="18" vm="1" t="e">
        <f ca="1">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108</v>
      </c>
      <c r="Q2147" s="18" t="str">
        <f>VLOOKUP(B2147,辅助信息!E:M,9,FALSE)</f>
        <v>ZTWM-CDGS-XS-2025-0033-中铁武汉电气化局集团有限公司成达万高速铁路强电工程项目</v>
      </c>
      <c r="R2147" s="18" t="str">
        <f ca="1">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108</v>
      </c>
      <c r="Q2148" s="18" t="str">
        <f>VLOOKUP(B2148,辅助信息!E:M,9,FALSE)</f>
        <v>ZTWM-CDGS-XS-2025-0033-中铁武汉电气化局集团有限公司成达万高速铁路强电工程项目</v>
      </c>
      <c r="R2148" s="18" t="str">
        <f ca="1">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108</v>
      </c>
      <c r="Q2149" s="18" t="str">
        <f>VLOOKUP(B2149,辅助信息!E:M,9,FALSE)</f>
        <v>ZTWM-CDGS-XS-2025-0033-中铁武汉电气化局集团有限公司成达万高速铁路强电工程项目</v>
      </c>
      <c r="R2149" s="18" t="str">
        <f ca="1">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108</v>
      </c>
      <c r="Q2150" s="18" t="str">
        <f>VLOOKUP(B2150,辅助信息!E:M,9,FALSE)</f>
        <v>ZTWM-CDGS-XS-2025-0033-中铁武汉电气化局集团有限公司成达万高速铁路强电工程项目</v>
      </c>
      <c r="R2150" s="18" t="str">
        <f ca="1">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108</v>
      </c>
      <c r="Q2151" s="18" t="str">
        <f>VLOOKUP(B2151,辅助信息!E:M,9,FALSE)</f>
        <v>ZTWM-CDGS-XS-2024-0134-商投建工达州中医药科技成果示范园项目</v>
      </c>
      <c r="R2151" s="18" t="str">
        <f ca="1">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108</v>
      </c>
      <c r="Q2152" s="18" t="str">
        <f>VLOOKUP(B2152,辅助信息!E:M,9,FALSE)</f>
        <v>ZTWM-CDGS-XS-2024-0134-商投建工达州中医药科技成果示范园项目</v>
      </c>
      <c r="R2152" s="18" t="str">
        <f ca="1">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108</v>
      </c>
      <c r="Q2153" s="18" t="str">
        <f>VLOOKUP(B2153,辅助信息!E:M,9,FALSE)</f>
        <v>ZTWM-CDGS-XS-2024-0134-商投建工达州中医药科技成果示范园项目</v>
      </c>
      <c r="R2153" s="18" t="str">
        <f ca="1">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108</v>
      </c>
      <c r="Q2154" s="18" t="str">
        <f>VLOOKUP(B2154,辅助信息!E:M,9,FALSE)</f>
        <v>ZTWM-CDGS-XS-2024-0134-商投建工达州中医药科技成果示范园项目</v>
      </c>
      <c r="R2154" s="18" t="str">
        <f ca="1">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108</v>
      </c>
      <c r="Q2155" s="18" t="str">
        <f>VLOOKUP(B2155,辅助信息!E:M,9,FALSE)</f>
        <v>ZTWM-CDGS-XS-2024-0134-商投建工达州中医药科技成果示范园项目</v>
      </c>
      <c r="R2155" s="18" t="str">
        <f ca="1">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108</v>
      </c>
      <c r="Q2156" s="18" t="str">
        <f>VLOOKUP(B2156,辅助信息!E:M,9,FALSE)</f>
        <v>ZTWM-CDGS-XS-2024-0134-商投建工达州中医药科技成果示范园项目</v>
      </c>
      <c r="R2156" s="18" t="str">
        <f ca="1">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108</v>
      </c>
      <c r="Q2157" s="18" t="str">
        <f>VLOOKUP(B2157,辅助信息!E:M,9,FALSE)</f>
        <v>ZTWM-CDGS-XS-2024-0134-商投建工达州中医药科技成果示范园项目</v>
      </c>
      <c r="R2157" s="18" t="str">
        <f ca="1">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108</v>
      </c>
      <c r="Q2158" s="18" t="str">
        <f>VLOOKUP(B2158,辅助信息!E:M,9,FALSE)</f>
        <v>ZTWM-CDGS-XS-2024-0134-商投建工达州中医药科技成果示范园项目</v>
      </c>
      <c r="R2158" s="18" t="str">
        <f ca="1">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108</v>
      </c>
      <c r="Q2159" s="18" t="e">
        <f>VLOOKUP(B2159,辅助信息!E:M,9,FALSE)</f>
        <v>#N/A</v>
      </c>
      <c r="R2159" s="18" vm="1" t="e">
        <f ca="1">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108</v>
      </c>
      <c r="Q2160" s="18" t="e">
        <f>VLOOKUP(B2160,辅助信息!E:M,9,FALSE)</f>
        <v>#N/A</v>
      </c>
      <c r="R2160" s="18" vm="1" t="e">
        <f ca="1">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108</v>
      </c>
      <c r="Q2161" s="18" t="e">
        <f>VLOOKUP(B2161,辅助信息!E:M,9,FALSE)</f>
        <v>#N/A</v>
      </c>
      <c r="R2161" s="18" vm="1" t="e">
        <f ca="1">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108</v>
      </c>
      <c r="Q2162" s="18" t="str">
        <f>VLOOKUP(B2162,辅助信息!E:M,9,FALSE)</f>
        <v>ZTWM-CDGS-XS-2024-0134-商投建工达州中医药科技成果示范园项目</v>
      </c>
      <c r="R2162" s="18" t="str">
        <f ca="1">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108</v>
      </c>
      <c r="Q2163" s="18" t="str">
        <f>VLOOKUP(B2163,辅助信息!E:M,9,FALSE)</f>
        <v>ZTWM-CDGS-XS-2024-0134-商投建工达州中医药科技成果示范园项目</v>
      </c>
      <c r="R2163" s="18" t="str">
        <f ca="1">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108</v>
      </c>
      <c r="Q2164" s="18" t="str">
        <f>VLOOKUP(B2164,辅助信息!E:M,9,FALSE)</f>
        <v>ZTWM-CDGS-XS-2024-0134-商投建工达州中医药科技成果示范园项目</v>
      </c>
      <c r="R2164" s="18" t="str">
        <f ca="1">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108</v>
      </c>
      <c r="Q2165" s="18" t="str">
        <f>VLOOKUP(B2165,辅助信息!E:M,9,FALSE)</f>
        <v>ZTWM-CDGS-XS-2024-0134-商投建工达州中医药科技成果示范园项目</v>
      </c>
      <c r="R2165" s="18" t="str">
        <f ca="1">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106</v>
      </c>
      <c r="Q2166" s="18" t="str">
        <f>VLOOKUP(B2166,辅助信息!E:M,9,FALSE)</f>
        <v>ZTWM-CDGS-XS-2024-0030-华西集采-简州大道</v>
      </c>
      <c r="R2166" s="18" t="str">
        <f ca="1">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106</v>
      </c>
      <c r="Q2167" s="18" t="str">
        <f>VLOOKUP(B2167,辅助信息!E:M,9,FALSE)</f>
        <v>ZTWM-CDGS-XS-2025-0126-四川机司-乐山市校地共建产教融合基地配套设施项目施工二标段钢筋采购合同</v>
      </c>
      <c r="R2167" s="18" t="str">
        <f ca="1">_xlfn._xlws.FILTER(辅助信息!D:D,辅助信息!E:E=B2167)</f>
        <v>乐山市校地共建产教融合基地建设项目二标段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106</v>
      </c>
      <c r="Q2168" s="18" t="str">
        <f>VLOOKUP(B2168,辅助信息!E:M,9,FALSE)</f>
        <v>ZTWM-CDGS-XS-2024-0092-华西-萌海科创农业生态谷</v>
      </c>
      <c r="R2168" s="18" t="str">
        <f ca="1">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106</v>
      </c>
      <c r="Q2169" s="18" t="str">
        <f>VLOOKUP(B2169,辅助信息!E:M,9,FALSE)</f>
        <v>ZTWM-CDGS-XS-2024-0092-华西-萌海科创农业生态谷</v>
      </c>
      <c r="R2169" s="18" t="str">
        <f ca="1">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106</v>
      </c>
      <c r="Q2170" s="18" t="str">
        <f>VLOOKUP(B2170,辅助信息!E:M,9,FALSE)</f>
        <v>ZTWM-CDGS-XS-2024-0092-华西-萌海科创农业生态谷</v>
      </c>
      <c r="R2170" s="18" t="str">
        <f ca="1">_xlfn._xlws.FILTER(辅助信息!D:D,辅助信息!E:E=B2170)</f>
        <v>华西萌海-科创农业生态谷</v>
      </c>
    </row>
    <row r="2171" hidden="1" spans="2:18">
      <c r="B2171" s="29" t="s">
        <v>167</v>
      </c>
      <c r="C2171" s="59">
        <v>45847</v>
      </c>
      <c r="D2171" s="29" t="str">
        <f>VLOOKUP(B2171,辅助信息!E:K,7,FALSE)</f>
        <v>JWDDCD2025102100473</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106</v>
      </c>
      <c r="Q2171" s="18" t="str">
        <f>VLOOKUP(B2171,辅助信息!E:M,9,FALSE)</f>
        <v>ZTWM-CDGS-XS-2025-0073-五冶天府-成都怡心湖片区及龙泉驿医院等项目</v>
      </c>
      <c r="R2171" s="18" t="str">
        <f ca="1">_xlfn._xlws.FILTER(辅助信息!D:D,辅助信息!E:E=B2171)</f>
        <v>五冶建设扩建艺体中学二期工程</v>
      </c>
    </row>
    <row r="2172" hidden="1" spans="2:18">
      <c r="B2172" s="29" t="s">
        <v>167</v>
      </c>
      <c r="C2172" s="59">
        <v>45847</v>
      </c>
      <c r="D2172" s="29" t="str">
        <f>VLOOKUP(B2172,辅助信息!E:K,7,FALSE)</f>
        <v>JWDDCD2025102100473</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106</v>
      </c>
      <c r="Q2172" s="18" t="str">
        <f>VLOOKUP(B2172,辅助信息!E:M,9,FALSE)</f>
        <v>ZTWM-CDGS-XS-2025-0073-五冶天府-成都怡心湖片区及龙泉驿医院等项目</v>
      </c>
      <c r="R2172" s="18" t="str">
        <f ca="1">_xlfn._xlws.FILTER(辅助信息!D:D,辅助信息!E:E=B2172)</f>
        <v>五冶建设扩建艺体中学二期工程</v>
      </c>
    </row>
    <row r="2173" hidden="1" spans="2:18">
      <c r="B2173" s="29" t="s">
        <v>167</v>
      </c>
      <c r="C2173" s="59">
        <v>45847</v>
      </c>
      <c r="D2173" s="29" t="str">
        <f>VLOOKUP(B2173,辅助信息!E:K,7,FALSE)</f>
        <v>JWDDCD2025102100473</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106</v>
      </c>
      <c r="Q2173" s="18" t="str">
        <f>VLOOKUP(B2173,辅助信息!E:M,9,FALSE)</f>
        <v>ZTWM-CDGS-XS-2025-0073-五冶天府-成都怡心湖片区及龙泉驿医院等项目</v>
      </c>
      <c r="R2173" s="18" t="str">
        <f ca="1">_xlfn._xlws.FILTER(辅助信息!D:D,辅助信息!E:E=B2173)</f>
        <v>五冶建设扩建艺体中学二期工程</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108</v>
      </c>
      <c r="Q2174" s="18" t="str">
        <f>VLOOKUP(B2174,辅助信息!E:M,9,FALSE)</f>
        <v>ZTWM-CDGS-XS-2024-0134-商投建工达州中医药科技成果示范园项目</v>
      </c>
      <c r="R2174" s="18" t="str">
        <f ca="1">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108</v>
      </c>
      <c r="Q2175" s="18" t="str">
        <f>VLOOKUP(B2175,辅助信息!E:M,9,FALSE)</f>
        <v>ZTWM-CDGS-XS-2024-0134-商投建工达州中医药科技成果示范园项目</v>
      </c>
      <c r="R2175" s="18" t="str">
        <f ca="1">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108</v>
      </c>
      <c r="Q2176" s="18" t="str">
        <f>VLOOKUP(B2176,辅助信息!E:M,9,FALSE)</f>
        <v>ZTWM-CDGS-XS-2024-0134-商投建工达州中医药科技成果示范园项目</v>
      </c>
      <c r="R2176" s="18" t="str">
        <f ca="1">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108</v>
      </c>
      <c r="Q2177" s="18" t="str">
        <f>VLOOKUP(B2177,辅助信息!E:M,9,FALSE)</f>
        <v>ZTWM-CDGS-XS-2024-0134-商投建工达州中医药科技成果示范园项目</v>
      </c>
      <c r="R2177" s="18" t="str">
        <f ca="1">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108</v>
      </c>
      <c r="Q2178" s="18" t="str">
        <f>VLOOKUP(B2178,辅助信息!E:M,9,FALSE)</f>
        <v>ZTWM-CDGS-XS-2024-0134-商投建工达州中医药科技成果示范园项目</v>
      </c>
      <c r="R2178" s="18" t="str">
        <f ca="1">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108</v>
      </c>
      <c r="Q2179" s="18" t="str">
        <f>VLOOKUP(B2179,辅助信息!E:M,9,FALSE)</f>
        <v>ZTWM-CDGS-XS-2024-0134-商投建工达州中医药科技成果示范园项目</v>
      </c>
      <c r="R2179" s="18" t="str">
        <f ca="1">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108</v>
      </c>
      <c r="Q2180" s="18" t="str">
        <f>VLOOKUP(B2180,辅助信息!E:M,9,FALSE)</f>
        <v>ZTWM-CDGS-XS-2024-0134-商投建工达州中医药科技成果示范园项目</v>
      </c>
      <c r="R2180" s="18" t="str">
        <f ca="1">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108</v>
      </c>
      <c r="Q2181" s="18" t="str">
        <f>VLOOKUP(B2181,辅助信息!E:M,9,FALSE)</f>
        <v>ZTWM-CDGS-XS-2024-0134-商投建工达州中医药科技成果示范园项目</v>
      </c>
      <c r="R2181" s="18" t="str">
        <f ca="1">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106</v>
      </c>
      <c r="Q2182" s="18" t="str">
        <f>VLOOKUP(B2182,辅助信息!E:M,9,FALSE)</f>
        <v>ZTWM-CDGS-XS-2024-0030-华西集采-简州大道</v>
      </c>
      <c r="R2182" s="18" t="str">
        <f ca="1">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106</v>
      </c>
      <c r="Q2183" s="18" t="str">
        <f>VLOOKUP(B2183,辅助信息!E:M,9,FALSE)</f>
        <v>ZTWM-CDGS-XS-2025-0126-四川机司-乐山市校地共建产教融合基地配套设施项目施工二标段钢筋采购合同</v>
      </c>
      <c r="R2183" s="18" t="str">
        <f ca="1">_xlfn._xlws.FILTER(辅助信息!D:D,辅助信息!E:E=B2183)</f>
        <v>乐山市校地共建产教融合基地建设项目二标段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104</v>
      </c>
      <c r="Q2184" s="18" t="str">
        <f>VLOOKUP(B2184,辅助信息!E:M,9,FALSE)</f>
        <v>ZTWM-CDGS-XS-2024-0134-商投建工达州中医药科技成果示范园项目</v>
      </c>
      <c r="R2184" s="18" t="str">
        <f ca="1">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104</v>
      </c>
      <c r="Q2185" s="18" t="str">
        <f>VLOOKUP(B2185,辅助信息!E:M,9,FALSE)</f>
        <v>ZTWM-CDGS-XS-2024-0134-商投建工达州中医药科技成果示范园项目</v>
      </c>
      <c r="R2185" s="18" t="str">
        <f ca="1">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104</v>
      </c>
      <c r="Q2186" s="18" t="str">
        <f>VLOOKUP(B2186,辅助信息!E:M,9,FALSE)</f>
        <v>ZTWM-CDGS-XS-2024-0134-商投建工达州中医药科技成果示范园项目</v>
      </c>
      <c r="R2186" s="18" t="str">
        <f ca="1">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104</v>
      </c>
      <c r="Q2187" s="18" t="str">
        <f>VLOOKUP(B2187,辅助信息!E:M,9,FALSE)</f>
        <v>ZTWM-CDGS-XS-2024-0134-商投建工达州中医药科技成果示范园项目</v>
      </c>
      <c r="R2187" s="18" t="str">
        <f ca="1">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104</v>
      </c>
      <c r="Q2188" s="18" t="str">
        <f>VLOOKUP(B2188,辅助信息!E:M,9,FALSE)</f>
        <v>ZTWM-CDGS-XS-2024-0179-四川商投-射洪城乡一体化建设项目</v>
      </c>
      <c r="R2188" s="18" t="str">
        <f ca="1">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104</v>
      </c>
      <c r="Q2189" s="18" t="str">
        <f>VLOOKUP(B2189,辅助信息!E:M,9,FALSE)</f>
        <v>ZTWM-CDGS-XS-2024-0169-中冶西部钢构-宜宾市南溪区幸福路东路,高县月江镇建设项目</v>
      </c>
      <c r="R2189" s="18" t="str">
        <f ca="1">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104</v>
      </c>
      <c r="Q2190" s="18" t="str">
        <f>VLOOKUP(B2190,辅助信息!E:M,9,FALSE)</f>
        <v>ZTWM-CDGS-XS-2024-0169-中冶西部钢构-宜宾市南溪区幸福路东路,高县月江镇建设项目</v>
      </c>
      <c r="R2190" s="18" t="str">
        <f ca="1">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104</v>
      </c>
      <c r="Q2191" s="18" t="str">
        <f>VLOOKUP(B2191,辅助信息!E:M,9,FALSE)</f>
        <v>ZTWM-CDGS-XS-2024-0169-中冶西部钢构-宜宾市南溪区幸福路东路,高县月江镇建设项目</v>
      </c>
      <c r="R2191" s="18" t="str">
        <f ca="1">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108</v>
      </c>
      <c r="Q2192" s="18" t="str">
        <f>VLOOKUP(B2192,辅助信息!E:M,9,FALSE)</f>
        <v>ZTWM-CDGS-XS-2024-0134-商投建工达州中医药科技成果示范园项目</v>
      </c>
      <c r="R2192" s="18" t="str">
        <f ca="1">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108</v>
      </c>
      <c r="Q2193" s="18" t="str">
        <f>VLOOKUP(B2193,辅助信息!E:M,9,FALSE)</f>
        <v>ZTWM-CDGS-XS-2024-0134-商投建工达州中医药科技成果示范园项目</v>
      </c>
      <c r="R2193" s="18" t="str">
        <f ca="1">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108</v>
      </c>
      <c r="Q2194" s="18" t="str">
        <f>VLOOKUP(B2194,辅助信息!E:M,9,FALSE)</f>
        <v>ZTWM-CDGS-XS-2024-0134-商投建工达州中医药科技成果示范园项目</v>
      </c>
      <c r="R2194" s="18" t="str">
        <f ca="1">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108</v>
      </c>
      <c r="Q2195" s="18" t="str">
        <f>VLOOKUP(B2195,辅助信息!E:M,9,FALSE)</f>
        <v>ZTWM-CDGS-XS-2024-0134-商投建工达州中医药科技成果示范园项目</v>
      </c>
      <c r="R2195" s="18" t="str">
        <f ca="1">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108</v>
      </c>
      <c r="Q2196" s="18" t="str">
        <f>VLOOKUP(B2196,辅助信息!E:M,9,FALSE)</f>
        <v>ZTWM-CDGS-XS-2024-0134-商投建工达州中医药科技成果示范园项目</v>
      </c>
      <c r="R2196" s="18" t="str">
        <f ca="1">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108</v>
      </c>
      <c r="Q2197" s="18" t="str">
        <f>VLOOKUP(B2197,辅助信息!E:M,9,FALSE)</f>
        <v>ZTWM-CDGS-XS-2024-0134-商投建工达州中医药科技成果示范园项目</v>
      </c>
      <c r="R2197" s="18" t="str">
        <f ca="1">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108</v>
      </c>
      <c r="Q2198" s="18" t="str">
        <f>VLOOKUP(B2198,辅助信息!E:M,9,FALSE)</f>
        <v>ZTWM-CDGS-XS-2024-0134-商投建工达州中医药科技成果示范园项目</v>
      </c>
      <c r="R2198" s="18" t="str">
        <f ca="1">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108</v>
      </c>
      <c r="Q2199" s="18" t="str">
        <f>VLOOKUP(B2199,辅助信息!E:M,9,FALSE)</f>
        <v>ZTWM-CDGS-XS-2024-0134-商投建工达州中医药科技成果示范园项目</v>
      </c>
      <c r="R2199" s="18" t="str">
        <f ca="1">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106</v>
      </c>
      <c r="Q2200" s="18" t="str">
        <f>VLOOKUP(B2200,辅助信息!E:M,9,FALSE)</f>
        <v>ZTWM-CDGS-XS-2024-0030-华西集采-简州大道</v>
      </c>
      <c r="R2200" s="18" t="str">
        <f ca="1">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102</v>
      </c>
      <c r="Q2201" s="18" t="str">
        <f>VLOOKUP(B2201,辅助信息!E:M,9,FALSE)</f>
        <v>ZTWM-CDGS-XS-2025-0126-四川机司-乐山市校地共建产教融合基地配套设施项目施工二标段钢筋采购合同</v>
      </c>
      <c r="R2201" s="18" t="str">
        <f ca="1">_xlfn._xlws.FILTER(辅助信息!D:D,辅助信息!E:E=B2201)</f>
        <v>乐山市校地共建产教融合基地建设项目二标段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102</v>
      </c>
      <c r="Q2202" s="18" t="str">
        <f>VLOOKUP(B2202,辅助信息!E:M,9,FALSE)</f>
        <v>ZTWM-CDGS-XS-2025-0126-四川机司-乐山市校地共建产教融合基地配套设施项目施工二标段钢筋采购合同</v>
      </c>
      <c r="R2202" s="18" t="str">
        <f ca="1">_xlfn._xlws.FILTER(辅助信息!D:D,辅助信息!E:E=B2202)</f>
        <v>乐山市校地共建产教融合基地建设项目二标段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102</v>
      </c>
      <c r="Q2203" s="18" t="str">
        <f>VLOOKUP(B2203,辅助信息!E:M,9,FALSE)</f>
        <v>ZTWM-CDGS-XS-2025-0126-四川机司-乐山市校地共建产教融合基地配套设施项目施工二标段钢筋采购合同</v>
      </c>
      <c r="R2203" s="18" t="str">
        <f ca="1">_xlfn._xlws.FILTER(辅助信息!D:D,辅助信息!E:E=B2203)</f>
        <v>乐山市校地共建产教融合基地建设项目二标段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102</v>
      </c>
      <c r="Q2204" s="18" t="str">
        <f>VLOOKUP(B2204,辅助信息!E:M,9,FALSE)</f>
        <v>ZTWM-CDGS-XS-2025-0126-四川机司-乐山市校地共建产教融合基地配套设施项目施工二标段钢筋采购合同</v>
      </c>
      <c r="R2204" s="18" t="str">
        <f ca="1">_xlfn._xlws.FILTER(辅助信息!D:D,辅助信息!E:E=B2204)</f>
        <v>乐山市校地共建产教融合基地建设项目二标段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102</v>
      </c>
      <c r="Q2205" s="18" t="str">
        <f>VLOOKUP(B2205,辅助信息!E:M,9,FALSE)</f>
        <v>ZTWM-CDGS-XS-2025-0126-四川机司-乐山市校地共建产教融合基地配套设施项目施工二标段钢筋采购合同</v>
      </c>
      <c r="R2205" s="18" t="str">
        <f ca="1">_xlfn._xlws.FILTER(辅助信息!D:D,辅助信息!E:E=B2205)</f>
        <v>乐山市校地共建产教融合基地建设项目二标段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102</v>
      </c>
      <c r="Q2206" s="18" t="str">
        <f>VLOOKUP(B2206,辅助信息!E:M,9,FALSE)</f>
        <v>ZTWM-CDGS-XS-2025-0126-四川机司-乐山市校地共建产教融合基地配套设施项目施工二标段钢筋采购合同</v>
      </c>
      <c r="R2206" s="18" t="str">
        <f ca="1">_xlfn._xlws.FILTER(辅助信息!D:D,辅助信息!E:E=B2206)</f>
        <v>乐山市校地共建产教融合基地建设项目二标段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102</v>
      </c>
      <c r="Q2207" s="18" t="str">
        <f>VLOOKUP(B2207,辅助信息!E:M,9,FALSE)</f>
        <v>ZTWM-CDGS-XS-2025-0126-四川机司-乐山市校地共建产教融合基地配套设施项目施工二标段钢筋采购合同</v>
      </c>
      <c r="R2207" s="18" t="str">
        <f ca="1">_xlfn._xlws.FILTER(辅助信息!D:D,辅助信息!E:E=B2207)</f>
        <v>乐山市校地共建产教融合基地建设项目二标段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102</v>
      </c>
      <c r="Q2208" s="18" t="str">
        <f>VLOOKUP(B2208,辅助信息!E:M,9,FALSE)</f>
        <v>ZTWM-CDGS-XS-2025-0126-四川机司-乐山市校地共建产教融合基地配套设施项目施工二标段钢筋采购合同</v>
      </c>
      <c r="R2208" s="18" t="str">
        <f ca="1">_xlfn._xlws.FILTER(辅助信息!D:D,辅助信息!E:E=B2208)</f>
        <v>乐山市校地共建产教融合基地建设项目二标段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102</v>
      </c>
      <c r="Q2209" s="18" t="str">
        <f>VLOOKUP(B2209,辅助信息!E:M,9,FALSE)</f>
        <v>ZTWM-CDGS-XS-2025-0126-四川机司-乐山市校地共建产教融合基地配套设施项目施工二标段钢筋采购合同</v>
      </c>
      <c r="R2209" s="18" t="str">
        <f ca="1">_xlfn._xlws.FILTER(辅助信息!D:D,辅助信息!E:E=B2209)</f>
        <v>乐山市校地共建产教融合基地建设项目二标段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102</v>
      </c>
      <c r="Q2210" s="18" t="str">
        <f>VLOOKUP(B2210,辅助信息!E:M,9,FALSE)</f>
        <v>ZTWM-CDGS-XS-2025-0126-四川机司-乐山市校地共建产教融合基地配套设施项目施工二标段钢筋采购合同</v>
      </c>
      <c r="R2210" s="18" t="str">
        <f ca="1">_xlfn._xlws.FILTER(辅助信息!D:D,辅助信息!E:E=B2210)</f>
        <v>乐山市校地共建产教融合基地建设项目二标段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102</v>
      </c>
      <c r="Q2211" s="18" t="str">
        <f>VLOOKUP(B2211,辅助信息!E:M,9,FALSE)</f>
        <v>ZTWM-CDGS-XS-2025-0126-四川机司-乐山市校地共建产教融合基地配套设施项目施工二标段钢筋采购合同</v>
      </c>
      <c r="R2211" s="18" t="str">
        <f ca="1">_xlfn._xlws.FILTER(辅助信息!D:D,辅助信息!E:E=B2211)</f>
        <v>乐山市校地共建产教融合基地建设项目二标段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102</v>
      </c>
      <c r="Q2212" s="18" t="str">
        <f>VLOOKUP(B2212,辅助信息!E:M,9,FALSE)</f>
        <v>ZTWM-CDGS-XS-2025-0126-四川机司-乐山市校地共建产教融合基地配套设施项目施工二标段钢筋采购合同</v>
      </c>
      <c r="R2212" s="18" t="str">
        <f ca="1">_xlfn._xlws.FILTER(辅助信息!D:D,辅助信息!E:E=B2212)</f>
        <v>乐山市校地共建产教融合基地建设项目二标段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102</v>
      </c>
      <c r="Q2213" s="18" t="str">
        <f>VLOOKUP(B2213,辅助信息!E:M,9,FALSE)</f>
        <v>ZTWM-CDGS-XS-2025-0126-四川机司-乐山市校地共建产教融合基地配套设施项目施工二标段钢筋采购合同</v>
      </c>
      <c r="R2213" s="18" t="str">
        <f ca="1">_xlfn._xlws.FILTER(辅助信息!D:D,辅助信息!E:E=B2213)</f>
        <v>乐山市校地共建产教融合基地建设项目二标段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102</v>
      </c>
      <c r="Q2214" s="18" t="str">
        <f>VLOOKUP(B2214,辅助信息!E:M,9,FALSE)</f>
        <v>ZTWM-CDGS-XS-2025-0126-四川机司-乐山市校地共建产教融合基地配套设施项目施工二标段钢筋采购合同</v>
      </c>
      <c r="R2214" s="18" t="str">
        <f ca="1">_xlfn._xlws.FILTER(辅助信息!D:D,辅助信息!E:E=B2214)</f>
        <v>乐山市校地共建产教融合基地建设项目二标段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102</v>
      </c>
      <c r="Q2215" s="18" t="str">
        <f>VLOOKUP(B2215,辅助信息!E:M,9,FALSE)</f>
        <v>ZTWM-CDGS-XS-2024-0169-中冶西部钢构-宜宾市南溪区幸福路东路,高县月江镇建设项目</v>
      </c>
      <c r="R2215" s="18" t="str">
        <f ca="1">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102</v>
      </c>
      <c r="Q2216" s="18" t="str">
        <f>VLOOKUP(B2216,辅助信息!E:M,9,FALSE)</f>
        <v>ZTWM-CDGS-XS-2024-0169-中冶西部钢构-宜宾市南溪区幸福路东路,高县月江镇建设项目</v>
      </c>
      <c r="R2216" s="18" t="str">
        <f ca="1">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102</v>
      </c>
      <c r="Q2217" s="18" t="str">
        <f>VLOOKUP(B2217,辅助信息!E:M,9,FALSE)</f>
        <v>ZTWM-CDGS-XS-2024-0169-中冶西部钢构-宜宾市南溪区幸福路东路,高县月江镇建设项目</v>
      </c>
      <c r="R2217" s="18" t="str">
        <f ca="1">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102</v>
      </c>
      <c r="Q2218" s="18" t="str">
        <f>VLOOKUP(B2218,辅助信息!E:M,9,FALSE)</f>
        <v>ZTWM-CDGS-XS-2024-0169-中冶西部钢构-宜宾市南溪区幸福路东路,高县月江镇建设项目</v>
      </c>
      <c r="R2218" s="18" t="str">
        <f ca="1">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102</v>
      </c>
      <c r="Q2219" s="18" t="str">
        <f>VLOOKUP(B2219,辅助信息!E:M,9,FALSE)</f>
        <v>ZTWM-CDGS-XS-2024-0169-中冶西部钢构-宜宾市南溪区幸福路东路,高县月江镇建设项目</v>
      </c>
      <c r="R2219" s="18" t="str">
        <f ca="1">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100</v>
      </c>
      <c r="Q2220" s="18" t="str">
        <f>VLOOKUP(B2220,辅助信息!E:M,9,FALSE)</f>
        <v>ZTWM-CDGS-XS-2024-0134-商投建工达州中医药科技成果示范园项目</v>
      </c>
      <c r="R2220" s="18" t="str">
        <f ca="1">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100</v>
      </c>
      <c r="Q2221" s="18" t="str">
        <f>VLOOKUP(B2221,辅助信息!E:M,9,FALSE)</f>
        <v>ZTWM-CDGS-XS-2024-0134-商投建工达州中医药科技成果示范园项目</v>
      </c>
      <c r="R2221" s="18" t="str">
        <f ca="1">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100</v>
      </c>
      <c r="Q2222" s="18" t="str">
        <f>VLOOKUP(B2222,辅助信息!E:M,9,FALSE)</f>
        <v>ZTWM-CDGS-XS-2024-0134-商投建工达州中医药科技成果示范园项目</v>
      </c>
      <c r="R2222" s="18" t="str">
        <f ca="1">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100</v>
      </c>
      <c r="Q2223" s="18" t="str">
        <f>VLOOKUP(B2223,辅助信息!E:M,9,FALSE)</f>
        <v>ZTWM-CDGS-XS-2024-0134-商投建工达州中医药科技成果示范园项目</v>
      </c>
      <c r="R2223" s="18" t="str">
        <f ca="1">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100</v>
      </c>
      <c r="Q2224" s="18" t="str">
        <f>VLOOKUP(B2224,辅助信息!E:M,9,FALSE)</f>
        <v>ZTWM-CDGS-XS-2024-0134-商投建工达州中医药科技成果示范园项目</v>
      </c>
      <c r="R2224" s="18" t="str">
        <f ca="1">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100</v>
      </c>
      <c r="Q2225" s="18" t="str">
        <f>VLOOKUP(B2225,辅助信息!E:M,9,FALSE)</f>
        <v>ZTWM-CDGS-XS-2024-0134-商投建工达州中医药科技成果示范园项目</v>
      </c>
      <c r="R2225" s="18" t="str">
        <f ca="1">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 ca="1">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100</v>
      </c>
      <c r="Q2227" s="18" t="str">
        <f>VLOOKUP(B2227,辅助信息!E:M,9,FALSE)</f>
        <v>ZTWM-CDGS-XS-2024-0134-商投建工达州中医药科技成果示范园项目</v>
      </c>
      <c r="R2227" s="18" t="str">
        <f ca="1">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100</v>
      </c>
      <c r="Q2228" s="18" t="str">
        <f>VLOOKUP(B2228,辅助信息!E:M,9,FALSE)</f>
        <v>ZTWM-CDGS-XS-2024-0134-商投建工达州中医药科技成果示范园项目</v>
      </c>
      <c r="R2228" s="18" t="str">
        <f ca="1">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100</v>
      </c>
      <c r="Q2229" s="18" t="str">
        <f>VLOOKUP(B2229,辅助信息!E:M,9,FALSE)</f>
        <v>ZTWM-CDGS-XS-2024-0134-商投建工达州中医药科技成果示范园项目</v>
      </c>
      <c r="R2229" s="18" t="str">
        <f ca="1">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98</v>
      </c>
      <c r="Q2230" s="18" t="e">
        <f>VLOOKUP(B2230,辅助信息!E:M,9,FALSE)</f>
        <v>#N/A</v>
      </c>
      <c r="R2230" s="18" vm="1" t="e">
        <f ca="1">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98</v>
      </c>
      <c r="Q2231" s="18" t="e">
        <f>VLOOKUP(B2231,辅助信息!E:M,9,FALSE)</f>
        <v>#N/A</v>
      </c>
      <c r="R2231" s="18" vm="1" t="e">
        <f ca="1">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98</v>
      </c>
      <c r="Q2232" s="18" t="e">
        <f>VLOOKUP(B2232,辅助信息!E:M,9,FALSE)</f>
        <v>#N/A</v>
      </c>
      <c r="R2232" s="18" vm="1" t="e">
        <f ca="1">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98</v>
      </c>
      <c r="Q2233" s="18" t="e">
        <f>VLOOKUP(B2233,辅助信息!E:M,9,FALSE)</f>
        <v>#N/A</v>
      </c>
      <c r="R2233" s="18" vm="1" t="e">
        <f ca="1">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98</v>
      </c>
      <c r="Q2234" s="18" t="str">
        <f>VLOOKUP(B2234,辅助信息!E:M,9,FALSE)</f>
        <v>ZTWM-CDGS-XS-2024-0134-商投建工达州中医药科技成果示范园项目</v>
      </c>
      <c r="R2234" s="18" t="str">
        <f ca="1">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98</v>
      </c>
      <c r="Q2235" s="18" t="str">
        <f>VLOOKUP(B2235,辅助信息!E:M,9,FALSE)</f>
        <v>ZTWM-CDGS-XS-2024-0134-商投建工达州中医药科技成果示范园项目</v>
      </c>
      <c r="R2235" s="18" t="str">
        <f ca="1">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98</v>
      </c>
      <c r="Q2236" s="18" t="str">
        <f>VLOOKUP(B2236,辅助信息!E:M,9,FALSE)</f>
        <v>ZTWM-CDGS-XS-2024-0134-商投建工达州中医药科技成果示范园项目</v>
      </c>
      <c r="R2236" s="18" t="str">
        <f ca="1">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98</v>
      </c>
      <c r="Q2237" s="18" t="str">
        <f>VLOOKUP(B2237,辅助信息!E:M,9,FALSE)</f>
        <v>ZTWM-CDGS-XS-2024-0134-商投建工达州中医药科技成果示范园项目</v>
      </c>
      <c r="R2237" s="18" t="str">
        <f ca="1">_xlfn._xlws.FILTER(辅助信息!D:D,辅助信息!E:E=B2237)</f>
        <v>商投建工达州中医药科技园</v>
      </c>
    </row>
    <row r="2238" hidden="1" spans="2:18">
      <c r="B2238" s="29" t="s">
        <v>192</v>
      </c>
      <c r="C2238" s="59">
        <v>45853</v>
      </c>
      <c r="D2238" s="29" t="str">
        <f>VLOOKUP(B2238,辅助信息!E:K,7,FALSE)</f>
        <v>JWDDCD2025102100475</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98</v>
      </c>
      <c r="Q2238" s="18" t="str">
        <f>VLOOKUP(B2238,辅助信息!E:M,9,FALSE)</f>
        <v>ZTWM-CDGS-XS-2025-0073-五冶天府-成都怡心湖片区及龙泉驿医院等项目</v>
      </c>
      <c r="R2238" s="18" t="str">
        <f ca="1">_xlfn._xlws.FILTER(辅助信息!D:D,辅助信息!E:E=B2238)</f>
        <v>五冶建设成都国际铁路港多式联项目</v>
      </c>
    </row>
    <row r="2239" hidden="1" spans="2:18">
      <c r="B2239" s="29" t="s">
        <v>192</v>
      </c>
      <c r="C2239" s="59">
        <v>45853</v>
      </c>
      <c r="D2239" s="29" t="str">
        <f>VLOOKUP(B2239,辅助信息!E:K,7,FALSE)</f>
        <v>JWDDCD2025102100475</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98</v>
      </c>
      <c r="Q2239" s="18" t="str">
        <f>VLOOKUP(B2239,辅助信息!E:M,9,FALSE)</f>
        <v>ZTWM-CDGS-XS-2025-0073-五冶天府-成都怡心湖片区及龙泉驿医院等项目</v>
      </c>
      <c r="R2239" s="18" t="str">
        <f ca="1">_xlfn._xlws.FILTER(辅助信息!D:D,辅助信息!E:E=B2239)</f>
        <v>五冶建设成都国际铁路港多式联项目</v>
      </c>
    </row>
    <row r="2240" hidden="1" spans="2:18">
      <c r="B2240" s="29" t="s">
        <v>192</v>
      </c>
      <c r="C2240" s="59">
        <v>45853</v>
      </c>
      <c r="D2240" s="29" t="str">
        <f>VLOOKUP(B2240,辅助信息!E:K,7,FALSE)</f>
        <v>JWDDCD2025102100475</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98</v>
      </c>
      <c r="Q2240" s="18" t="str">
        <f>VLOOKUP(B2240,辅助信息!E:M,9,FALSE)</f>
        <v>ZTWM-CDGS-XS-2025-0073-五冶天府-成都怡心湖片区及龙泉驿医院等项目</v>
      </c>
      <c r="R2240" s="18" t="str">
        <f ca="1">_xlfn._xlws.FILTER(辅助信息!D:D,辅助信息!E:E=B2240)</f>
        <v>五冶建设成都国际铁路港多式联项目</v>
      </c>
    </row>
    <row r="2241" hidden="1" spans="2:18">
      <c r="B2241" s="29" t="s">
        <v>192</v>
      </c>
      <c r="C2241" s="59">
        <v>45853</v>
      </c>
      <c r="D2241" s="29" t="str">
        <f>VLOOKUP(B2241,辅助信息!E:K,7,FALSE)</f>
        <v>JWDDCD2025102100475</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98</v>
      </c>
      <c r="Q2241" s="18" t="str">
        <f>VLOOKUP(B2241,辅助信息!E:M,9,FALSE)</f>
        <v>ZTWM-CDGS-XS-2025-0073-五冶天府-成都怡心湖片区及龙泉驿医院等项目</v>
      </c>
      <c r="R2241" s="18" t="str">
        <f ca="1">_xlfn._xlws.FILTER(辅助信息!D:D,辅助信息!E:E=B2241)</f>
        <v>五冶建设成都国际铁路港多式联项目</v>
      </c>
    </row>
    <row r="2242" hidden="1" spans="2:18">
      <c r="B2242" s="29" t="s">
        <v>192</v>
      </c>
      <c r="C2242" s="59">
        <v>45853</v>
      </c>
      <c r="D2242" s="29" t="str">
        <f>VLOOKUP(B2242,辅助信息!E:K,7,FALSE)</f>
        <v>JWDDCD2025102100475</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98</v>
      </c>
      <c r="Q2242" s="18" t="str">
        <f>VLOOKUP(B2242,辅助信息!E:M,9,FALSE)</f>
        <v>ZTWM-CDGS-XS-2025-0073-五冶天府-成都怡心湖片区及龙泉驿医院等项目</v>
      </c>
      <c r="R2242" s="18" t="str">
        <f ca="1">_xlfn._xlws.FILTER(辅助信息!D:D,辅助信息!E:E=B2242)</f>
        <v>五冶建设成都国际铁路港多式联项目</v>
      </c>
    </row>
    <row r="2243" hidden="1" spans="2:18">
      <c r="B2243" s="29" t="s">
        <v>192</v>
      </c>
      <c r="C2243" s="59">
        <v>45853</v>
      </c>
      <c r="D2243" s="29" t="str">
        <f>VLOOKUP(B2243,辅助信息!E:K,7,FALSE)</f>
        <v>JWDDCD2025102100475</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98</v>
      </c>
      <c r="Q2243" s="18" t="str">
        <f>VLOOKUP(B2243,辅助信息!E:M,9,FALSE)</f>
        <v>ZTWM-CDGS-XS-2025-0073-五冶天府-成都怡心湖片区及龙泉驿医院等项目</v>
      </c>
      <c r="R2243" s="18" t="str">
        <f ca="1">_xlfn._xlws.FILTER(辅助信息!D:D,辅助信息!E:E=B2243)</f>
        <v>五冶建设成都国际铁路港多式联项目</v>
      </c>
    </row>
    <row r="2244" hidden="1" spans="2:18">
      <c r="B2244" s="29" t="s">
        <v>192</v>
      </c>
      <c r="C2244" s="59">
        <v>45853</v>
      </c>
      <c r="D2244" s="29" t="str">
        <f>VLOOKUP(B2244,辅助信息!E:K,7,FALSE)</f>
        <v>JWDDCD2025102100475</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98</v>
      </c>
      <c r="Q2244" s="18" t="str">
        <f>VLOOKUP(B2244,辅助信息!E:M,9,FALSE)</f>
        <v>ZTWM-CDGS-XS-2025-0073-五冶天府-成都怡心湖片区及龙泉驿医院等项目</v>
      </c>
      <c r="R2244" s="18" t="str">
        <f ca="1">_xlfn._xlws.FILTER(辅助信息!D:D,辅助信息!E:E=B2244)</f>
        <v>五冶建设成都国际铁路港多式联项目</v>
      </c>
    </row>
    <row r="2245" hidden="1" spans="2:18">
      <c r="B2245" s="29" t="s">
        <v>192</v>
      </c>
      <c r="C2245" s="59">
        <v>45853</v>
      </c>
      <c r="D2245" s="29" t="str">
        <f>VLOOKUP(B2245,辅助信息!E:K,7,FALSE)</f>
        <v>JWDDCD2025102100475</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98</v>
      </c>
      <c r="Q2245" s="18" t="str">
        <f>VLOOKUP(B2245,辅助信息!E:M,9,FALSE)</f>
        <v>ZTWM-CDGS-XS-2025-0073-五冶天府-成都怡心湖片区及龙泉驿医院等项目</v>
      </c>
      <c r="R2245" s="18" t="str">
        <f ca="1">_xlfn._xlws.FILTER(辅助信息!D:D,辅助信息!E:E=B2245)</f>
        <v>五冶建设成都国际铁路港多式联项目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 ca="1">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 ca="1">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 ca="1">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 ca="1">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100</v>
      </c>
      <c r="Q2250" s="18" t="str">
        <f>VLOOKUP(B2250,辅助信息!E:M,9,FALSE)</f>
        <v>ZTWM-CDGS-XS-2024-0134-商投建工达州中医药科技成果示范园项目</v>
      </c>
      <c r="R2250" s="18" t="str">
        <f ca="1">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100</v>
      </c>
      <c r="Q2251" s="18" t="str">
        <f>VLOOKUP(B2251,辅助信息!E:M,9,FALSE)</f>
        <v>ZTWM-CDGS-XS-2024-0134-商投建工达州中医药科技成果示范园项目</v>
      </c>
      <c r="R2251" s="18" t="str">
        <f ca="1">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98</v>
      </c>
      <c r="Q2252" s="18" t="e">
        <f>VLOOKUP(B2252,辅助信息!E:M,9,FALSE)</f>
        <v>#N/A</v>
      </c>
      <c r="R2252" s="18" vm="1" t="e">
        <f ca="1">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98</v>
      </c>
      <c r="Q2253" s="18" t="e">
        <f>VLOOKUP(B2253,辅助信息!E:M,9,FALSE)</f>
        <v>#N/A</v>
      </c>
      <c r="R2253" s="18" vm="1" t="e">
        <f ca="1">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98</v>
      </c>
      <c r="Q2254" s="18" t="e">
        <f>VLOOKUP(B2254,辅助信息!E:M,9,FALSE)</f>
        <v>#N/A</v>
      </c>
      <c r="R2254" s="18" vm="1" t="e">
        <f ca="1">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98</v>
      </c>
      <c r="Q2255" s="18" t="e">
        <f>VLOOKUP(B2255,辅助信息!E:M,9,FALSE)</f>
        <v>#N/A</v>
      </c>
      <c r="R2255" s="18" vm="1" t="e">
        <f ca="1">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98</v>
      </c>
      <c r="Q2256" s="18" t="str">
        <f>VLOOKUP(B2256,辅助信息!E:M,9,FALSE)</f>
        <v>ZTWM-CDGS-XS-2024-0134-商投建工达州中医药科技成果示范园项目</v>
      </c>
      <c r="R2256" s="18" t="str">
        <f ca="1">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98</v>
      </c>
      <c r="Q2257" s="18" t="str">
        <f>VLOOKUP(B2257,辅助信息!E:M,9,FALSE)</f>
        <v>ZTWM-CDGS-XS-2024-0134-商投建工达州中医药科技成果示范园项目</v>
      </c>
      <c r="R2257" s="18" t="str">
        <f ca="1">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98</v>
      </c>
      <c r="Q2258" s="18" t="str">
        <f>VLOOKUP(B2258,辅助信息!E:M,9,FALSE)</f>
        <v>ZTWM-CDGS-XS-2024-0134-商投建工达州中医药科技成果示范园项目</v>
      </c>
      <c r="R2258" s="18" t="str">
        <f ca="1">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98</v>
      </c>
      <c r="Q2259" s="18" t="str">
        <f>VLOOKUP(B2259,辅助信息!E:M,9,FALSE)</f>
        <v>ZTWM-CDGS-XS-2024-0134-商投建工达州中医药科技成果示范园项目</v>
      </c>
      <c r="R2259" s="18" t="str">
        <f ca="1">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98</v>
      </c>
      <c r="Q2260" s="18" t="str">
        <f>VLOOKUP(B2260,辅助信息!E:M,9,FALSE)</f>
        <v>ZTWM-CDGS-XS-2025-0125-四川机司-乐山市校地共建产教融合基地配套设施项目施工一标段钢筋采购合同</v>
      </c>
      <c r="R2260" s="18" t="str">
        <f ca="1">_xlfn._xlws.FILTER(辅助信息!D:D,辅助信息!E:E=B2260)</f>
        <v>乐山市校地共建产教融合基地建设项目一标段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98</v>
      </c>
      <c r="Q2261" s="18" t="str">
        <f>VLOOKUP(B2261,辅助信息!E:M,9,FALSE)</f>
        <v>ZTWM-CDGS-XS-2025-0125-四川机司-乐山市校地共建产教融合基地配套设施项目施工一标段钢筋采购合同</v>
      </c>
      <c r="R2261" s="18" t="str">
        <f ca="1">_xlfn._xlws.FILTER(辅助信息!D:D,辅助信息!E:E=B2261)</f>
        <v>乐山市校地共建产教融合基地建设项目一标段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98</v>
      </c>
      <c r="Q2262" s="18" t="str">
        <f>VLOOKUP(B2262,辅助信息!E:M,9,FALSE)</f>
        <v>ZTWM-CDGS-XS-2025-0125-四川机司-乐山市校地共建产教融合基地配套设施项目施工一标段钢筋采购合同</v>
      </c>
      <c r="R2262" s="18" t="str">
        <f ca="1">_xlfn._xlws.FILTER(辅助信息!D:D,辅助信息!E:E=B2262)</f>
        <v>乐山市校地共建产教融合基地建设项目一标段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98</v>
      </c>
      <c r="Q2263" s="18" t="str">
        <f>VLOOKUP(B2263,辅助信息!E:M,9,FALSE)</f>
        <v>ZTWM-CDGS-XS-2025-0125-四川机司-乐山市校地共建产教融合基地配套设施项目施工一标段钢筋采购合同</v>
      </c>
      <c r="R2263" s="18" t="str">
        <f ca="1">_xlfn._xlws.FILTER(辅助信息!D:D,辅助信息!E:E=B2263)</f>
        <v>乐山市校地共建产教融合基地建设项目一标段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98</v>
      </c>
      <c r="Q2264" s="18" t="str">
        <f>VLOOKUP(B2264,辅助信息!E:M,9,FALSE)</f>
        <v>ZTWM-CDGS-XS-2025-0125-四川机司-乐山市校地共建产教融合基地配套设施项目施工一标段钢筋采购合同</v>
      </c>
      <c r="R2264" s="18" t="str">
        <f ca="1">_xlfn._xlws.FILTER(辅助信息!D:D,辅助信息!E:E=B2264)</f>
        <v>乐山市校地共建产教融合基地建设项目一标段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98</v>
      </c>
      <c r="Q2265" s="18" t="str">
        <f>VLOOKUP(B2265,辅助信息!E:M,9,FALSE)</f>
        <v>ZTWM-CDGS-XS-2025-0125-四川机司-乐山市校地共建产教融合基地配套设施项目施工一标段钢筋采购合同</v>
      </c>
      <c r="R2265" s="18" t="str">
        <f ca="1">_xlfn._xlws.FILTER(辅助信息!D:D,辅助信息!E:E=B2265)</f>
        <v>乐山市校地共建产教融合基地建设项目一标段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 ca="1">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 ca="1">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 ca="1">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 ca="1">_xlfn._xlws.FILTER(辅助信息!D:D,辅助信息!E:E=B2269)</f>
        <v>宜宾兴港三江新区长江工业园建设项目</v>
      </c>
    </row>
    <row r="2270" hidden="1" spans="2:18">
      <c r="B2270" s="29" t="s">
        <v>192</v>
      </c>
      <c r="C2270" s="59">
        <v>45854</v>
      </c>
      <c r="D2270" s="29" t="str">
        <f>VLOOKUP(B2270,辅助信息!E:K,7,FALSE)</f>
        <v>JWDDCD2025102100475</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98</v>
      </c>
      <c r="Q2270" s="18" t="str">
        <f>VLOOKUP(B2270,辅助信息!E:M,9,FALSE)</f>
        <v>ZTWM-CDGS-XS-2025-0073-五冶天府-成都怡心湖片区及龙泉驿医院等项目</v>
      </c>
      <c r="R2270" s="18" t="str">
        <f ca="1">_xlfn._xlws.FILTER(辅助信息!D:D,辅助信息!E:E=B2270)</f>
        <v>五冶建设成都国际铁路港多式联项目</v>
      </c>
    </row>
    <row r="2271" hidden="1" spans="2:18">
      <c r="B2271" s="29" t="s">
        <v>192</v>
      </c>
      <c r="C2271" s="59">
        <v>45854</v>
      </c>
      <c r="D2271" s="29" t="str">
        <f>VLOOKUP(B2271,辅助信息!E:K,7,FALSE)</f>
        <v>JWDDCD2025102100475</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98</v>
      </c>
      <c r="Q2271" s="18" t="str">
        <f>VLOOKUP(B2271,辅助信息!E:M,9,FALSE)</f>
        <v>ZTWM-CDGS-XS-2025-0073-五冶天府-成都怡心湖片区及龙泉驿医院等项目</v>
      </c>
      <c r="R2271" s="18" t="str">
        <f ca="1">_xlfn._xlws.FILTER(辅助信息!D:D,辅助信息!E:E=B2271)</f>
        <v>五冶建设成都国际铁路港多式联项目</v>
      </c>
    </row>
    <row r="2272" hidden="1" spans="2:18">
      <c r="B2272" s="29" t="s">
        <v>192</v>
      </c>
      <c r="C2272" s="59">
        <v>45854</v>
      </c>
      <c r="D2272" s="29" t="str">
        <f>VLOOKUP(B2272,辅助信息!E:K,7,FALSE)</f>
        <v>JWDDCD2025102100475</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98</v>
      </c>
      <c r="Q2272" s="18" t="str">
        <f>VLOOKUP(B2272,辅助信息!E:M,9,FALSE)</f>
        <v>ZTWM-CDGS-XS-2025-0073-五冶天府-成都怡心湖片区及龙泉驿医院等项目</v>
      </c>
      <c r="R2272" s="18" t="str">
        <f ca="1">_xlfn._xlws.FILTER(辅助信息!D:D,辅助信息!E:E=B2272)</f>
        <v>五冶建设成都国际铁路港多式联项目</v>
      </c>
    </row>
    <row r="2273" hidden="1" spans="2:18">
      <c r="B2273" s="29" t="s">
        <v>192</v>
      </c>
      <c r="C2273" s="59">
        <v>45854</v>
      </c>
      <c r="D2273" s="29" t="str">
        <f>VLOOKUP(B2273,辅助信息!E:K,7,FALSE)</f>
        <v>JWDDCD2025102100475</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98</v>
      </c>
      <c r="Q2273" s="18" t="str">
        <f>VLOOKUP(B2273,辅助信息!E:M,9,FALSE)</f>
        <v>ZTWM-CDGS-XS-2025-0073-五冶天府-成都怡心湖片区及龙泉驿医院等项目</v>
      </c>
      <c r="R2273" s="18" t="str">
        <f ca="1">_xlfn._xlws.FILTER(辅助信息!D:D,辅助信息!E:E=B2273)</f>
        <v>五冶建设成都国际铁路港多式联项目</v>
      </c>
    </row>
    <row r="2274" hidden="1" spans="2:18">
      <c r="B2274" s="29" t="s">
        <v>192</v>
      </c>
      <c r="C2274" s="59">
        <v>45854</v>
      </c>
      <c r="D2274" s="29" t="str">
        <f>VLOOKUP(B2274,辅助信息!E:K,7,FALSE)</f>
        <v>JWDDCD2025102100475</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98</v>
      </c>
      <c r="Q2274" s="18" t="str">
        <f>VLOOKUP(B2274,辅助信息!E:M,9,FALSE)</f>
        <v>ZTWM-CDGS-XS-2025-0073-五冶天府-成都怡心湖片区及龙泉驿医院等项目</v>
      </c>
      <c r="R2274" s="18" t="str">
        <f ca="1">_xlfn._xlws.FILTER(辅助信息!D:D,辅助信息!E:E=B2274)</f>
        <v>五冶建设成都国际铁路港多式联项目</v>
      </c>
    </row>
    <row r="2275" hidden="1" spans="2:18">
      <c r="B2275" s="29" t="s">
        <v>192</v>
      </c>
      <c r="C2275" s="59">
        <v>45854</v>
      </c>
      <c r="D2275" s="29" t="str">
        <f>VLOOKUP(B2275,辅助信息!E:K,7,FALSE)</f>
        <v>JWDDCD2025102100475</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98</v>
      </c>
      <c r="Q2275" s="18" t="str">
        <f>VLOOKUP(B2275,辅助信息!E:M,9,FALSE)</f>
        <v>ZTWM-CDGS-XS-2025-0073-五冶天府-成都怡心湖片区及龙泉驿医院等项目</v>
      </c>
      <c r="R2275" s="18" t="str">
        <f ca="1">_xlfn._xlws.FILTER(辅助信息!D:D,辅助信息!E:E=B2275)</f>
        <v>五冶建设成都国际铁路港多式联项目</v>
      </c>
    </row>
    <row r="2276" hidden="1" spans="2:18">
      <c r="B2276" s="29" t="s">
        <v>192</v>
      </c>
      <c r="C2276" s="59">
        <v>45854</v>
      </c>
      <c r="D2276" s="29" t="str">
        <f>VLOOKUP(B2276,辅助信息!E:K,7,FALSE)</f>
        <v>JWDDCD2025102100475</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98</v>
      </c>
      <c r="Q2276" s="18" t="str">
        <f>VLOOKUP(B2276,辅助信息!E:M,9,FALSE)</f>
        <v>ZTWM-CDGS-XS-2025-0073-五冶天府-成都怡心湖片区及龙泉驿医院等项目</v>
      </c>
      <c r="R2276" s="18" t="str">
        <f ca="1">_xlfn._xlws.FILTER(辅助信息!D:D,辅助信息!E:E=B2276)</f>
        <v>五冶建设成都国际铁路港多式联项目</v>
      </c>
    </row>
    <row r="2277" hidden="1" spans="2:18">
      <c r="B2277" s="29" t="s">
        <v>192</v>
      </c>
      <c r="C2277" s="59">
        <v>45854</v>
      </c>
      <c r="D2277" s="29" t="str">
        <f>VLOOKUP(B2277,辅助信息!E:K,7,FALSE)</f>
        <v>JWDDCD2025102100475</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98</v>
      </c>
      <c r="Q2277" s="18" t="str">
        <f>VLOOKUP(B2277,辅助信息!E:M,9,FALSE)</f>
        <v>ZTWM-CDGS-XS-2025-0073-五冶天府-成都怡心湖片区及龙泉驿医院等项目</v>
      </c>
      <c r="R2277" s="18" t="str">
        <f ca="1">_xlfn._xlws.FILTER(辅助信息!D:D,辅助信息!E:E=B2277)</f>
        <v>五冶建设成都国际铁路港多式联项目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 ca="1">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 ca="1">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 ca="1">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 ca="1">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100</v>
      </c>
      <c r="Q2282" s="18" t="str">
        <f>VLOOKUP(B2282,辅助信息!E:M,9,FALSE)</f>
        <v>ZTWM-CDGS-XS-2024-0134-商投建工达州中医药科技成果示范园项目</v>
      </c>
      <c r="R2282" s="18" t="str">
        <f ca="1">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100</v>
      </c>
      <c r="Q2283" s="18" t="str">
        <f>VLOOKUP(B2283,辅助信息!E:M,9,FALSE)</f>
        <v>ZTWM-CDGS-XS-2024-0134-商投建工达州中医药科技成果示范园项目</v>
      </c>
      <c r="R2283" s="18" t="str">
        <f ca="1">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98</v>
      </c>
      <c r="Q2284" s="18" t="e">
        <f>VLOOKUP(B2284,辅助信息!E:M,9,FALSE)</f>
        <v>#N/A</v>
      </c>
      <c r="R2284" s="18" vm="1" t="e">
        <f ca="1">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98</v>
      </c>
      <c r="Q2285" s="18" t="e">
        <f>VLOOKUP(B2285,辅助信息!E:M,9,FALSE)</f>
        <v>#N/A</v>
      </c>
      <c r="R2285" s="18" vm="1" t="e">
        <f ca="1">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98</v>
      </c>
      <c r="Q2286" s="18" t="e">
        <f>VLOOKUP(B2286,辅助信息!E:M,9,FALSE)</f>
        <v>#N/A</v>
      </c>
      <c r="R2286" s="18" vm="1" t="e">
        <f ca="1">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98</v>
      </c>
      <c r="Q2287" s="18" t="e">
        <f>VLOOKUP(B2287,辅助信息!E:M,9,FALSE)</f>
        <v>#N/A</v>
      </c>
      <c r="R2287" s="18" vm="1" t="e">
        <f ca="1">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98</v>
      </c>
      <c r="Q2288" s="18" t="str">
        <f>VLOOKUP(B2288,辅助信息!E:M,9,FALSE)</f>
        <v>ZTWM-CDGS-XS-2024-0134-商投建工达州中医药科技成果示范园项目</v>
      </c>
      <c r="R2288" s="18" t="str">
        <f ca="1">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98</v>
      </c>
      <c r="Q2289" s="18" t="str">
        <f>VLOOKUP(B2289,辅助信息!E:M,9,FALSE)</f>
        <v>ZTWM-CDGS-XS-2024-0134-商投建工达州中医药科技成果示范园项目</v>
      </c>
      <c r="R2289" s="18" t="str">
        <f ca="1">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98</v>
      </c>
      <c r="Q2290" s="18" t="str">
        <f>VLOOKUP(B2290,辅助信息!E:M,9,FALSE)</f>
        <v>ZTWM-CDGS-XS-2024-0134-商投建工达州中医药科技成果示范园项目</v>
      </c>
      <c r="R2290" s="18" t="str">
        <f ca="1">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98</v>
      </c>
      <c r="Q2291" s="18" t="str">
        <f>VLOOKUP(B2291,辅助信息!E:M,9,FALSE)</f>
        <v>ZTWM-CDGS-XS-2024-0134-商投建工达州中医药科技成果示范园项目</v>
      </c>
      <c r="R2291" s="18" t="str">
        <f ca="1">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 ca="1">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93</v>
      </c>
      <c r="Q2293" s="18" t="str">
        <f>VLOOKUP(B2293,辅助信息!E:M,9,FALSE)</f>
        <v>ZTWM-CDYXGS-XS-2025-0014-宜宾兴港建材-三江新区长江工业园片区保障性租赁住房建设项目</v>
      </c>
      <c r="R2293" s="18" t="str">
        <f ca="1">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93</v>
      </c>
      <c r="Q2294" s="18" t="str">
        <f>VLOOKUP(B2294,辅助信息!E:M,9,FALSE)</f>
        <v>ZTWM-CDYXGS-XS-2025-0014-宜宾兴港建材-三江新区长江工业园片区保障性租赁住房建设项目</v>
      </c>
      <c r="R2294" s="18" t="str">
        <f ca="1">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93</v>
      </c>
      <c r="Q2295" s="18" t="str">
        <f>VLOOKUP(B2295,辅助信息!E:M,9,FALSE)</f>
        <v>ZTWM-CDYXGS-XS-2025-0014-宜宾兴港建材-三江新区长江工业园片区保障性租赁住房建设项目</v>
      </c>
      <c r="R2295" s="18" t="str">
        <f ca="1">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93</v>
      </c>
      <c r="Q2296" s="18" t="str">
        <f>VLOOKUP(B2296,辅助信息!E:M,9,FALSE)</f>
        <v>ZTWM-CDYXGS-XS-2025-0014-宜宾兴港建材-三江新区长江工业园片区保障性租赁住房建设项目</v>
      </c>
      <c r="R2296" s="18" t="str">
        <f ca="1">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93</v>
      </c>
      <c r="Q2297" s="18" t="str">
        <f>VLOOKUP(B2297,辅助信息!E:M,9,FALSE)</f>
        <v>ZTWM-CDYXGS-XS-2025-0014-宜宾兴港建材-三江新区长江工业园片区保障性租赁住房建设项目</v>
      </c>
      <c r="R2297" s="18" t="str">
        <f ca="1">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93</v>
      </c>
      <c r="Q2298" s="18" t="str">
        <f>VLOOKUP(B2298,辅助信息!E:M,9,FALSE)</f>
        <v>ZTWM-CDYXGS-XS-2025-0014-宜宾兴港建材-三江新区长江工业园片区保障性租赁住房建设项目</v>
      </c>
      <c r="R2298" s="18" t="str">
        <f ca="1">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93</v>
      </c>
      <c r="Q2299" s="18" t="str">
        <f>VLOOKUP(B2299,辅助信息!E:M,9,FALSE)</f>
        <v>ZTWM-CDYXGS-XS-2025-0014-宜宾兴港建材-三江新区长江工业园片区保障性租赁住房建设项目</v>
      </c>
      <c r="R2299" s="18" t="str">
        <f ca="1">_xlfn._xlws.FILTER(辅助信息!D:D,辅助信息!E:E=B2299)</f>
        <v>宜宾兴港三江新区长江工业园建设项目</v>
      </c>
    </row>
    <row r="2300" hidden="1" spans="2:18">
      <c r="B2300" s="29" t="s">
        <v>167</v>
      </c>
      <c r="C2300" s="59">
        <v>45856</v>
      </c>
      <c r="D2300" s="29" t="str">
        <f>VLOOKUP(B2300,辅助信息!E:K,7,FALSE)</f>
        <v>JWDDCD2025102100473</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93</v>
      </c>
      <c r="Q2300" s="18" t="str">
        <f>VLOOKUP(B2300,辅助信息!E:M,9,FALSE)</f>
        <v>ZTWM-CDGS-XS-2025-0073-五冶天府-成都怡心湖片区及龙泉驿医院等项目</v>
      </c>
      <c r="R2300" s="18" t="str">
        <f ca="1">_xlfn._xlws.FILTER(辅助信息!D:D,辅助信息!E:E=B2300)</f>
        <v>五冶建设扩建艺体中学二期工程</v>
      </c>
    </row>
    <row r="2301" hidden="1" spans="2:18">
      <c r="B2301" s="29" t="s">
        <v>167</v>
      </c>
      <c r="C2301" s="59">
        <v>45856</v>
      </c>
      <c r="D2301" s="29" t="str">
        <f>VLOOKUP(B2301,辅助信息!E:K,7,FALSE)</f>
        <v>JWDDCD2025102100473</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93</v>
      </c>
      <c r="Q2301" s="18" t="str">
        <f>VLOOKUP(B2301,辅助信息!E:M,9,FALSE)</f>
        <v>ZTWM-CDGS-XS-2025-0073-五冶天府-成都怡心湖片区及龙泉驿医院等项目</v>
      </c>
      <c r="R2301" s="18" t="str">
        <f ca="1">_xlfn._xlws.FILTER(辅助信息!D:D,辅助信息!E:E=B2301)</f>
        <v>五冶建设扩建艺体中学二期工程</v>
      </c>
    </row>
    <row r="2302" hidden="1" spans="2:18">
      <c r="B2302" s="29" t="s">
        <v>167</v>
      </c>
      <c r="C2302" s="59">
        <v>45856</v>
      </c>
      <c r="D2302" s="29" t="str">
        <f>VLOOKUP(B2302,辅助信息!E:K,7,FALSE)</f>
        <v>JWDDCD2025102100473</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93</v>
      </c>
      <c r="Q2302" s="18" t="str">
        <f>VLOOKUP(B2302,辅助信息!E:M,9,FALSE)</f>
        <v>ZTWM-CDGS-XS-2025-0073-五冶天府-成都怡心湖片区及龙泉驿医院等项目</v>
      </c>
      <c r="R2302" s="18" t="str">
        <f ca="1">_xlfn._xlws.FILTER(辅助信息!D:D,辅助信息!E:E=B2302)</f>
        <v>五冶建设扩建艺体中学二期工程</v>
      </c>
    </row>
    <row r="2303" hidden="1" spans="2:18">
      <c r="B2303" s="29" t="s">
        <v>167</v>
      </c>
      <c r="C2303" s="59">
        <v>45856</v>
      </c>
      <c r="D2303" s="29" t="str">
        <f>VLOOKUP(B2303,辅助信息!E:K,7,FALSE)</f>
        <v>JWDDCD2025102100473</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93</v>
      </c>
      <c r="Q2303" s="18" t="str">
        <f>VLOOKUP(B2303,辅助信息!E:M,9,FALSE)</f>
        <v>ZTWM-CDGS-XS-2025-0073-五冶天府-成都怡心湖片区及龙泉驿医院等项目</v>
      </c>
      <c r="R2303" s="18" t="str">
        <f ca="1">_xlfn._xlws.FILTER(辅助信息!D:D,辅助信息!E:E=B2303)</f>
        <v>五冶建设扩建艺体中学二期工程</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93</v>
      </c>
      <c r="Q2304" s="18" t="str">
        <f>VLOOKUP(B2304,辅助信息!E:M,9,FALSE)</f>
        <v>ZTWM-CDGS-XS-2024-0179-四川商投-射洪城乡一体化建设项目</v>
      </c>
      <c r="R2304" s="18" t="str">
        <f ca="1">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93</v>
      </c>
      <c r="Q2305" s="18" t="str">
        <f>VLOOKUP(B2305,辅助信息!E:M,9,FALSE)</f>
        <v>ZTWM-CDGS-XS-2024-0179-四川商投-射洪城乡一体化建设项目</v>
      </c>
      <c r="R2305" s="18" t="str">
        <f ca="1">_xlfn._xlws.FILTER(辅助信息!D:D,辅助信息!E:E=B2305)</f>
        <v>四川商建
射洪城乡一体化项目</v>
      </c>
    </row>
    <row r="2306" hidden="1" spans="2:18">
      <c r="B2306" s="29" t="s">
        <v>196</v>
      </c>
      <c r="C2306" s="59">
        <v>45857</v>
      </c>
      <c r="D2306" s="29" t="str">
        <f>VLOOKUP(B2306,辅助信息!E:K,7,FALSE)</f>
        <v>JWDDCD2025102100476</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93</v>
      </c>
      <c r="Q2306" s="18" t="str">
        <f>VLOOKUP(B2306,辅助信息!E:M,9,FALSE)</f>
        <v>ZTWM-CDGS-XS-2025-0073-五冶天府-成都怡心湖片区及龙泉驿医院等项目</v>
      </c>
      <c r="R2306" s="18" t="str">
        <f ca="1">_xlfn._xlws.FILTER(辅助信息!D:D,辅助信息!E:E=B2306)</f>
        <v>五冶建设师大附中外语校新建教学楼工程</v>
      </c>
    </row>
    <row r="2307" hidden="1" spans="2:18">
      <c r="B2307" s="29" t="s">
        <v>196</v>
      </c>
      <c r="C2307" s="59">
        <v>45857</v>
      </c>
      <c r="D2307" s="29" t="str">
        <f>VLOOKUP(B2307,辅助信息!E:K,7,FALSE)</f>
        <v>JWDDCD2025102100476</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93</v>
      </c>
      <c r="Q2307" s="18" t="str">
        <f>VLOOKUP(B2307,辅助信息!E:M,9,FALSE)</f>
        <v>ZTWM-CDGS-XS-2025-0073-五冶天府-成都怡心湖片区及龙泉驿医院等项目</v>
      </c>
      <c r="R2307" s="18" t="str">
        <f ca="1">_xlfn._xlws.FILTER(辅助信息!D:D,辅助信息!E:E=B2307)</f>
        <v>五冶建设师大附中外语校新建教学楼工程</v>
      </c>
    </row>
    <row r="2308" hidden="1" spans="2:18">
      <c r="B2308" s="29" t="s">
        <v>196</v>
      </c>
      <c r="C2308" s="59">
        <v>45857</v>
      </c>
      <c r="D2308" s="29" t="str">
        <f>VLOOKUP(B2308,辅助信息!E:K,7,FALSE)</f>
        <v>JWDDCD2025102100476</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93</v>
      </c>
      <c r="Q2308" s="18" t="str">
        <f>VLOOKUP(B2308,辅助信息!E:M,9,FALSE)</f>
        <v>ZTWM-CDGS-XS-2025-0073-五冶天府-成都怡心湖片区及龙泉驿医院等项目</v>
      </c>
      <c r="R2308" s="18" t="str">
        <f ca="1">_xlfn._xlws.FILTER(辅助信息!D:D,辅助信息!E:E=B2308)</f>
        <v>五冶建设师大附中外语校新建教学楼工程</v>
      </c>
    </row>
    <row r="2309" hidden="1" spans="2:18">
      <c r="B2309" s="29" t="s">
        <v>196</v>
      </c>
      <c r="C2309" s="59">
        <v>45857</v>
      </c>
      <c r="D2309" s="29" t="str">
        <f>VLOOKUP(B2309,辅助信息!E:K,7,FALSE)</f>
        <v>JWDDCD2025102100476</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93</v>
      </c>
      <c r="Q2309" s="18" t="str">
        <f>VLOOKUP(B2309,辅助信息!E:M,9,FALSE)</f>
        <v>ZTWM-CDGS-XS-2025-0073-五冶天府-成都怡心湖片区及龙泉驿医院等项目</v>
      </c>
      <c r="R2309" s="18" t="str">
        <f ca="1">_xlfn._xlws.FILTER(辅助信息!D:D,辅助信息!E:E=B2309)</f>
        <v>五冶建设师大附中外语校新建教学楼工程</v>
      </c>
    </row>
    <row r="2310" hidden="1" spans="2:18">
      <c r="B2310" s="29" t="s">
        <v>196</v>
      </c>
      <c r="C2310" s="59">
        <v>45857</v>
      </c>
      <c r="D2310" s="29" t="str">
        <f>VLOOKUP(B2310,辅助信息!E:K,7,FALSE)</f>
        <v>JWDDCD2025102100476</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93</v>
      </c>
      <c r="Q2310" s="18" t="str">
        <f>VLOOKUP(B2310,辅助信息!E:M,9,FALSE)</f>
        <v>ZTWM-CDGS-XS-2025-0073-五冶天府-成都怡心湖片区及龙泉驿医院等项目</v>
      </c>
      <c r="R2310" s="18" t="str">
        <f ca="1">_xlfn._xlws.FILTER(辅助信息!D:D,辅助信息!E:E=B2310)</f>
        <v>五冶建设师大附中外语校新建教学楼工程</v>
      </c>
    </row>
    <row r="2311" hidden="1" spans="2:18">
      <c r="B2311" s="29" t="s">
        <v>196</v>
      </c>
      <c r="C2311" s="59">
        <v>45857</v>
      </c>
      <c r="D2311" s="29" t="str">
        <f>VLOOKUP(B2311,辅助信息!E:K,7,FALSE)</f>
        <v>JWDDCD2025102100476</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93</v>
      </c>
      <c r="Q2311" s="18" t="str">
        <f>VLOOKUP(B2311,辅助信息!E:M,9,FALSE)</f>
        <v>ZTWM-CDGS-XS-2025-0073-五冶天府-成都怡心湖片区及龙泉驿医院等项目</v>
      </c>
      <c r="R2311" s="18" t="str">
        <f ca="1">_xlfn._xlws.FILTER(辅助信息!D:D,辅助信息!E:E=B2311)</f>
        <v>五冶建设师大附中外语校新建教学楼工程</v>
      </c>
    </row>
    <row r="2312" hidden="1" spans="2:18">
      <c r="B2312" s="29" t="s">
        <v>196</v>
      </c>
      <c r="C2312" s="59">
        <v>45857</v>
      </c>
      <c r="D2312" s="29" t="str">
        <f>VLOOKUP(B2312,辅助信息!E:K,7,FALSE)</f>
        <v>JWDDCD2025102100476</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93</v>
      </c>
      <c r="Q2312" s="18" t="str">
        <f>VLOOKUP(B2312,辅助信息!E:M,9,FALSE)</f>
        <v>ZTWM-CDGS-XS-2025-0073-五冶天府-成都怡心湖片区及龙泉驿医院等项目</v>
      </c>
      <c r="R2312" s="18" t="str">
        <f ca="1">_xlfn._xlws.FILTER(辅助信息!D:D,辅助信息!E:E=B2312)</f>
        <v>五冶建设师大附中外语校新建教学楼工程</v>
      </c>
    </row>
    <row r="2313" hidden="1" spans="2:18">
      <c r="B2313" s="29" t="s">
        <v>196</v>
      </c>
      <c r="C2313" s="59">
        <v>45857</v>
      </c>
      <c r="D2313" s="29" t="str">
        <f>VLOOKUP(B2313,辅助信息!E:K,7,FALSE)</f>
        <v>JWDDCD2025102100476</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93</v>
      </c>
      <c r="Q2313" s="18" t="str">
        <f>VLOOKUP(B2313,辅助信息!E:M,9,FALSE)</f>
        <v>ZTWM-CDGS-XS-2025-0073-五冶天府-成都怡心湖片区及龙泉驿医院等项目</v>
      </c>
      <c r="R2313" s="18" t="str">
        <f ca="1">_xlfn._xlws.FILTER(辅助信息!D:D,辅助信息!E:E=B2313)</f>
        <v>五冶建设师大附中外语校新建教学楼工程</v>
      </c>
    </row>
    <row r="2314" hidden="1" spans="2:18">
      <c r="B2314" s="29" t="s">
        <v>196</v>
      </c>
      <c r="C2314" s="59">
        <v>45857</v>
      </c>
      <c r="D2314" s="29" t="str">
        <f>VLOOKUP(B2314,辅助信息!E:K,7,FALSE)</f>
        <v>JWDDCD2025102100476</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93</v>
      </c>
      <c r="Q2314" s="18" t="str">
        <f>VLOOKUP(B2314,辅助信息!E:M,9,FALSE)</f>
        <v>ZTWM-CDGS-XS-2025-0073-五冶天府-成都怡心湖片区及龙泉驿医院等项目</v>
      </c>
      <c r="R2314" s="18" t="str">
        <f ca="1">_xlfn._xlws.FILTER(辅助信息!D:D,辅助信息!E:E=B2314)</f>
        <v>五冶建设师大附中外语校新建教学楼工程</v>
      </c>
    </row>
    <row r="2315" hidden="1" spans="2:18">
      <c r="B2315" s="29" t="s">
        <v>196</v>
      </c>
      <c r="C2315" s="59">
        <v>45857</v>
      </c>
      <c r="D2315" s="29" t="str">
        <f>VLOOKUP(B2315,辅助信息!E:K,7,FALSE)</f>
        <v>JWDDCD2025102100476</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93</v>
      </c>
      <c r="Q2315" s="18" t="str">
        <f>VLOOKUP(B2315,辅助信息!E:M,9,FALSE)</f>
        <v>ZTWM-CDGS-XS-2025-0073-五冶天府-成都怡心湖片区及龙泉驿医院等项目</v>
      </c>
      <c r="R2315" s="18" t="str">
        <f ca="1">_xlfn._xlws.FILTER(辅助信息!D:D,辅助信息!E:E=B2315)</f>
        <v>五冶建设师大附中外语校新建教学楼工程</v>
      </c>
    </row>
    <row r="2316" hidden="1" spans="2:18">
      <c r="B2316" s="29" t="s">
        <v>196</v>
      </c>
      <c r="C2316" s="59">
        <v>45857</v>
      </c>
      <c r="D2316" s="29" t="str">
        <f>VLOOKUP(B2316,辅助信息!E:K,7,FALSE)</f>
        <v>JWDDCD2025102100476</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93</v>
      </c>
      <c r="Q2316" s="18" t="str">
        <f>VLOOKUP(B2316,辅助信息!E:M,9,FALSE)</f>
        <v>ZTWM-CDGS-XS-2025-0073-五冶天府-成都怡心湖片区及龙泉驿医院等项目</v>
      </c>
      <c r="R2316" s="18" t="str">
        <f ca="1">_xlfn._xlws.FILTER(辅助信息!D:D,辅助信息!E:E=B2316)</f>
        <v>五冶建设师大附中外语校新建教学楼工程</v>
      </c>
    </row>
    <row r="2317" hidden="1" spans="2:18">
      <c r="B2317" s="29" t="s">
        <v>196</v>
      </c>
      <c r="C2317" s="59">
        <v>45857</v>
      </c>
      <c r="D2317" s="29" t="str">
        <f>VLOOKUP(B2317,辅助信息!E:K,7,FALSE)</f>
        <v>JWDDCD2025102100476</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93</v>
      </c>
      <c r="Q2317" s="18" t="str">
        <f>VLOOKUP(B2317,辅助信息!E:M,9,FALSE)</f>
        <v>ZTWM-CDGS-XS-2025-0073-五冶天府-成都怡心湖片区及龙泉驿医院等项目</v>
      </c>
      <c r="R2317" s="18" t="str">
        <f ca="1">_xlfn._xlws.FILTER(辅助信息!D:D,辅助信息!E:E=B2317)</f>
        <v>五冶建设师大附中外语校新建教学楼工程</v>
      </c>
    </row>
    <row r="2318" hidden="1" spans="2:18">
      <c r="B2318" s="29" t="s">
        <v>196</v>
      </c>
      <c r="C2318" s="59">
        <v>45857</v>
      </c>
      <c r="D2318" s="29" t="str">
        <f>VLOOKUP(B2318,辅助信息!E:K,7,FALSE)</f>
        <v>JWDDCD2025102100476</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93</v>
      </c>
      <c r="Q2318" s="18" t="str">
        <f>VLOOKUP(B2318,辅助信息!E:M,9,FALSE)</f>
        <v>ZTWM-CDGS-XS-2025-0073-五冶天府-成都怡心湖片区及龙泉驿医院等项目</v>
      </c>
      <c r="R2318" s="18" t="str">
        <f ca="1">_xlfn._xlws.FILTER(辅助信息!D:D,辅助信息!E:E=B2318)</f>
        <v>五冶建设师大附中外语校新建教学楼工程</v>
      </c>
    </row>
    <row r="2319" hidden="1" spans="2:18">
      <c r="B2319" s="29" t="s">
        <v>196</v>
      </c>
      <c r="C2319" s="59">
        <v>45857</v>
      </c>
      <c r="D2319" s="29" t="str">
        <f>VLOOKUP(B2319,辅助信息!E:K,7,FALSE)</f>
        <v>JWDDCD2025102100476</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93</v>
      </c>
      <c r="Q2319" s="18" t="str">
        <f>VLOOKUP(B2319,辅助信息!E:M,9,FALSE)</f>
        <v>ZTWM-CDGS-XS-2025-0073-五冶天府-成都怡心湖片区及龙泉驿医院等项目</v>
      </c>
      <c r="R2319" s="18" t="str">
        <f ca="1">_xlfn._xlws.FILTER(辅助信息!D:D,辅助信息!E:E=B2319)</f>
        <v>五冶建设师大附中外语校新建教学楼工程</v>
      </c>
    </row>
    <row r="2320" hidden="1" spans="2:18">
      <c r="B2320" s="29" t="s">
        <v>196</v>
      </c>
      <c r="C2320" s="59">
        <v>45857</v>
      </c>
      <c r="D2320" s="29" t="str">
        <f>VLOOKUP(B2320,辅助信息!E:K,7,FALSE)</f>
        <v>JWDDCD2025102100476</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93</v>
      </c>
      <c r="Q2320" s="18" t="str">
        <f>VLOOKUP(B2320,辅助信息!E:M,9,FALSE)</f>
        <v>ZTWM-CDGS-XS-2025-0073-五冶天府-成都怡心湖片区及龙泉驿医院等项目</v>
      </c>
      <c r="R2320" s="18" t="str">
        <f ca="1">_xlfn._xlws.FILTER(辅助信息!D:D,辅助信息!E:E=B2320)</f>
        <v>五冶建设师大附中外语校新建教学楼工程</v>
      </c>
    </row>
    <row r="2321" hidden="1" spans="2:18">
      <c r="B2321" s="29" t="s">
        <v>196</v>
      </c>
      <c r="C2321" s="59">
        <v>45857</v>
      </c>
      <c r="D2321" s="29" t="str">
        <f>VLOOKUP(B2321,辅助信息!E:K,7,FALSE)</f>
        <v>JWDDCD2025102100476</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93</v>
      </c>
      <c r="Q2321" s="18" t="str">
        <f>VLOOKUP(B2321,辅助信息!E:M,9,FALSE)</f>
        <v>ZTWM-CDGS-XS-2025-0073-五冶天府-成都怡心湖片区及龙泉驿医院等项目</v>
      </c>
      <c r="R2321" s="18" t="str">
        <f ca="1">_xlfn._xlws.FILTER(辅助信息!D:D,辅助信息!E:E=B2321)</f>
        <v>五冶建设师大附中外语校新建教学楼工程</v>
      </c>
    </row>
    <row r="2322" hidden="1" spans="2:18">
      <c r="B2322" s="29" t="s">
        <v>196</v>
      </c>
      <c r="C2322" s="59">
        <v>45857</v>
      </c>
      <c r="D2322" s="29" t="str">
        <f>VLOOKUP(B2322,辅助信息!E:K,7,FALSE)</f>
        <v>JWDDCD2025102100476</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93</v>
      </c>
      <c r="Q2322" s="18" t="str">
        <f>VLOOKUP(B2322,辅助信息!E:M,9,FALSE)</f>
        <v>ZTWM-CDGS-XS-2025-0073-五冶天府-成都怡心湖片区及龙泉驿医院等项目</v>
      </c>
      <c r="R2322" s="18" t="str">
        <f ca="1">_xlfn._xlws.FILTER(辅助信息!D:D,辅助信息!E:E=B2322)</f>
        <v>五冶建设师大附中外语校新建教学楼工程</v>
      </c>
    </row>
    <row r="2323" hidden="1" spans="2:18">
      <c r="B2323" s="29" t="s">
        <v>196</v>
      </c>
      <c r="C2323" s="59">
        <v>45857</v>
      </c>
      <c r="D2323" s="29" t="str">
        <f>VLOOKUP(B2323,辅助信息!E:K,7,FALSE)</f>
        <v>JWDDCD2025102100476</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93</v>
      </c>
      <c r="Q2323" s="18" t="str">
        <f>VLOOKUP(B2323,辅助信息!E:M,9,FALSE)</f>
        <v>ZTWM-CDGS-XS-2025-0073-五冶天府-成都怡心湖片区及龙泉驿医院等项目</v>
      </c>
      <c r="R2323" s="18" t="str">
        <f ca="1">_xlfn._xlws.FILTER(辅助信息!D:D,辅助信息!E:E=B2323)</f>
        <v>五冶建设师大附中外语校新建教学楼工程</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93</v>
      </c>
      <c r="Q2324" s="18" t="str">
        <f>VLOOKUP(B2324,辅助信息!E:M,9,FALSE)</f>
        <v>ZTWM-CDGS-XS-2025-0126-四川机司-乐山市校地共建产教融合基地配套设施项目施工二标段钢筋采购合同</v>
      </c>
      <c r="R2324" s="18" t="str">
        <f ca="1">_xlfn._xlws.FILTER(辅助信息!D:D,辅助信息!E:E=B2324)</f>
        <v>乐山市校地共建产教融合基地建设项目二标段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93</v>
      </c>
      <c r="Q2325" s="18" t="str">
        <f>VLOOKUP(B2325,辅助信息!E:M,9,FALSE)</f>
        <v>ZTWM-CDGS-XS-2025-0126-四川机司-乐山市校地共建产教融合基地配套设施项目施工二标段钢筋采购合同</v>
      </c>
      <c r="R2325" s="18" t="str">
        <f ca="1">_xlfn._xlws.FILTER(辅助信息!D:D,辅助信息!E:E=B2325)</f>
        <v>乐山市校地共建产教融合基地建设项目二标段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93</v>
      </c>
      <c r="Q2326" s="18" t="str">
        <f>VLOOKUP(B2326,辅助信息!E:M,9,FALSE)</f>
        <v>ZTWM-CDGS-XS-2025-0126-四川机司-乐山市校地共建产教融合基地配套设施项目施工二标段钢筋采购合同</v>
      </c>
      <c r="R2326" s="18" t="str">
        <f ca="1">_xlfn._xlws.FILTER(辅助信息!D:D,辅助信息!E:E=B2326)</f>
        <v>乐山市校地共建产教融合基地建设项目二标段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93</v>
      </c>
      <c r="Q2327" s="18" t="str">
        <f>VLOOKUP(B2327,辅助信息!E:M,9,FALSE)</f>
        <v>ZTWM-CDGS-XS-2025-0126-四川机司-乐山市校地共建产教融合基地配套设施项目施工二标段钢筋采购合同</v>
      </c>
      <c r="R2327" s="18" t="str">
        <f ca="1">_xlfn._xlws.FILTER(辅助信息!D:D,辅助信息!E:E=B2327)</f>
        <v>乐山市校地共建产教融合基地建设项目二标段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93</v>
      </c>
      <c r="Q2328" s="18" t="str">
        <f>VLOOKUP(B2328,辅助信息!E:M,9,FALSE)</f>
        <v>ZTWM-CDGS-XS-2025-0126-四川机司-乐山市校地共建产教融合基地配套设施项目施工二标段钢筋采购合同</v>
      </c>
      <c r="R2328" s="18" t="str">
        <f ca="1">_xlfn._xlws.FILTER(辅助信息!D:D,辅助信息!E:E=B2328)</f>
        <v>乐山市校地共建产教融合基地建设项目二标段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93</v>
      </c>
      <c r="Q2329" s="18" t="str">
        <f>VLOOKUP(B2329,辅助信息!E:M,9,FALSE)</f>
        <v>ZTWM-CDGS-XS-2025-0126-四川机司-乐山市校地共建产教融合基地配套设施项目施工二标段钢筋采购合同</v>
      </c>
      <c r="R2329" s="18" t="str">
        <f ca="1">_xlfn._xlws.FILTER(辅助信息!D:D,辅助信息!E:E=B2329)</f>
        <v>乐山市校地共建产教融合基地建设项目二标段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93</v>
      </c>
      <c r="Q2330" s="18" t="str">
        <f>VLOOKUP(B2330,辅助信息!E:M,9,FALSE)</f>
        <v>ZTWM-CDGS-XS-2025-0126-四川机司-乐山市校地共建产教融合基地配套设施项目施工二标段钢筋采购合同</v>
      </c>
      <c r="R2330" s="18" t="str">
        <f ca="1">_xlfn._xlws.FILTER(辅助信息!D:D,辅助信息!E:E=B2330)</f>
        <v>乐山市校地共建产教融合基地建设项目二标段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93</v>
      </c>
      <c r="Q2331" s="18" t="str">
        <f>VLOOKUP(B2331,辅助信息!E:M,9,FALSE)</f>
        <v>ZTWM-CDGS-XS-2024-0134-商投建工达州中医药科技成果示范园项目</v>
      </c>
      <c r="R2331" s="18" t="str">
        <f ca="1">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93</v>
      </c>
      <c r="Q2332" s="18" t="str">
        <f>VLOOKUP(B2332,辅助信息!E:M,9,FALSE)</f>
        <v>ZTWM-CDGS-XS-2024-0134-商投建工达州中医药科技成果示范园项目</v>
      </c>
      <c r="R2332" s="18" t="str">
        <f ca="1">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93</v>
      </c>
      <c r="Q2333" s="18" t="str">
        <f>VLOOKUP(B2333,辅助信息!E:M,9,FALSE)</f>
        <v>ZTWM-CDGS-XS-2024-0134-商投建工达州中医药科技成果示范园项目</v>
      </c>
      <c r="R2333" s="18" t="str">
        <f ca="1">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93</v>
      </c>
      <c r="Q2334" s="18" t="str">
        <f>VLOOKUP(B2334,辅助信息!E:M,9,FALSE)</f>
        <v>ZTWM-CDGS-XS-2024-0134-商投建工达州中医药科技成果示范园项目</v>
      </c>
      <c r="R2334" s="18" t="str">
        <f ca="1">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93</v>
      </c>
      <c r="Q2335" s="18" t="str">
        <f>VLOOKUP(B2335,辅助信息!E:M,9,FALSE)</f>
        <v>ZTWM-CDGS-XS-2024-0134-商投建工达州中医药科技成果示范园项目</v>
      </c>
      <c r="R2335" s="18" t="str">
        <f ca="1">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93</v>
      </c>
      <c r="Q2336" s="18" t="str">
        <f>VLOOKUP(B2336,辅助信息!E:M,9,FALSE)</f>
        <v>ZTWM-CDGS-XS-2024-0134-商投建工达州中医药科技成果示范园项目</v>
      </c>
      <c r="R2336" s="18" t="str">
        <f ca="1">_xlfn._xlws.FILTER(辅助信息!D:D,辅助信息!E:E=B2336)</f>
        <v>商投建工达州中医药科技园</v>
      </c>
    </row>
    <row r="2337" hidden="1" spans="2:18">
      <c r="B2337" s="86" t="s">
        <v>167</v>
      </c>
      <c r="C2337" s="59">
        <v>45857</v>
      </c>
      <c r="D2337" s="29" t="str">
        <f>VLOOKUP(B2337,辅助信息!E:K,7,FALSE)</f>
        <v>JWDDCD2025102100473</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93</v>
      </c>
      <c r="Q2337" s="18" t="str">
        <f>VLOOKUP(B2337,辅助信息!E:M,9,FALSE)</f>
        <v>ZTWM-CDGS-XS-2025-0073-五冶天府-成都怡心湖片区及龙泉驿医院等项目</v>
      </c>
      <c r="R2337" s="18" t="str">
        <f ca="1">_xlfn._xlws.FILTER(辅助信息!D:D,辅助信息!E:E=B2337)</f>
        <v>五冶建设扩建艺体中学二期工程</v>
      </c>
    </row>
    <row r="2338" hidden="1" spans="2:18">
      <c r="B2338" s="86" t="s">
        <v>167</v>
      </c>
      <c r="C2338" s="59">
        <v>45859</v>
      </c>
      <c r="D2338" s="29" t="str">
        <f>VLOOKUP(B2338,辅助信息!E:K,7,FALSE)</f>
        <v>JWDDCD2025102100473</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93</v>
      </c>
      <c r="Q2338" s="18" t="str">
        <f>VLOOKUP(B2338,辅助信息!E:M,9,FALSE)</f>
        <v>ZTWM-CDGS-XS-2025-0073-五冶天府-成都怡心湖片区及龙泉驿医院等项目</v>
      </c>
      <c r="R2338" s="18" t="str">
        <f ca="1">_xlfn._xlws.FILTER(辅助信息!D:D,辅助信息!E:E=B2338)</f>
        <v>五冶建设扩建艺体中学二期工程</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93</v>
      </c>
      <c r="Q2339" s="18" t="str">
        <f>VLOOKUP(B2339,辅助信息!E:M,9,FALSE)</f>
        <v>ZTWM-CDGS-XS-2024-0092-华西-萌海科创农业生态谷</v>
      </c>
      <c r="R2339" s="18" t="str">
        <f ca="1">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93</v>
      </c>
      <c r="Q2340" s="18" t="str">
        <f>VLOOKUP(B2340,辅助信息!E:M,9,FALSE)</f>
        <v>ZTWM-CDGS-XS-2024-0092-华西-萌海科创农业生态谷</v>
      </c>
      <c r="R2340" s="18" t="str">
        <f ca="1">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93</v>
      </c>
      <c r="Q2341" s="18" t="str">
        <f>VLOOKUP(B2341,辅助信息!E:M,9,FALSE)</f>
        <v>ZTWM-CDGS-XS-2024-0092-华西-萌海科创农业生态谷</v>
      </c>
      <c r="R2341" s="18" t="str">
        <f ca="1">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93</v>
      </c>
      <c r="Q2342" s="18" t="str">
        <f>VLOOKUP(B2342,辅助信息!E:M,9,FALSE)</f>
        <v>ZTWM-CDGS-XS-2024-0092-华西-萌海科创农业生态谷</v>
      </c>
      <c r="R2342" s="18" t="str">
        <f ca="1">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93</v>
      </c>
      <c r="Q2343" s="18" t="str">
        <f>VLOOKUP(B2343,辅助信息!E:M,9,FALSE)</f>
        <v>ZTWM-CDGS-XS-2024-0169-中冶西部钢构-宜宾市南溪区幸福路东路,高县月江镇建设项目</v>
      </c>
      <c r="R2343" s="18" t="str">
        <f ca="1">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93</v>
      </c>
      <c r="Q2344" s="18" t="str">
        <f>VLOOKUP(B2344,辅助信息!E:M,9,FALSE)</f>
        <v>ZTWM-CDGS-XS-2024-0169-中冶西部钢构-宜宾市南溪区幸福路东路,高县月江镇建设项目</v>
      </c>
      <c r="R2344" s="18" t="str">
        <f ca="1">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93</v>
      </c>
      <c r="Q2345" s="18" t="str">
        <f>VLOOKUP(B2345,辅助信息!E:M,9,FALSE)</f>
        <v>ZTWM-CDGS-XS-2024-0169-中冶西部钢构-宜宾市南溪区幸福路东路,高县月江镇建设项目</v>
      </c>
      <c r="R2345" s="18" t="str">
        <f ca="1">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93</v>
      </c>
      <c r="Q2346" s="18" t="str">
        <f>VLOOKUP(B2346,辅助信息!E:M,9,FALSE)</f>
        <v>ZTWM-CDGS-XS-2024-0169-中冶西部钢构-宜宾市南溪区幸福路东路,高县月江镇建设项目</v>
      </c>
      <c r="R2346" s="18" t="str">
        <f ca="1">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93</v>
      </c>
      <c r="Q2347" s="18" t="str">
        <f>VLOOKUP(B2347,辅助信息!E:M,9,FALSE)</f>
        <v>ZTWM-CDGS-XS-2024-0169-中冶西部钢构-宜宾市南溪区幸福路东路,高县月江镇建设项目</v>
      </c>
      <c r="R2347" s="18" t="str">
        <f ca="1">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93</v>
      </c>
      <c r="Q2348" s="18" t="str">
        <f>VLOOKUP(B2348,辅助信息!E:M,9,FALSE)</f>
        <v>ZTWM-CDGS-XS-2024-0169-中冶西部钢构-宜宾市南溪区幸福路东路,高县月江镇建设项目</v>
      </c>
      <c r="R2348" s="18" t="str">
        <f ca="1">_xlfn._xlws.FILTER(辅助信息!D:D,辅助信息!E:E=B2348)</f>
        <v>五冶钢构-宜宾市南溪区高县月江镇建设项目</v>
      </c>
    </row>
    <row r="2349" hidden="1" spans="2:18">
      <c r="B2349" s="29" t="s">
        <v>167</v>
      </c>
      <c r="C2349" s="59">
        <v>45860</v>
      </c>
      <c r="D2349" s="29" t="str">
        <f>VLOOKUP(B2349,辅助信息!E:K,7,FALSE)</f>
        <v>JWDDCD2025102100473</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93</v>
      </c>
      <c r="Q2349" s="18" t="str">
        <f>VLOOKUP(B2349,辅助信息!E:M,9,FALSE)</f>
        <v>ZTWM-CDGS-XS-2025-0073-五冶天府-成都怡心湖片区及龙泉驿医院等项目</v>
      </c>
      <c r="R2349" s="18" t="str">
        <f ca="1">_xlfn._xlws.FILTER(辅助信息!D:D,辅助信息!E:E=B2349)</f>
        <v>五冶建设扩建艺体中学二期工程</v>
      </c>
    </row>
    <row r="2350" hidden="1" spans="2:18">
      <c r="B2350" s="29" t="s">
        <v>167</v>
      </c>
      <c r="C2350" s="59">
        <v>45860</v>
      </c>
      <c r="D2350" s="29" t="str">
        <f>VLOOKUP(B2350,辅助信息!E:K,7,FALSE)</f>
        <v>JWDDCD2025102100473</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92</v>
      </c>
      <c r="Q2350" s="18" t="str">
        <f>VLOOKUP(B2350,辅助信息!E:M,9,FALSE)</f>
        <v>ZTWM-CDGS-XS-2025-0073-五冶天府-成都怡心湖片区及龙泉驿医院等项目</v>
      </c>
      <c r="R2350" s="18" t="str">
        <f ca="1">_xlfn._xlws.FILTER(辅助信息!D:D,辅助信息!E:E=B2350)</f>
        <v>五冶建设扩建艺体中学二期工程</v>
      </c>
    </row>
    <row r="2351" hidden="1" spans="2:18">
      <c r="B2351" s="29" t="s">
        <v>167</v>
      </c>
      <c r="C2351" s="59">
        <v>45860</v>
      </c>
      <c r="D2351" s="29" t="str">
        <f>VLOOKUP(B2351,辅助信息!E:K,7,FALSE)</f>
        <v>JWDDCD2025102100473</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92</v>
      </c>
      <c r="Q2351" s="18" t="str">
        <f>VLOOKUP(B2351,辅助信息!E:M,9,FALSE)</f>
        <v>ZTWM-CDGS-XS-2025-0073-五冶天府-成都怡心湖片区及龙泉驿医院等项目</v>
      </c>
      <c r="R2351" s="18" t="str">
        <f ca="1">_xlfn._xlws.FILTER(辅助信息!D:D,辅助信息!E:E=B2351)</f>
        <v>五冶建设扩建艺体中学二期工程</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92</v>
      </c>
      <c r="Q2352" s="18" t="str">
        <f>VLOOKUP(B2352,辅助信息!E:M,9,FALSE)</f>
        <v>ZTWM-CDGS-XS-2024-0134-商投建工达州中医药科技成果示范园项目</v>
      </c>
      <c r="R2352" s="18" t="str">
        <f ca="1">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92</v>
      </c>
      <c r="Q2353" s="18" t="str">
        <f>VLOOKUP(B2353,辅助信息!E:M,9,FALSE)</f>
        <v>ZTWM-CDGS-XS-2024-0134-商投建工达州中医药科技成果示范园项目</v>
      </c>
      <c r="R2353" s="18" t="str">
        <f ca="1">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92</v>
      </c>
      <c r="Q2354" s="18" t="str">
        <f>VLOOKUP(B2354,辅助信息!E:M,9,FALSE)</f>
        <v>ZTWM-CDGS-XS-2024-0134-商投建工达州中医药科技成果示范园项目</v>
      </c>
      <c r="R2354" s="18" t="str">
        <f ca="1">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92</v>
      </c>
      <c r="Q2355" s="18" t="str">
        <f>VLOOKUP(B2355,辅助信息!E:M,9,FALSE)</f>
        <v>ZTWM-CDYXGS-XS-2025-0014-宜宾兴港建材-三江新区长江工业园片区保障性租赁住房建设项目</v>
      </c>
      <c r="R2355" s="18" t="str">
        <f ca="1">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92</v>
      </c>
      <c r="Q2356" s="18" t="str">
        <f>VLOOKUP(B2356,辅助信息!E:M,9,FALSE)</f>
        <v>ZTWM-CDYXGS-XS-2025-0014-宜宾兴港建材-三江新区长江工业园片区保障性租赁住房建设项目</v>
      </c>
      <c r="R2356" s="18" t="str">
        <f ca="1">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92</v>
      </c>
      <c r="Q2357" s="18" t="str">
        <f>VLOOKUP(B2357,辅助信息!E:M,9,FALSE)</f>
        <v>ZTWM-CDYXGS-XS-2025-0014-宜宾兴港建材-三江新区长江工业园片区保障性租赁住房建设项目</v>
      </c>
      <c r="R2357" s="18" t="str">
        <f ca="1">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92</v>
      </c>
      <c r="Q2358" s="18" t="str">
        <f>VLOOKUP(B2358,辅助信息!E:M,9,FALSE)</f>
        <v>ZTWM-CDYXGS-XS-2025-0014-宜宾兴港建材-三江新区长江工业园片区保障性租赁住房建设项目</v>
      </c>
      <c r="R2358" s="18" t="str">
        <f ca="1">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90</v>
      </c>
      <c r="Q2359" s="18" t="str">
        <f>VLOOKUP(B2359,辅助信息!E:M,9,FALSE)</f>
        <v>ZTWM-CDYXGS-XS-2025-0014-宜宾兴港建材-三江新区长江工业园片区保障性租赁住房建设项目</v>
      </c>
      <c r="R2359" s="18" t="str">
        <f ca="1">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90</v>
      </c>
      <c r="Q2360" s="18" t="str">
        <f>VLOOKUP(B2360,辅助信息!E:M,9,FALSE)</f>
        <v>ZTWM-CDYXGS-XS-2025-0014-宜宾兴港建材-三江新区长江工业园片区保障性租赁住房建设项目</v>
      </c>
      <c r="R2360" s="18" t="str">
        <f ca="1">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90</v>
      </c>
      <c r="Q2361" s="18" t="str">
        <f>VLOOKUP(B2361,辅助信息!E:M,9,FALSE)</f>
        <v>ZTWM-CDYXGS-XS-2025-0014-宜宾兴港建材-三江新区长江工业园片区保障性租赁住房建设项目</v>
      </c>
      <c r="R2361" s="18" t="str">
        <f ca="1">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90</v>
      </c>
      <c r="Q2362" s="18" t="str">
        <f>VLOOKUP(B2362,辅助信息!E:M,9,FALSE)</f>
        <v>ZTWM-CDYXGS-XS-2025-0014-宜宾兴港建材-三江新区长江工业园片区保障性租赁住房建设项目</v>
      </c>
      <c r="R2362" s="18" t="str">
        <f ca="1">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90</v>
      </c>
      <c r="Q2363" s="18" t="str">
        <f>VLOOKUP(B2363,辅助信息!E:M,9,FALSE)</f>
        <v>ZTWM-CDYXGS-XS-2025-0014-宜宾兴港建材-三江新区长江工业园片区保障性租赁住房建设项目</v>
      </c>
      <c r="R2363" s="18" t="str">
        <f ca="1">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90</v>
      </c>
      <c r="Q2364" s="18" t="str">
        <f>VLOOKUP(B2364,辅助信息!E:M,9,FALSE)</f>
        <v>ZTWM-CDYXGS-XS-2025-0014-宜宾兴港建材-三江新区长江工业园片区保障性租赁住房建设项目</v>
      </c>
      <c r="R2364" s="18" t="str">
        <f ca="1">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90</v>
      </c>
      <c r="Q2365" s="18" t="str">
        <f>VLOOKUP(B2365,辅助信息!E:M,9,FALSE)</f>
        <v>ZTWM-CDYXGS-XS-2025-0014-宜宾兴港建材-三江新区长江工业园片区保障性租赁住房建设项目</v>
      </c>
      <c r="R2365" s="18" t="str">
        <f ca="1">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90</v>
      </c>
      <c r="Q2366" s="18" t="str">
        <f>VLOOKUP(B2366,辅助信息!E:M,9,FALSE)</f>
        <v>ZTWM-CDYXGS-XS-2025-0014-宜宾兴港建材-三江新区长江工业园片区保障性租赁住房建设项目</v>
      </c>
      <c r="R2366" s="18" t="str">
        <f ca="1">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90</v>
      </c>
      <c r="Q2367" s="18" t="str">
        <f>VLOOKUP(B2367,辅助信息!E:M,9,FALSE)</f>
        <v>ZTWM-CDYXGS-XS-2025-0014-宜宾兴港建材-三江新区长江工业园片区保障性租赁住房建设项目</v>
      </c>
      <c r="R2367" s="18" t="str">
        <f ca="1">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90</v>
      </c>
      <c r="Q2368" s="18" t="str">
        <f>VLOOKUP(B2368,辅助信息!E:M,9,FALSE)</f>
        <v>ZTWM-CDYXGS-XS-2025-0014-宜宾兴港建材-三江新区长江工业园片区保障性租赁住房建设项目</v>
      </c>
      <c r="R2368" s="18" t="str">
        <f ca="1">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90</v>
      </c>
      <c r="Q2369" s="18" t="str">
        <f>VLOOKUP(B2369,辅助信息!E:M,9,FALSE)</f>
        <v>ZTWM-CDGS-XS-2024-0179-四川商投-射洪城乡一体化建设项目</v>
      </c>
      <c r="R2369" s="18" t="str">
        <f ca="1">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90</v>
      </c>
      <c r="Q2370" s="18" t="str">
        <f>VLOOKUP(B2370,辅助信息!E:M,9,FALSE)</f>
        <v>ZTWM-CDGS-XS-2024-0179-四川商投-射洪城乡一体化建设项目</v>
      </c>
      <c r="R2370" s="18" t="str">
        <f ca="1">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90</v>
      </c>
      <c r="Q2371" s="18" t="str">
        <f>VLOOKUP(B2371,辅助信息!E:M,9,FALSE)</f>
        <v>ZTWM-CDGS-XS-2025-0126-四川机司-乐山市校地共建产教融合基地配套设施项目施工二标段钢筋采购合同</v>
      </c>
      <c r="R2371" s="18" t="str">
        <f ca="1">_xlfn._xlws.FILTER(辅助信息!D:D,辅助信息!E:E=B2371)</f>
        <v>乐山市校地共建产教融合基地建设项目二标段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90</v>
      </c>
      <c r="Q2372" s="18" t="str">
        <f>VLOOKUP(B2372,辅助信息!E:M,9,FALSE)</f>
        <v>ZTWM-CDGS-XS-2025-0126-四川机司-乐山市校地共建产教融合基地配套设施项目施工二标段钢筋采购合同</v>
      </c>
      <c r="R2372" s="18" t="str">
        <f ca="1">_xlfn._xlws.FILTER(辅助信息!D:D,辅助信息!E:E=B2372)</f>
        <v>乐山市校地共建产教融合基地建设项目二标段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90</v>
      </c>
      <c r="Q2373" s="18" t="str">
        <f>VLOOKUP(B2373,辅助信息!E:M,9,FALSE)</f>
        <v>ZTWM-CDGS-XS-2025-0126-四川机司-乐山市校地共建产教融合基地配套设施项目施工二标段钢筋采购合同</v>
      </c>
      <c r="R2373" s="18" t="str">
        <f ca="1">_xlfn._xlws.FILTER(辅助信息!D:D,辅助信息!E:E=B2373)</f>
        <v>乐山市校地共建产教融合基地建设项目二标段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90</v>
      </c>
      <c r="Q2374" s="18" t="str">
        <f>VLOOKUP(B2374,辅助信息!E:M,9,FALSE)</f>
        <v>ZTWM-CDGS-XS-2025-0126-四川机司-乐山市校地共建产教融合基地配套设施项目施工二标段钢筋采购合同</v>
      </c>
      <c r="R2374" s="18" t="str">
        <f ca="1">_xlfn._xlws.FILTER(辅助信息!D:D,辅助信息!E:E=B2374)</f>
        <v>乐山市校地共建产教融合基地建设项目二标段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90</v>
      </c>
      <c r="Q2375" s="18" t="str">
        <f>VLOOKUP(B2375,辅助信息!E:M,9,FALSE)</f>
        <v>ZTWM-CDGS-XS-2025-0126-四川机司-乐山市校地共建产教融合基地配套设施项目施工二标段钢筋采购合同</v>
      </c>
      <c r="R2375" s="18" t="str">
        <f ca="1">_xlfn._xlws.FILTER(辅助信息!D:D,辅助信息!E:E=B2375)</f>
        <v>乐山市校地共建产教融合基地建设项目二标段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90</v>
      </c>
      <c r="Q2376" s="18" t="str">
        <f>VLOOKUP(B2376,辅助信息!E:M,9,FALSE)</f>
        <v>ZTWM-CDGS-XS-2025-0126-四川机司-乐山市校地共建产教融合基地配套设施项目施工二标段钢筋采购合同</v>
      </c>
      <c r="R2376" s="18" t="str">
        <f ca="1">_xlfn._xlws.FILTER(辅助信息!D:D,辅助信息!E:E=B2376)</f>
        <v>乐山市校地共建产教融合基地建设项目二标段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90</v>
      </c>
      <c r="Q2377" s="18" t="str">
        <f>VLOOKUP(B2377,辅助信息!E:M,9,FALSE)</f>
        <v>ZTWM-CDGS-XS-2025-0126-四川机司-乐山市校地共建产教融合基地配套设施项目施工二标段钢筋采购合同</v>
      </c>
      <c r="R2377" s="18" t="str">
        <f ca="1">_xlfn._xlws.FILTER(辅助信息!D:D,辅助信息!E:E=B2377)</f>
        <v>乐山市校地共建产教融合基地建设项目二标段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90</v>
      </c>
      <c r="Q2378" s="18" t="str">
        <f>VLOOKUP(B2378,辅助信息!E:M,9,FALSE)</f>
        <v>ZTWM-CDGS-XS-2025-0126-四川机司-乐山市校地共建产教融合基地配套设施项目施工二标段钢筋采购合同</v>
      </c>
      <c r="R2378" s="18" t="str">
        <f ca="1">_xlfn._xlws.FILTER(辅助信息!D:D,辅助信息!E:E=B2378)</f>
        <v>乐山市校地共建产教融合基地建设项目二标段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90</v>
      </c>
      <c r="Q2379" s="18" t="str">
        <f>VLOOKUP(B2379,辅助信息!E:M,9,FALSE)</f>
        <v>ZTWM-CDGS-XS-2025-0126-四川机司-乐山市校地共建产教融合基地配套设施项目施工二标段钢筋采购合同</v>
      </c>
      <c r="R2379" s="18" t="str">
        <f ca="1">_xlfn._xlws.FILTER(辅助信息!D:D,辅助信息!E:E=B2379)</f>
        <v>乐山市校地共建产教融合基地建设项目二标段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90</v>
      </c>
      <c r="Q2380" s="18" t="str">
        <f>VLOOKUP(B2380,辅助信息!E:M,9,FALSE)</f>
        <v>ZTWM-CDGS-XS-2025-0126-四川机司-乐山市校地共建产教融合基地配套设施项目施工二标段钢筋采购合同</v>
      </c>
      <c r="R2380" s="18" t="str">
        <f ca="1">_xlfn._xlws.FILTER(辅助信息!D:D,辅助信息!E:E=B2380)</f>
        <v>乐山市校地共建产教融合基地建设项目二标段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90</v>
      </c>
      <c r="Q2381" s="18" t="str">
        <f>VLOOKUP(B2381,辅助信息!E:M,9,FALSE)</f>
        <v>ZTWM-CDGS-XS-2025-0126-四川机司-乐山市校地共建产教融合基地配套设施项目施工二标段钢筋采购合同</v>
      </c>
      <c r="R2381" s="18" t="str">
        <f ca="1">_xlfn._xlws.FILTER(辅助信息!D:D,辅助信息!E:E=B2381)</f>
        <v>乐山市校地共建产教融合基地建设项目二标段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90</v>
      </c>
      <c r="Q2382" s="18" t="str">
        <f>VLOOKUP(B2382,辅助信息!E:M,9,FALSE)</f>
        <v>ZTWM-CDGS-XS-2025-0126-四川机司-乐山市校地共建产教融合基地配套设施项目施工二标段钢筋采购合同</v>
      </c>
      <c r="R2382" s="18" t="str">
        <f ca="1">_xlfn._xlws.FILTER(辅助信息!D:D,辅助信息!E:E=B2382)</f>
        <v>乐山市校地共建产教融合基地建设项目二标段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90</v>
      </c>
      <c r="Q2383" s="18" t="str">
        <f>VLOOKUP(B2383,辅助信息!E:M,9,FALSE)</f>
        <v>ZTWM-CDGS-XS-2025-0126-四川机司-乐山市校地共建产教融合基地配套设施项目施工二标段钢筋采购合同</v>
      </c>
      <c r="R2383" s="18" t="str">
        <f ca="1">_xlfn._xlws.FILTER(辅助信息!D:D,辅助信息!E:E=B2383)</f>
        <v>乐山市校地共建产教融合基地建设项目二标段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90</v>
      </c>
      <c r="Q2384" s="18" t="str">
        <f>VLOOKUP(B2384,辅助信息!E:M,9,FALSE)</f>
        <v>ZTWM-CDGS-XS-2025-0126-四川机司-乐山市校地共建产教融合基地配套设施项目施工二标段钢筋采购合同</v>
      </c>
      <c r="R2384" s="18" t="str">
        <f ca="1">_xlfn._xlws.FILTER(辅助信息!D:D,辅助信息!E:E=B2384)</f>
        <v>乐山市校地共建产教融合基地建设项目二标段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90</v>
      </c>
      <c r="Q2385" s="18" t="str">
        <f>VLOOKUP(B2385,辅助信息!E:M,9,FALSE)</f>
        <v>ZTWM-CDGS-XS-2025-0126-四川机司-乐山市校地共建产教融合基地配套设施项目施工二标段钢筋采购合同</v>
      </c>
      <c r="R2385" s="18" t="str">
        <f ca="1">_xlfn._xlws.FILTER(辅助信息!D:D,辅助信息!E:E=B2385)</f>
        <v>乐山市校地共建产教融合基地建设项目二标段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90</v>
      </c>
      <c r="Q2386" s="18" t="str">
        <f>VLOOKUP(B2386,辅助信息!E:M,9,FALSE)</f>
        <v>ZTWM-CDGS-XS-2025-0126-四川机司-乐山市校地共建产教融合基地配套设施项目施工二标段钢筋采购合同</v>
      </c>
      <c r="R2386" s="18" t="str">
        <f ca="1">_xlfn._xlws.FILTER(辅助信息!D:D,辅助信息!E:E=B2386)</f>
        <v>乐山市校地共建产教融合基地建设项目二标段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90</v>
      </c>
      <c r="Q2387" s="18" t="str">
        <f>VLOOKUP(B2387,辅助信息!E:M,9,FALSE)</f>
        <v>ZTWM-CDGS-XS-2025-0126-四川机司-乐山市校地共建产教融合基地配套设施项目施工二标段钢筋采购合同</v>
      </c>
      <c r="R2387" s="18" t="str">
        <f ca="1">_xlfn._xlws.FILTER(辅助信息!D:D,辅助信息!E:E=B2387)</f>
        <v>乐山市校地共建产教融合基地建设项目二标段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90</v>
      </c>
      <c r="Q2388" s="18" t="str">
        <f>VLOOKUP(B2388,辅助信息!E:M,9,FALSE)</f>
        <v>ZTWM-CDGS-XS-2025-0126-四川机司-乐山市校地共建产教融合基地配套设施项目施工二标段钢筋采购合同</v>
      </c>
      <c r="R2388" s="18" t="str">
        <f ca="1">_xlfn._xlws.FILTER(辅助信息!D:D,辅助信息!E:E=B2388)</f>
        <v>乐山市校地共建产教融合基地建设项目二标段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90</v>
      </c>
      <c r="Q2389" s="18" t="str">
        <f>VLOOKUP(B2389,辅助信息!E:M,9,FALSE)</f>
        <v>ZTWM-CDGS-XS-2025-0126-四川机司-乐山市校地共建产教融合基地配套设施项目施工二标段钢筋采购合同</v>
      </c>
      <c r="R2389" s="18" t="str">
        <f ca="1">_xlfn._xlws.FILTER(辅助信息!D:D,辅助信息!E:E=B2389)</f>
        <v>乐山市校地共建产教融合基地建设项目二标段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90</v>
      </c>
      <c r="Q2390" s="18" t="str">
        <f>VLOOKUP(B2390,辅助信息!E:M,9,FALSE)</f>
        <v>ZTWM-CDGS-XS-2025-0126-四川机司-乐山市校地共建产教融合基地配套设施项目施工二标段钢筋采购合同</v>
      </c>
      <c r="R2390" s="18" t="str">
        <f ca="1">_xlfn._xlws.FILTER(辅助信息!D:D,辅助信息!E:E=B2390)</f>
        <v>乐山市校地共建产教融合基地建设项目二标段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90</v>
      </c>
      <c r="Q2391" s="18" t="str">
        <f>VLOOKUP(B2391,辅助信息!E:M,9,FALSE)</f>
        <v>ZTWM-CDGS-XS-2025-0126-四川机司-乐山市校地共建产教融合基地配套设施项目施工二标段钢筋采购合同</v>
      </c>
      <c r="R2391" s="18" t="str">
        <f ca="1">_xlfn._xlws.FILTER(辅助信息!D:D,辅助信息!E:E=B2391)</f>
        <v>乐山市校地共建产教融合基地建设项目二标段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90</v>
      </c>
      <c r="Q2392" s="18" t="str">
        <f>VLOOKUP(B2392,辅助信息!E:M,9,FALSE)</f>
        <v>ZTWM-CDGS-XS-2025-0126-四川机司-乐山市校地共建产教融合基地配套设施项目施工二标段钢筋采购合同</v>
      </c>
      <c r="R2392" s="18" t="str">
        <f ca="1">_xlfn._xlws.FILTER(辅助信息!D:D,辅助信息!E:E=B2392)</f>
        <v>乐山市校地共建产教融合基地建设项目二标段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90</v>
      </c>
      <c r="Q2393" s="18" t="str">
        <f>VLOOKUP(B2393,辅助信息!E:M,9,FALSE)</f>
        <v>ZTWM-CDGS-XS-2025-0126-四川机司-乐山市校地共建产教融合基地配套设施项目施工二标段钢筋采购合同</v>
      </c>
      <c r="R2393" s="18" t="str">
        <f ca="1">_xlfn._xlws.FILTER(辅助信息!D:D,辅助信息!E:E=B2393)</f>
        <v>乐山市校地共建产教融合基地建设项目二标段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90</v>
      </c>
      <c r="Q2394" s="18" t="str">
        <f>VLOOKUP(B2394,辅助信息!E:M,9,FALSE)</f>
        <v>ZTWM-CDGS-XS-2025-0126-四川机司-乐山市校地共建产教融合基地配套设施项目施工二标段钢筋采购合同</v>
      </c>
      <c r="R2394" s="18" t="str">
        <f ca="1">_xlfn._xlws.FILTER(辅助信息!D:D,辅助信息!E:E=B2394)</f>
        <v>乐山市校地共建产教融合基地建设项目二标段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90</v>
      </c>
      <c r="Q2395" s="18" t="str">
        <f>VLOOKUP(B2395,辅助信息!E:M,9,FALSE)</f>
        <v>ZTWM-CDGS-XS-2025-0126-四川机司-乐山市校地共建产教融合基地配套设施项目施工二标段钢筋采购合同</v>
      </c>
      <c r="R2395" s="18" t="str">
        <f ca="1">_xlfn._xlws.FILTER(辅助信息!D:D,辅助信息!E:E=B2395)</f>
        <v>乐山市校地共建产教融合基地建设项目二标段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90</v>
      </c>
      <c r="Q2396" s="18" t="str">
        <f>VLOOKUP(B2396,辅助信息!E:M,9,FALSE)</f>
        <v>ZTWM-CDGS-XS-2025-0126-四川机司-乐山市校地共建产教融合基地配套设施项目施工二标段钢筋采购合同</v>
      </c>
      <c r="R2396" s="18" t="str">
        <f ca="1">_xlfn._xlws.FILTER(辅助信息!D:D,辅助信息!E:E=B2396)</f>
        <v>乐山市校地共建产教融合基地建设项目二标段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90</v>
      </c>
      <c r="Q2397" s="18" t="str">
        <f>VLOOKUP(B2397,辅助信息!E:M,9,FALSE)</f>
        <v>ZTWM-CDGS-XS-2025-0126-四川机司-乐山市校地共建产教融合基地配套设施项目施工二标段钢筋采购合同</v>
      </c>
      <c r="R2397" s="18" t="str">
        <f ca="1">_xlfn._xlws.FILTER(辅助信息!D:D,辅助信息!E:E=B2397)</f>
        <v>乐山市校地共建产教融合基地建设项目二标段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90</v>
      </c>
      <c r="Q2398" s="18" t="str">
        <f>VLOOKUP(B2398,辅助信息!E:M,9,FALSE)</f>
        <v>ZTWM-CDGS-XS-2025-0126-四川机司-乐山市校地共建产教融合基地配套设施项目施工二标段钢筋采购合同</v>
      </c>
      <c r="R2398" s="18" t="str">
        <f ca="1">_xlfn._xlws.FILTER(辅助信息!D:D,辅助信息!E:E=B2398)</f>
        <v>乐山市校地共建产教融合基地建设项目二标段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90</v>
      </c>
      <c r="Q2399" s="18" t="str">
        <f>VLOOKUP(B2399,辅助信息!E:M,9,FALSE)</f>
        <v>ZTWM-CDGS-XS-2025-0126-四川机司-乐山市校地共建产教融合基地配套设施项目施工二标段钢筋采购合同</v>
      </c>
      <c r="R2399" s="18" t="str">
        <f ca="1">_xlfn._xlws.FILTER(辅助信息!D:D,辅助信息!E:E=B2399)</f>
        <v>乐山市校地共建产教融合基地建设项目二标段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90</v>
      </c>
      <c r="Q2400" s="18" t="str">
        <f>VLOOKUP(B2400,辅助信息!E:M,9,FALSE)</f>
        <v>ZTWM-CDGS-XS-2025-0126-四川机司-乐山市校地共建产教融合基地配套设施项目施工二标段钢筋采购合同</v>
      </c>
      <c r="R2400" s="18" t="str">
        <f ca="1">_xlfn._xlws.FILTER(辅助信息!D:D,辅助信息!E:E=B2400)</f>
        <v>乐山市校地共建产教融合基地建设项目二标段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90</v>
      </c>
      <c r="Q2401" s="18" t="str">
        <f>VLOOKUP(B2401,辅助信息!E:M,9,FALSE)</f>
        <v>ZTWM-CDGS-XS-2025-0126-四川机司-乐山市校地共建产教融合基地配套设施项目施工二标段钢筋采购合同</v>
      </c>
      <c r="R2401" s="18" t="str">
        <f ca="1">_xlfn._xlws.FILTER(辅助信息!D:D,辅助信息!E:E=B2401)</f>
        <v>乐山市校地共建产教融合基地建设项目二标段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90</v>
      </c>
      <c r="Q2402" s="18" t="str">
        <f>VLOOKUP(B2402,辅助信息!E:M,9,FALSE)</f>
        <v>ZTWM-CDGS-XS-2025-0126-四川机司-乐山市校地共建产教融合基地配套设施项目施工二标段钢筋采购合同</v>
      </c>
      <c r="R2402" s="18" t="str">
        <f ca="1">_xlfn._xlws.FILTER(辅助信息!D:D,辅助信息!E:E=B2402)</f>
        <v>乐山市校地共建产教融合基地建设项目二标段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90</v>
      </c>
      <c r="Q2403" s="18" t="str">
        <f>VLOOKUP(B2403,辅助信息!E:M,9,FALSE)</f>
        <v>ZTWM-CDGS-XS-2025-0126-四川机司-乐山市校地共建产教融合基地配套设施项目施工二标段钢筋采购合同</v>
      </c>
      <c r="R2403" s="18" t="str">
        <f ca="1">_xlfn._xlws.FILTER(辅助信息!D:D,辅助信息!E:E=B2403)</f>
        <v>乐山市校地共建产教融合基地建设项目二标段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90</v>
      </c>
      <c r="Q2404" s="18" t="str">
        <f>VLOOKUP(B2404,辅助信息!E:M,9,FALSE)</f>
        <v>ZTWM-CDGS-XS-2025-0126-四川机司-乐山市校地共建产教融合基地配套设施项目施工二标段钢筋采购合同</v>
      </c>
      <c r="R2404" s="18" t="str">
        <f ca="1">_xlfn._xlws.FILTER(辅助信息!D:D,辅助信息!E:E=B2404)</f>
        <v>乐山市校地共建产教融合基地建设项目二标段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90</v>
      </c>
      <c r="Q2405" s="18" t="str">
        <f>VLOOKUP(B2405,辅助信息!E:M,9,FALSE)</f>
        <v>ZTWM-CDGS-XS-2025-0126-四川机司-乐山市校地共建产教融合基地配套设施项目施工二标段钢筋采购合同</v>
      </c>
      <c r="R2405" s="18" t="str">
        <f ca="1">_xlfn._xlws.FILTER(辅助信息!D:D,辅助信息!E:E=B2405)</f>
        <v>乐山市校地共建产教融合基地建设项目二标段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90</v>
      </c>
      <c r="Q2406" s="18" t="str">
        <f>VLOOKUP(B2406,辅助信息!E:M,9,FALSE)</f>
        <v>ZTWM-CDGS-XS-2025-0126-四川机司-乐山市校地共建产教融合基地配套设施项目施工二标段钢筋采购合同</v>
      </c>
      <c r="R2406" s="18" t="str">
        <f ca="1">_xlfn._xlws.FILTER(辅助信息!D:D,辅助信息!E:E=B2406)</f>
        <v>乐山市校地共建产教融合基地建设项目二标段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90</v>
      </c>
      <c r="Q2407" s="18" t="str">
        <f>VLOOKUP(B2407,辅助信息!E:M,9,FALSE)</f>
        <v>ZTWM-CDGS-XS-2025-0126-四川机司-乐山市校地共建产教融合基地配套设施项目施工二标段钢筋采购合同</v>
      </c>
      <c r="R2407" s="18" t="str">
        <f ca="1">_xlfn._xlws.FILTER(辅助信息!D:D,辅助信息!E:E=B2407)</f>
        <v>乐山市校地共建产教融合基地建设项目二标段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90</v>
      </c>
      <c r="Q2408" s="18" t="str">
        <f>VLOOKUP(B2408,辅助信息!E:M,9,FALSE)</f>
        <v>ZTWM-CDGS-XS-2025-0126-四川机司-乐山市校地共建产教融合基地配套设施项目施工二标段钢筋采购合同</v>
      </c>
      <c r="R2408" s="18" t="str">
        <f ca="1">_xlfn._xlws.FILTER(辅助信息!D:D,辅助信息!E:E=B2408)</f>
        <v>乐山市校地共建产教融合基地建设项目二标段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90</v>
      </c>
      <c r="Q2409" s="18" t="str">
        <f>VLOOKUP(B2409,辅助信息!E:M,9,FALSE)</f>
        <v>ZTWM-CDGS-XS-2025-0126-四川机司-乐山市校地共建产教融合基地配套设施项目施工二标段钢筋采购合同</v>
      </c>
      <c r="R2409" s="18" t="str">
        <f ca="1">_xlfn._xlws.FILTER(辅助信息!D:D,辅助信息!E:E=B2409)</f>
        <v>乐山市校地共建产教融合基地建设项目二标段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90</v>
      </c>
      <c r="Q2410" s="18" t="str">
        <f>VLOOKUP(B2410,辅助信息!E:M,9,FALSE)</f>
        <v>ZTWM-CDGS-XS-2025-0126-四川机司-乐山市校地共建产教融合基地配套设施项目施工二标段钢筋采购合同</v>
      </c>
      <c r="R2410" s="18" t="str">
        <f ca="1">_xlfn._xlws.FILTER(辅助信息!D:D,辅助信息!E:E=B2410)</f>
        <v>乐山市校地共建产教融合基地建设项目二标段</v>
      </c>
    </row>
    <row r="2411" hidden="1" spans="2:18">
      <c r="B2411" s="29" t="s">
        <v>196</v>
      </c>
      <c r="C2411" s="59">
        <v>45861</v>
      </c>
      <c r="D2411" s="29" t="str">
        <f>VLOOKUP(B2411,辅助信息!E:K,7,FALSE)</f>
        <v>JWDDCD2025102100476</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90</v>
      </c>
      <c r="Q2411" s="18" t="str">
        <f>VLOOKUP(B2411,辅助信息!E:M,9,FALSE)</f>
        <v>ZTWM-CDGS-XS-2025-0073-五冶天府-成都怡心湖片区及龙泉驿医院等项目</v>
      </c>
      <c r="R2411" s="18" t="str">
        <f ca="1">_xlfn._xlws.FILTER(辅助信息!D:D,辅助信息!E:E=B2411)</f>
        <v>五冶建设师大附中外语校新建教学楼工程</v>
      </c>
    </row>
    <row r="2412" hidden="1" spans="2:18">
      <c r="B2412" s="29" t="s">
        <v>196</v>
      </c>
      <c r="C2412" s="59">
        <v>45861</v>
      </c>
      <c r="D2412" s="29" t="str">
        <f>VLOOKUP(B2412,辅助信息!E:K,7,FALSE)</f>
        <v>JWDDCD2025102100476</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90</v>
      </c>
      <c r="Q2412" s="18" t="str">
        <f>VLOOKUP(B2412,辅助信息!E:M,9,FALSE)</f>
        <v>ZTWM-CDGS-XS-2025-0073-五冶天府-成都怡心湖片区及龙泉驿医院等项目</v>
      </c>
      <c r="R2412" s="18" t="str">
        <f ca="1">_xlfn._xlws.FILTER(辅助信息!D:D,辅助信息!E:E=B2412)</f>
        <v>五冶建设师大附中外语校新建教学楼工程</v>
      </c>
    </row>
    <row r="2413" hidden="1" spans="2:18">
      <c r="B2413" s="29" t="s">
        <v>196</v>
      </c>
      <c r="C2413" s="59">
        <v>45861</v>
      </c>
      <c r="D2413" s="29" t="str">
        <f>VLOOKUP(B2413,辅助信息!E:K,7,FALSE)</f>
        <v>JWDDCD2025102100476</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90</v>
      </c>
      <c r="Q2413" s="18" t="str">
        <f>VLOOKUP(B2413,辅助信息!E:M,9,FALSE)</f>
        <v>ZTWM-CDGS-XS-2025-0073-五冶天府-成都怡心湖片区及龙泉驿医院等项目</v>
      </c>
      <c r="R2413" s="18" t="str">
        <f ca="1">_xlfn._xlws.FILTER(辅助信息!D:D,辅助信息!E:E=B2413)</f>
        <v>五冶建设师大附中外语校新建教学楼工程</v>
      </c>
    </row>
    <row r="2414" hidden="1" spans="2:18">
      <c r="B2414" s="29" t="s">
        <v>196</v>
      </c>
      <c r="C2414" s="59">
        <v>45861</v>
      </c>
      <c r="D2414" s="29" t="str">
        <f>VLOOKUP(B2414,辅助信息!E:K,7,FALSE)</f>
        <v>JWDDCD2025102100476</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90</v>
      </c>
      <c r="Q2414" s="18" t="str">
        <f>VLOOKUP(B2414,辅助信息!E:M,9,FALSE)</f>
        <v>ZTWM-CDGS-XS-2025-0073-五冶天府-成都怡心湖片区及龙泉驿医院等项目</v>
      </c>
      <c r="R2414" s="18" t="str">
        <f ca="1">_xlfn._xlws.FILTER(辅助信息!D:D,辅助信息!E:E=B2414)</f>
        <v>五冶建设师大附中外语校新建教学楼工程</v>
      </c>
    </row>
    <row r="2415" hidden="1" spans="2:18">
      <c r="B2415" s="29" t="s">
        <v>196</v>
      </c>
      <c r="C2415" s="59">
        <v>45861</v>
      </c>
      <c r="D2415" s="29" t="str">
        <f>VLOOKUP(B2415,辅助信息!E:K,7,FALSE)</f>
        <v>JWDDCD2025102100476</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90</v>
      </c>
      <c r="Q2415" s="18" t="str">
        <f>VLOOKUP(B2415,辅助信息!E:M,9,FALSE)</f>
        <v>ZTWM-CDGS-XS-2025-0073-五冶天府-成都怡心湖片区及龙泉驿医院等项目</v>
      </c>
      <c r="R2415" s="18" t="str">
        <f ca="1">_xlfn._xlws.FILTER(辅助信息!D:D,辅助信息!E:E=B2415)</f>
        <v>五冶建设师大附中外语校新建教学楼工程</v>
      </c>
    </row>
    <row r="2416" hidden="1" spans="2:18">
      <c r="B2416" s="29" t="s">
        <v>196</v>
      </c>
      <c r="C2416" s="59">
        <v>45861</v>
      </c>
      <c r="D2416" s="29" t="str">
        <f>VLOOKUP(B2416,辅助信息!E:K,7,FALSE)</f>
        <v>JWDDCD2025102100476</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90</v>
      </c>
      <c r="Q2416" s="18" t="str">
        <f>VLOOKUP(B2416,辅助信息!E:M,9,FALSE)</f>
        <v>ZTWM-CDGS-XS-2025-0073-五冶天府-成都怡心湖片区及龙泉驿医院等项目</v>
      </c>
      <c r="R2416" s="18" t="str">
        <f ca="1">_xlfn._xlws.FILTER(辅助信息!D:D,辅助信息!E:E=B2416)</f>
        <v>五冶建设师大附中外语校新建教学楼工程</v>
      </c>
    </row>
    <row r="2417" hidden="1" spans="2:18">
      <c r="B2417" s="29" t="s">
        <v>196</v>
      </c>
      <c r="C2417" s="59">
        <v>45861</v>
      </c>
      <c r="D2417" s="29" t="str">
        <f>VLOOKUP(B2417,辅助信息!E:K,7,FALSE)</f>
        <v>JWDDCD2025102100476</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90</v>
      </c>
      <c r="Q2417" s="18" t="str">
        <f>VLOOKUP(B2417,辅助信息!E:M,9,FALSE)</f>
        <v>ZTWM-CDGS-XS-2025-0073-五冶天府-成都怡心湖片区及龙泉驿医院等项目</v>
      </c>
      <c r="R2417" s="18" t="str">
        <f ca="1">_xlfn._xlws.FILTER(辅助信息!D:D,辅助信息!E:E=B2417)</f>
        <v>五冶建设师大附中外语校新建教学楼工程</v>
      </c>
    </row>
    <row r="2418" hidden="1" spans="2:18">
      <c r="B2418" s="29" t="s">
        <v>196</v>
      </c>
      <c r="C2418" s="59">
        <v>45861</v>
      </c>
      <c r="D2418" s="29" t="str">
        <f>VLOOKUP(B2418,辅助信息!E:K,7,FALSE)</f>
        <v>JWDDCD2025102100476</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90</v>
      </c>
      <c r="Q2418" s="18" t="str">
        <f>VLOOKUP(B2418,辅助信息!E:M,9,FALSE)</f>
        <v>ZTWM-CDGS-XS-2025-0073-五冶天府-成都怡心湖片区及龙泉驿医院等项目</v>
      </c>
      <c r="R2418" s="18" t="str">
        <f ca="1">_xlfn._xlws.FILTER(辅助信息!D:D,辅助信息!E:E=B2418)</f>
        <v>五冶建设师大附中外语校新建教学楼工程</v>
      </c>
    </row>
    <row r="2419" hidden="1" spans="2:18">
      <c r="B2419" s="29" t="s">
        <v>196</v>
      </c>
      <c r="C2419" s="59">
        <v>45861</v>
      </c>
      <c r="D2419" s="29" t="str">
        <f>VLOOKUP(B2419,辅助信息!E:K,7,FALSE)</f>
        <v>JWDDCD2025102100476</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90</v>
      </c>
      <c r="Q2419" s="18" t="str">
        <f>VLOOKUP(B2419,辅助信息!E:M,9,FALSE)</f>
        <v>ZTWM-CDGS-XS-2025-0073-五冶天府-成都怡心湖片区及龙泉驿医院等项目</v>
      </c>
      <c r="R2419" s="18" t="str">
        <f ca="1">_xlfn._xlws.FILTER(辅助信息!D:D,辅助信息!E:E=B2419)</f>
        <v>五冶建设师大附中外语校新建教学楼工程</v>
      </c>
    </row>
    <row r="2420" hidden="1" spans="2:18">
      <c r="B2420" s="29" t="s">
        <v>196</v>
      </c>
      <c r="C2420" s="59">
        <v>45861</v>
      </c>
      <c r="D2420" s="29" t="str">
        <f>VLOOKUP(B2420,辅助信息!E:K,7,FALSE)</f>
        <v>JWDDCD2025102100476</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90</v>
      </c>
      <c r="Q2420" s="18" t="str">
        <f>VLOOKUP(B2420,辅助信息!E:M,9,FALSE)</f>
        <v>ZTWM-CDGS-XS-2025-0073-五冶天府-成都怡心湖片区及龙泉驿医院等项目</v>
      </c>
      <c r="R2420" s="18" t="str">
        <f ca="1">_xlfn._xlws.FILTER(辅助信息!D:D,辅助信息!E:E=B2420)</f>
        <v>五冶建设师大附中外语校新建教学楼工程</v>
      </c>
    </row>
    <row r="2421" hidden="1" spans="2:18">
      <c r="B2421" s="29" t="s">
        <v>196</v>
      </c>
      <c r="C2421" s="59">
        <v>45861</v>
      </c>
      <c r="D2421" s="29" t="str">
        <f>VLOOKUP(B2421,辅助信息!E:K,7,FALSE)</f>
        <v>JWDDCD2025102100476</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90</v>
      </c>
      <c r="Q2421" s="18" t="str">
        <f>VLOOKUP(B2421,辅助信息!E:M,9,FALSE)</f>
        <v>ZTWM-CDGS-XS-2025-0073-五冶天府-成都怡心湖片区及龙泉驿医院等项目</v>
      </c>
      <c r="R2421" s="18" t="str">
        <f ca="1">_xlfn._xlws.FILTER(辅助信息!D:D,辅助信息!E:E=B2421)</f>
        <v>五冶建设师大附中外语校新建教学楼工程</v>
      </c>
    </row>
    <row r="2422" hidden="1" spans="2:18">
      <c r="B2422" s="29" t="s">
        <v>196</v>
      </c>
      <c r="C2422" s="59">
        <v>45861</v>
      </c>
      <c r="D2422" s="29" t="str">
        <f>VLOOKUP(B2422,辅助信息!E:K,7,FALSE)</f>
        <v>JWDDCD2025102100476</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90</v>
      </c>
      <c r="Q2422" s="18" t="str">
        <f>VLOOKUP(B2422,辅助信息!E:M,9,FALSE)</f>
        <v>ZTWM-CDGS-XS-2025-0073-五冶天府-成都怡心湖片区及龙泉驿医院等项目</v>
      </c>
      <c r="R2422" s="18" t="str">
        <f ca="1">_xlfn._xlws.FILTER(辅助信息!D:D,辅助信息!E:E=B2422)</f>
        <v>五冶建设师大附中外语校新建教学楼工程</v>
      </c>
    </row>
    <row r="2423" hidden="1" spans="2:18">
      <c r="B2423" s="29" t="s">
        <v>196</v>
      </c>
      <c r="C2423" s="59">
        <v>45861</v>
      </c>
      <c r="D2423" s="29" t="str">
        <f>VLOOKUP(B2423,辅助信息!E:K,7,FALSE)</f>
        <v>JWDDCD2025102100476</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90</v>
      </c>
      <c r="Q2423" s="18" t="str">
        <f>VLOOKUP(B2423,辅助信息!E:M,9,FALSE)</f>
        <v>ZTWM-CDGS-XS-2025-0073-五冶天府-成都怡心湖片区及龙泉驿医院等项目</v>
      </c>
      <c r="R2423" s="18" t="str">
        <f ca="1">_xlfn._xlws.FILTER(辅助信息!D:D,辅助信息!E:E=B2423)</f>
        <v>五冶建设师大附中外语校新建教学楼工程</v>
      </c>
    </row>
    <row r="2424" hidden="1" spans="2:18">
      <c r="B2424" s="29" t="s">
        <v>196</v>
      </c>
      <c r="C2424" s="59">
        <v>45861</v>
      </c>
      <c r="D2424" s="29" t="str">
        <f>VLOOKUP(B2424,辅助信息!E:K,7,FALSE)</f>
        <v>JWDDCD2025102100476</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90</v>
      </c>
      <c r="Q2424" s="18" t="str">
        <f>VLOOKUP(B2424,辅助信息!E:M,9,FALSE)</f>
        <v>ZTWM-CDGS-XS-2025-0073-五冶天府-成都怡心湖片区及龙泉驿医院等项目</v>
      </c>
      <c r="R2424" s="18" t="str">
        <f ca="1">_xlfn._xlws.FILTER(辅助信息!D:D,辅助信息!E:E=B2424)</f>
        <v>五冶建设师大附中外语校新建教学楼工程</v>
      </c>
    </row>
    <row r="2425" hidden="1" spans="2:18">
      <c r="B2425" s="29" t="s">
        <v>196</v>
      </c>
      <c r="C2425" s="59">
        <v>45861</v>
      </c>
      <c r="D2425" s="29" t="str">
        <f>VLOOKUP(B2425,辅助信息!E:K,7,FALSE)</f>
        <v>JWDDCD2025102100476</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90</v>
      </c>
      <c r="Q2425" s="18" t="str">
        <f>VLOOKUP(B2425,辅助信息!E:M,9,FALSE)</f>
        <v>ZTWM-CDGS-XS-2025-0073-五冶天府-成都怡心湖片区及龙泉驿医院等项目</v>
      </c>
      <c r="R2425" s="18" t="str">
        <f ca="1">_xlfn._xlws.FILTER(辅助信息!D:D,辅助信息!E:E=B2425)</f>
        <v>五冶建设师大附中外语校新建教学楼工程</v>
      </c>
    </row>
    <row r="2426" hidden="1" spans="2:18">
      <c r="B2426" s="29" t="s">
        <v>196</v>
      </c>
      <c r="C2426" s="59">
        <v>45861</v>
      </c>
      <c r="D2426" s="29" t="str">
        <f>VLOOKUP(B2426,辅助信息!E:K,7,FALSE)</f>
        <v>JWDDCD2025102100476</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90</v>
      </c>
      <c r="Q2426" s="18" t="str">
        <f>VLOOKUP(B2426,辅助信息!E:M,9,FALSE)</f>
        <v>ZTWM-CDGS-XS-2025-0073-五冶天府-成都怡心湖片区及龙泉驿医院等项目</v>
      </c>
      <c r="R2426" s="18" t="str">
        <f ca="1">_xlfn._xlws.FILTER(辅助信息!D:D,辅助信息!E:E=B2426)</f>
        <v>五冶建设师大附中外语校新建教学楼工程</v>
      </c>
    </row>
    <row r="2427" hidden="1" spans="2:18">
      <c r="B2427" s="29" t="s">
        <v>196</v>
      </c>
      <c r="C2427" s="59">
        <v>45861</v>
      </c>
      <c r="D2427" s="29" t="str">
        <f>VLOOKUP(B2427,辅助信息!E:K,7,FALSE)</f>
        <v>JWDDCD2025102100476</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90</v>
      </c>
      <c r="Q2427" s="18" t="str">
        <f>VLOOKUP(B2427,辅助信息!E:M,9,FALSE)</f>
        <v>ZTWM-CDGS-XS-2025-0073-五冶天府-成都怡心湖片区及龙泉驿医院等项目</v>
      </c>
      <c r="R2427" s="18" t="str">
        <f ca="1">_xlfn._xlws.FILTER(辅助信息!D:D,辅助信息!E:E=B2427)</f>
        <v>五冶建设师大附中外语校新建教学楼工程</v>
      </c>
    </row>
    <row r="2428" hidden="1" spans="2:18">
      <c r="B2428" s="29" t="s">
        <v>196</v>
      </c>
      <c r="C2428" s="59">
        <v>45861</v>
      </c>
      <c r="D2428" s="29" t="str">
        <f>VLOOKUP(B2428,辅助信息!E:K,7,FALSE)</f>
        <v>JWDDCD2025102100476</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90</v>
      </c>
      <c r="Q2428" s="18" t="str">
        <f>VLOOKUP(B2428,辅助信息!E:M,9,FALSE)</f>
        <v>ZTWM-CDGS-XS-2025-0073-五冶天府-成都怡心湖片区及龙泉驿医院等项目</v>
      </c>
      <c r="R2428" s="18" t="str">
        <f ca="1">_xlfn._xlws.FILTER(辅助信息!D:D,辅助信息!E:E=B2428)</f>
        <v>五冶建设师大附中外语校新建教学楼工程</v>
      </c>
    </row>
    <row r="2429" hidden="1" spans="1:18">
      <c r="A2429" s="60" t="s">
        <v>202</v>
      </c>
      <c r="B2429" s="29" t="s">
        <v>203</v>
      </c>
      <c r="C2429" s="59">
        <v>45862</v>
      </c>
      <c r="D2429" s="29" t="str">
        <f>VLOOKUP(B2429,辅助信息!E:K,7,FALSE)</f>
        <v>JWDDCD2025102100479</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 ca="1">_xlfn._xlws.FILTER(辅助信息!D:D,辅助信息!E:E=B2429)</f>
        <v>五冶建设空港兴城怡心街道83亩项目</v>
      </c>
    </row>
    <row r="2430" hidden="1" spans="1:18">
      <c r="A2430" s="60"/>
      <c r="B2430" s="29" t="s">
        <v>203</v>
      </c>
      <c r="C2430" s="59">
        <v>45862</v>
      </c>
      <c r="D2430" s="29" t="str">
        <f>VLOOKUP(B2430,辅助信息!E:K,7,FALSE)</f>
        <v>JWDDCD2025102100479</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 ca="1">_xlfn._xlws.FILTER(辅助信息!D:D,辅助信息!E:E=B2430)</f>
        <v>五冶建设空港兴城怡心街道83亩项目</v>
      </c>
    </row>
    <row r="2431" hidden="1" spans="1:18">
      <c r="A2431" s="60"/>
      <c r="B2431" s="29" t="s">
        <v>203</v>
      </c>
      <c r="C2431" s="59">
        <v>45862</v>
      </c>
      <c r="D2431" s="29" t="str">
        <f>VLOOKUP(B2431,辅助信息!E:K,7,FALSE)</f>
        <v>JWDDCD2025102100479</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 ca="1">_xlfn._xlws.FILTER(辅助信息!D:D,辅助信息!E:E=B2431)</f>
        <v>五冶建设空港兴城怡心街道83亩项目</v>
      </c>
    </row>
    <row r="2432" hidden="1" spans="1:18">
      <c r="A2432" s="60"/>
      <c r="B2432" s="29" t="s">
        <v>203</v>
      </c>
      <c r="C2432" s="59">
        <v>45862</v>
      </c>
      <c r="D2432" s="29" t="str">
        <f>VLOOKUP(B2432,辅助信息!E:K,7,FALSE)</f>
        <v>JWDDCD2025102100479</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 ca="1">_xlfn._xlws.FILTER(辅助信息!D:D,辅助信息!E:E=B2432)</f>
        <v>五冶建设空港兴城怡心街道83亩项目</v>
      </c>
    </row>
    <row r="2433" hidden="1" spans="1:18">
      <c r="A2433" s="60"/>
      <c r="B2433" s="29" t="s">
        <v>203</v>
      </c>
      <c r="C2433" s="59">
        <v>45862</v>
      </c>
      <c r="D2433" s="29" t="str">
        <f>VLOOKUP(B2433,辅助信息!E:K,7,FALSE)</f>
        <v>JWDDCD2025102100479</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 ca="1">_xlfn._xlws.FILTER(辅助信息!D:D,辅助信息!E:E=B2433)</f>
        <v>五冶建设空港兴城怡心街道83亩项目</v>
      </c>
    </row>
    <row r="2434" hidden="1" spans="1:18">
      <c r="A2434" s="60"/>
      <c r="B2434" s="29" t="s">
        <v>203</v>
      </c>
      <c r="C2434" s="59">
        <v>45862</v>
      </c>
      <c r="D2434" s="29" t="str">
        <f>VLOOKUP(B2434,辅助信息!E:K,7,FALSE)</f>
        <v>JWDDCD2025102100479</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 ca="1">_xlfn._xlws.FILTER(辅助信息!D:D,辅助信息!E:E=B2434)</f>
        <v>五冶建设空港兴城怡心街道83亩项目</v>
      </c>
    </row>
    <row r="2435" hidden="1" spans="1:18">
      <c r="A2435" s="60"/>
      <c r="B2435" s="29" t="s">
        <v>203</v>
      </c>
      <c r="C2435" s="59">
        <v>45862</v>
      </c>
      <c r="D2435" s="29" t="str">
        <f>VLOOKUP(B2435,辅助信息!E:K,7,FALSE)</f>
        <v>JWDDCD2025102100479</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 ca="1">_xlfn._xlws.FILTER(辅助信息!D:D,辅助信息!E:E=B2435)</f>
        <v>五冶建设空港兴城怡心街道83亩项目</v>
      </c>
    </row>
    <row r="2436" hidden="1" spans="1:18">
      <c r="A2436" s="60"/>
      <c r="B2436" s="29" t="s">
        <v>203</v>
      </c>
      <c r="C2436" s="59">
        <v>45862</v>
      </c>
      <c r="D2436" s="29" t="str">
        <f>VLOOKUP(B2436,辅助信息!E:K,7,FALSE)</f>
        <v>JWDDCD2025102100479</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 ca="1">_xlfn._xlws.FILTER(辅助信息!D:D,辅助信息!E:E=B2436)</f>
        <v>五冶建设空港兴城怡心街道83亩项目</v>
      </c>
    </row>
    <row r="2437" hidden="1" spans="1:18">
      <c r="A2437" s="60"/>
      <c r="B2437" s="29" t="s">
        <v>203</v>
      </c>
      <c r="C2437" s="59">
        <v>45862</v>
      </c>
      <c r="D2437" s="29" t="str">
        <f>VLOOKUP(B2437,辅助信息!E:K,7,FALSE)</f>
        <v>JWDDCD2025102100479</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 ca="1">_xlfn._xlws.FILTER(辅助信息!D:D,辅助信息!E:E=B2437)</f>
        <v>五冶建设空港兴城怡心街道83亩项目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90</v>
      </c>
      <c r="Q2438" s="18" t="str">
        <f>VLOOKUP(B2438,辅助信息!E:M,9,FALSE)</f>
        <v>ZTWM-CDYXGS-XS-2025-0014-宜宾兴港建材-三江新区长江工业园片区保障性租赁住房建设项目</v>
      </c>
      <c r="R2438" s="18" t="str">
        <f ca="1">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 ca="1">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 ca="1">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 ca="1">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 ca="1">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 ca="1">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 ca="1">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 ca="1">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 ca="1">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 ca="1">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 ca="1">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 ca="1">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 ca="1">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 ca="1">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 ca="1">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 ca="1">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 ca="1">_xlfn._xlws.FILTER(辅助信息!D:D,辅助信息!E:E=B2454)</f>
        <v>乐山市校地共建产教融合基地建设项目二标段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 ca="1">_xlfn._xlws.FILTER(辅助信息!D:D,辅助信息!E:E=B2455)</f>
        <v>乐山市校地共建产教融合基地建设项目二标段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 ca="1">_xlfn._xlws.FILTER(辅助信息!D:D,辅助信息!E:E=B2456)</f>
        <v>乐山市校地共建产教融合基地建设项目二标段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 ca="1">_xlfn._xlws.FILTER(辅助信息!D:D,辅助信息!E:E=B2457)</f>
        <v>乐山市校地共建产教融合基地建设项目二标段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 ca="1">_xlfn._xlws.FILTER(辅助信息!D:D,辅助信息!E:E=B2458)</f>
        <v>乐山市校地共建产教融合基地建设项目二标段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 ca="1">_xlfn._xlws.FILTER(辅助信息!D:D,辅助信息!E:E=B2459)</f>
        <v>乐山市校地共建产教融合基地建设项目二标段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 ca="1">_xlfn._xlws.FILTER(辅助信息!D:D,辅助信息!E:E=B2460)</f>
        <v>乐山市校地共建产教融合基地建设项目二标段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 ca="1">_xlfn._xlws.FILTER(辅助信息!D:D,辅助信息!E:E=B2461)</f>
        <v>乐山市校地共建产教融合基地建设项目二标段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 ca="1">_xlfn._xlws.FILTER(辅助信息!D:D,辅助信息!E:E=B2462)</f>
        <v>乐山市校地共建产教融合基地建设项目二标段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 ca="1">_xlfn._xlws.FILTER(辅助信息!D:D,辅助信息!E:E=B2463)</f>
        <v>乐山市校地共建产教融合基地建设项目二标段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 ca="1">_xlfn._xlws.FILTER(辅助信息!D:D,辅助信息!E:E=B2464)</f>
        <v>乐山市校地共建产教融合基地建设项目二标段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 ca="1">_xlfn._xlws.FILTER(辅助信息!D:D,辅助信息!E:E=B2465)</f>
        <v>乐山市校地共建产教融合基地建设项目二标段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 ca="1">_xlfn._xlws.FILTER(辅助信息!D:D,辅助信息!E:E=B2466)</f>
        <v>乐山市校地共建产教融合基地建设项目二标段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 ca="1">_xlfn._xlws.FILTER(辅助信息!D:D,辅助信息!E:E=B2467)</f>
        <v>乐山市校地共建产教融合基地建设项目二标段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 ca="1">_xlfn._xlws.FILTER(辅助信息!D:D,辅助信息!E:E=B2468)</f>
        <v>乐山市校地共建产教融合基地建设项目二标段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 ca="1">_xlfn._xlws.FILTER(辅助信息!D:D,辅助信息!E:E=B2469)</f>
        <v>乐山市校地共建产教融合基地建设项目二标段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 ca="1">_xlfn._xlws.FILTER(辅助信息!D:D,辅助信息!E:E=B2470)</f>
        <v>乐山市校地共建产教融合基地建设项目二标段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 ca="1">_xlfn._xlws.FILTER(辅助信息!D:D,辅助信息!E:E=B2471)</f>
        <v>乐山市校地共建产教融合基地建设项目二标段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 ca="1">_xlfn._xlws.FILTER(辅助信息!D:D,辅助信息!E:E=B2472)</f>
        <v>乐山市校地共建产教融合基地建设项目二标段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 ca="1">_xlfn._xlws.FILTER(辅助信息!D:D,辅助信息!E:E=B2473)</f>
        <v>乐山市校地共建产教融合基地建设项目二标段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 ca="1">_xlfn._xlws.FILTER(辅助信息!D:D,辅助信息!E:E=B2474)</f>
        <v>乐山市校地共建产教融合基地建设项目二标段</v>
      </c>
    </row>
    <row r="2475" hidden="1" spans="2:18">
      <c r="B2475" s="29" t="s">
        <v>167</v>
      </c>
      <c r="C2475" s="59">
        <v>45864</v>
      </c>
      <c r="D2475" s="29" t="str">
        <f>VLOOKUP(B2475,辅助信息!E:K,7,FALSE)</f>
        <v>JWDDCD2025102100473</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 ca="1">_xlfn._xlws.FILTER(辅助信息!D:D,辅助信息!E:E=B2475)</f>
        <v>五冶建设扩建艺体中学二期工程</v>
      </c>
    </row>
    <row r="2476" hidden="1" spans="2:18">
      <c r="B2476" s="29" t="s">
        <v>167</v>
      </c>
      <c r="C2476" s="59">
        <v>45864</v>
      </c>
      <c r="D2476" s="29" t="str">
        <f>VLOOKUP(B2476,辅助信息!E:K,7,FALSE)</f>
        <v>JWDDCD2025102100473</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 ca="1">_xlfn._xlws.FILTER(辅助信息!D:D,辅助信息!E:E=B2476)</f>
        <v>五冶建设扩建艺体中学二期工程</v>
      </c>
    </row>
    <row r="2477" hidden="1" spans="2:18">
      <c r="B2477" s="29" t="s">
        <v>167</v>
      </c>
      <c r="C2477" s="59">
        <v>45864</v>
      </c>
      <c r="D2477" s="29" t="str">
        <f>VLOOKUP(B2477,辅助信息!E:K,7,FALSE)</f>
        <v>JWDDCD2025102100473</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 ca="1">_xlfn._xlws.FILTER(辅助信息!D:D,辅助信息!E:E=B2477)</f>
        <v>五冶建设扩建艺体中学二期工程</v>
      </c>
    </row>
    <row r="2478" hidden="1" spans="2:18">
      <c r="B2478" s="29" t="s">
        <v>167</v>
      </c>
      <c r="C2478" s="59">
        <v>45864</v>
      </c>
      <c r="D2478" s="29" t="str">
        <f>VLOOKUP(B2478,辅助信息!E:K,7,FALSE)</f>
        <v>JWDDCD2025102100473</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 ca="1">_xlfn._xlws.FILTER(辅助信息!D:D,辅助信息!E:E=B2478)</f>
        <v>五冶建设扩建艺体中学二期工程</v>
      </c>
    </row>
    <row r="2479" hidden="1" spans="2:18">
      <c r="B2479" s="29" t="s">
        <v>167</v>
      </c>
      <c r="C2479" s="59">
        <v>45864</v>
      </c>
      <c r="D2479" s="29" t="str">
        <f>VLOOKUP(B2479,辅助信息!E:K,7,FALSE)</f>
        <v>JWDDCD2025102100473</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 ca="1">_xlfn._xlws.FILTER(辅助信息!D:D,辅助信息!E:E=B2479)</f>
        <v>五冶建设扩建艺体中学二期工程</v>
      </c>
    </row>
    <row r="2480" hidden="1" spans="2:18">
      <c r="B2480" s="29" t="s">
        <v>167</v>
      </c>
      <c r="C2480" s="59">
        <v>45864</v>
      </c>
      <c r="D2480" s="29" t="str">
        <f>VLOOKUP(B2480,辅助信息!E:K,7,FALSE)</f>
        <v>JWDDCD2025102100473</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 ca="1">_xlfn._xlws.FILTER(辅助信息!D:D,辅助信息!E:E=B2480)</f>
        <v>五冶建设扩建艺体中学二期工程</v>
      </c>
    </row>
    <row r="2481" hidden="1" spans="2:18">
      <c r="B2481" s="29" t="s">
        <v>167</v>
      </c>
      <c r="C2481" s="59">
        <v>45864</v>
      </c>
      <c r="D2481" s="29" t="str">
        <f>VLOOKUP(B2481,辅助信息!E:K,7,FALSE)</f>
        <v>JWDDCD2025102100473</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 ca="1">_xlfn._xlws.FILTER(辅助信息!D:D,辅助信息!E:E=B2481)</f>
        <v>五冶建设扩建艺体中学二期工程</v>
      </c>
    </row>
    <row r="2482" hidden="1" spans="2:18">
      <c r="B2482" s="29" t="s">
        <v>167</v>
      </c>
      <c r="C2482" s="59">
        <v>45864</v>
      </c>
      <c r="D2482" s="29" t="str">
        <f>VLOOKUP(B2482,辅助信息!E:K,7,FALSE)</f>
        <v>JWDDCD2025102100473</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 ca="1">_xlfn._xlws.FILTER(辅助信息!D:D,辅助信息!E:E=B2482)</f>
        <v>五冶建设扩建艺体中学二期工程</v>
      </c>
    </row>
    <row r="2483" hidden="1" spans="2:18">
      <c r="B2483" s="29" t="s">
        <v>167</v>
      </c>
      <c r="C2483" s="59">
        <v>45864</v>
      </c>
      <c r="D2483" s="29" t="str">
        <f>VLOOKUP(B2483,辅助信息!E:K,7,FALSE)</f>
        <v>JWDDCD2025102100473</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 ca="1">_xlfn._xlws.FILTER(辅助信息!D:D,辅助信息!E:E=B2483)</f>
        <v>五冶建设扩建艺体中学二期工程</v>
      </c>
    </row>
    <row r="2484" hidden="1" spans="2:18">
      <c r="B2484" s="29" t="s">
        <v>167</v>
      </c>
      <c r="C2484" s="59">
        <v>45866</v>
      </c>
      <c r="D2484" s="29" t="str">
        <f>VLOOKUP(B2484,辅助信息!E:K,7,FALSE)</f>
        <v>JWDDCD2025102100473</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87</v>
      </c>
      <c r="Q2484" s="18" t="str">
        <f>VLOOKUP(B2484,辅助信息!E:M,9,FALSE)</f>
        <v>ZTWM-CDGS-XS-2025-0073-五冶天府-成都怡心湖片区及龙泉驿医院等项目</v>
      </c>
      <c r="R2484" s="18" t="str">
        <f ca="1">_xlfn._xlws.FILTER(辅助信息!D:D,辅助信息!E:E=B2484)</f>
        <v>五冶建设扩建艺体中学二期工程</v>
      </c>
    </row>
    <row r="2485" hidden="1" spans="2:18">
      <c r="B2485" s="29" t="s">
        <v>167</v>
      </c>
      <c r="C2485" s="59">
        <v>45866</v>
      </c>
      <c r="D2485" s="29" t="str">
        <f>VLOOKUP(B2485,辅助信息!E:K,7,FALSE)</f>
        <v>JWDDCD2025102100473</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87</v>
      </c>
      <c r="Q2485" s="18" t="str">
        <f>VLOOKUP(B2485,辅助信息!E:M,9,FALSE)</f>
        <v>ZTWM-CDGS-XS-2025-0073-五冶天府-成都怡心湖片区及龙泉驿医院等项目</v>
      </c>
      <c r="R2485" s="18" t="str">
        <f ca="1">_xlfn._xlws.FILTER(辅助信息!D:D,辅助信息!E:E=B2485)</f>
        <v>五冶建设扩建艺体中学二期工程</v>
      </c>
    </row>
    <row r="2486" hidden="1" spans="2:18">
      <c r="B2486" s="29" t="s">
        <v>167</v>
      </c>
      <c r="C2486" s="59">
        <v>45866</v>
      </c>
      <c r="D2486" s="29" t="str">
        <f>VLOOKUP(B2486,辅助信息!E:K,7,FALSE)</f>
        <v>JWDDCD2025102100473</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87</v>
      </c>
      <c r="Q2486" s="18" t="str">
        <f>VLOOKUP(B2486,辅助信息!E:M,9,FALSE)</f>
        <v>ZTWM-CDGS-XS-2025-0073-五冶天府-成都怡心湖片区及龙泉驿医院等项目</v>
      </c>
      <c r="R2486" s="18" t="str">
        <f ca="1">_xlfn._xlws.FILTER(辅助信息!D:D,辅助信息!E:E=B2486)</f>
        <v>五冶建设扩建艺体中学二期工程</v>
      </c>
    </row>
    <row r="2487" hidden="1" spans="2:18">
      <c r="B2487" s="29" t="s">
        <v>167</v>
      </c>
      <c r="C2487" s="59">
        <v>45866</v>
      </c>
      <c r="D2487" s="29" t="str">
        <f>VLOOKUP(B2487,辅助信息!E:K,7,FALSE)</f>
        <v>JWDDCD2025102100473</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87</v>
      </c>
      <c r="Q2487" s="18" t="str">
        <f>VLOOKUP(B2487,辅助信息!E:M,9,FALSE)</f>
        <v>ZTWM-CDGS-XS-2025-0073-五冶天府-成都怡心湖片区及龙泉驿医院等项目</v>
      </c>
      <c r="R2487" s="18" t="str">
        <f ca="1">_xlfn._xlws.FILTER(辅助信息!D:D,辅助信息!E:E=B2487)</f>
        <v>五冶建设扩建艺体中学二期工程</v>
      </c>
    </row>
    <row r="2488" hidden="1" spans="2:18">
      <c r="B2488" s="29" t="s">
        <v>167</v>
      </c>
      <c r="C2488" s="59">
        <v>45866</v>
      </c>
      <c r="D2488" s="29" t="str">
        <f>VLOOKUP(B2488,辅助信息!E:K,7,FALSE)</f>
        <v>JWDDCD2025102100473</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87</v>
      </c>
      <c r="Q2488" s="18" t="str">
        <f>VLOOKUP(B2488,辅助信息!E:M,9,FALSE)</f>
        <v>ZTWM-CDGS-XS-2025-0073-五冶天府-成都怡心湖片区及龙泉驿医院等项目</v>
      </c>
      <c r="R2488" s="18" t="str">
        <f ca="1">_xlfn._xlws.FILTER(辅助信息!D:D,辅助信息!E:E=B2488)</f>
        <v>五冶建设扩建艺体中学二期工程</v>
      </c>
    </row>
    <row r="2489" hidden="1" spans="2:18">
      <c r="B2489" s="29" t="s">
        <v>167</v>
      </c>
      <c r="C2489" s="59">
        <v>45866</v>
      </c>
      <c r="D2489" s="29" t="str">
        <f>VLOOKUP(B2489,辅助信息!E:K,7,FALSE)</f>
        <v>JWDDCD2025102100473</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87</v>
      </c>
      <c r="Q2489" s="18" t="str">
        <f>VLOOKUP(B2489,辅助信息!E:M,9,FALSE)</f>
        <v>ZTWM-CDGS-XS-2025-0073-五冶天府-成都怡心湖片区及龙泉驿医院等项目</v>
      </c>
      <c r="R2489" s="18" t="str">
        <f ca="1">_xlfn._xlws.FILTER(辅助信息!D:D,辅助信息!E:E=B2489)</f>
        <v>五冶建设扩建艺体中学二期工程</v>
      </c>
    </row>
    <row r="2490" hidden="1" spans="2:18">
      <c r="B2490" s="29" t="s">
        <v>167</v>
      </c>
      <c r="C2490" s="59">
        <v>45866</v>
      </c>
      <c r="D2490" s="29" t="str">
        <f>VLOOKUP(B2490,辅助信息!E:K,7,FALSE)</f>
        <v>JWDDCD2025102100473</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87</v>
      </c>
      <c r="Q2490" s="18" t="str">
        <f>VLOOKUP(B2490,辅助信息!E:M,9,FALSE)</f>
        <v>ZTWM-CDGS-XS-2025-0073-五冶天府-成都怡心湖片区及龙泉驿医院等项目</v>
      </c>
      <c r="R2490" s="18" t="str">
        <f ca="1">_xlfn._xlws.FILTER(辅助信息!D:D,辅助信息!E:E=B2490)</f>
        <v>五冶建设扩建艺体中学二期工程</v>
      </c>
    </row>
    <row r="2491" hidden="1" spans="2:18">
      <c r="B2491" s="29" t="s">
        <v>167</v>
      </c>
      <c r="C2491" s="59">
        <v>45866</v>
      </c>
      <c r="D2491" s="29" t="str">
        <f>VLOOKUP(B2491,辅助信息!E:K,7,FALSE)</f>
        <v>JWDDCD2025102100473</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87</v>
      </c>
      <c r="Q2491" s="18" t="str">
        <f>VLOOKUP(B2491,辅助信息!E:M,9,FALSE)</f>
        <v>ZTWM-CDGS-XS-2025-0073-五冶天府-成都怡心湖片区及龙泉驿医院等项目</v>
      </c>
      <c r="R2491" s="18" t="str">
        <f ca="1">_xlfn._xlws.FILTER(辅助信息!D:D,辅助信息!E:E=B2491)</f>
        <v>五冶建设扩建艺体中学二期工程</v>
      </c>
    </row>
    <row r="2492" hidden="1" spans="2:18">
      <c r="B2492" s="29" t="s">
        <v>167</v>
      </c>
      <c r="C2492" s="59">
        <v>45866</v>
      </c>
      <c r="D2492" s="29" t="str">
        <f>VLOOKUP(B2492,辅助信息!E:K,7,FALSE)</f>
        <v>JWDDCD2025102100473</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87</v>
      </c>
      <c r="Q2492" s="18" t="str">
        <f>VLOOKUP(B2492,辅助信息!E:M,9,FALSE)</f>
        <v>ZTWM-CDGS-XS-2025-0073-五冶天府-成都怡心湖片区及龙泉驿医院等项目</v>
      </c>
      <c r="R2492" s="18" t="str">
        <f ca="1">_xlfn._xlws.FILTER(辅助信息!D:D,辅助信息!E:E=B2492)</f>
        <v>五冶建设扩建艺体中学二期工程</v>
      </c>
    </row>
    <row r="2493" hidden="1" spans="2:18">
      <c r="B2493" s="29" t="s">
        <v>167</v>
      </c>
      <c r="C2493" s="59">
        <v>45866</v>
      </c>
      <c r="D2493" s="29" t="str">
        <f>VLOOKUP(B2493,辅助信息!E:K,7,FALSE)</f>
        <v>JWDDCD2025102100473</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87</v>
      </c>
      <c r="Q2493" s="18" t="str">
        <f>VLOOKUP(B2493,辅助信息!E:M,9,FALSE)</f>
        <v>ZTWM-CDGS-XS-2025-0073-五冶天府-成都怡心湖片区及龙泉驿医院等项目</v>
      </c>
      <c r="R2493" s="18" t="str">
        <f ca="1">_xlfn._xlws.FILTER(辅助信息!D:D,辅助信息!E:E=B2493)</f>
        <v>五冶建设扩建艺体中学二期工程</v>
      </c>
    </row>
    <row r="2494" hidden="1" spans="2:18">
      <c r="B2494" s="29" t="s">
        <v>167</v>
      </c>
      <c r="C2494" s="59">
        <v>45866</v>
      </c>
      <c r="D2494" s="29" t="str">
        <f>VLOOKUP(B2494,辅助信息!E:K,7,FALSE)</f>
        <v>JWDDCD2025102100473</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87</v>
      </c>
      <c r="Q2494" s="18" t="str">
        <f>VLOOKUP(B2494,辅助信息!E:M,9,FALSE)</f>
        <v>ZTWM-CDGS-XS-2025-0073-五冶天府-成都怡心湖片区及龙泉驿医院等项目</v>
      </c>
      <c r="R2494" s="18" t="str">
        <f ca="1">_xlfn._xlws.FILTER(辅助信息!D:D,辅助信息!E:E=B2494)</f>
        <v>五冶建设扩建艺体中学二期工程</v>
      </c>
    </row>
    <row r="2495" hidden="1" spans="2:18">
      <c r="B2495" s="29" t="s">
        <v>167</v>
      </c>
      <c r="C2495" s="59">
        <v>45866</v>
      </c>
      <c r="D2495" s="29" t="str">
        <f>VLOOKUP(B2495,辅助信息!E:K,7,FALSE)</f>
        <v>JWDDCD2025102100473</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87</v>
      </c>
      <c r="Q2495" s="18" t="str">
        <f>VLOOKUP(B2495,辅助信息!E:M,9,FALSE)</f>
        <v>ZTWM-CDGS-XS-2025-0073-五冶天府-成都怡心湖片区及龙泉驿医院等项目</v>
      </c>
      <c r="R2495" s="18" t="str">
        <f ca="1">_xlfn._xlws.FILTER(辅助信息!D:D,辅助信息!E:E=B2495)</f>
        <v>五冶建设扩建艺体中学二期工程</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87</v>
      </c>
      <c r="Q2496" s="18" t="str">
        <f>VLOOKUP(B2496,辅助信息!E:M,9,FALSE)</f>
        <v>ZTWM-CDGS-XS-2024-0134-商投建工达州中医药科技成果示范园项目</v>
      </c>
      <c r="R2496" s="18" t="str">
        <f ca="1">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87</v>
      </c>
      <c r="Q2497" s="18" t="str">
        <f>VLOOKUP(B2497,辅助信息!E:M,9,FALSE)</f>
        <v>ZTWM-CDGS-XS-2024-0134-商投建工达州中医药科技成果示范园项目</v>
      </c>
      <c r="R2497" s="18" t="str">
        <f ca="1">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87</v>
      </c>
      <c r="Q2498" s="18" t="str">
        <f>VLOOKUP(B2498,辅助信息!E:M,9,FALSE)</f>
        <v>ZTWM-CDGS-XS-2024-0134-商投建工达州中医药科技成果示范园项目</v>
      </c>
      <c r="R2498" s="18" t="str">
        <f ca="1">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87</v>
      </c>
      <c r="Q2499" s="18" t="str">
        <f>VLOOKUP(B2499,辅助信息!E:M,9,FALSE)</f>
        <v>ZTWM-CDGS-XS-2024-0134-商投建工达州中医药科技成果示范园项目</v>
      </c>
      <c r="R2499" s="18" t="str">
        <f ca="1">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87</v>
      </c>
      <c r="Q2500" s="18" t="str">
        <f>VLOOKUP(B2500,辅助信息!E:M,9,FALSE)</f>
        <v>ZTWM-CDGS-XS-2024-0134-商投建工达州中医药科技成果示范园项目</v>
      </c>
      <c r="R2500" s="18" t="str">
        <f ca="1">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87</v>
      </c>
      <c r="Q2501" s="18" t="str">
        <f>VLOOKUP(B2501,辅助信息!E:M,9,FALSE)</f>
        <v>ZTWM-CDGS-XS-2024-0134-商投建工达州中医药科技成果示范园项目</v>
      </c>
      <c r="R2501" s="18" t="str">
        <f ca="1">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87</v>
      </c>
      <c r="Q2502" s="18" t="str">
        <f>VLOOKUP(B2502,辅助信息!E:M,9,FALSE)</f>
        <v>ZTWM-CDGS-XS-2024-0134-商投建工达州中医药科技成果示范园项目</v>
      </c>
      <c r="R2502" s="18" t="str">
        <f ca="1">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84</v>
      </c>
      <c r="Q2503" s="18" t="str">
        <f>VLOOKUP(B2503,辅助信息!E:M,9,FALSE)</f>
        <v>ZTWM-CDGS-XS-2024-0092-华西-萌海科创农业生态谷</v>
      </c>
      <c r="R2503" s="18" t="str">
        <f ca="1">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84</v>
      </c>
      <c r="Q2504" s="18" t="str">
        <f>VLOOKUP(B2504,辅助信息!E:M,9,FALSE)</f>
        <v>ZTWM-CDGS-XS-2024-0092-华西-萌海科创农业生态谷</v>
      </c>
      <c r="R2504" s="18" t="str">
        <f ca="1">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84</v>
      </c>
      <c r="Q2505" s="18" t="str">
        <f>VLOOKUP(B2505,辅助信息!E:M,9,FALSE)</f>
        <v>ZTWM-CDGS-XS-2024-0092-华西-萌海科创农业生态谷</v>
      </c>
      <c r="R2505" s="18" t="str">
        <f ca="1">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84</v>
      </c>
      <c r="Q2506" s="18" t="str">
        <f>VLOOKUP(B2506,辅助信息!E:M,9,FALSE)</f>
        <v>ZTWM-CDGS-XS-2024-0092-华西-萌海科创农业生态谷</v>
      </c>
      <c r="R2506" s="18" t="str">
        <f ca="1">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84</v>
      </c>
      <c r="Q2507" s="18" t="str">
        <f>VLOOKUP(B2507,辅助信息!E:M,9,FALSE)</f>
        <v>ZTWM-CDGS-XS-2024-0092-华西-萌海科创农业生态谷</v>
      </c>
      <c r="R2507" s="18" t="str">
        <f ca="1">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84</v>
      </c>
      <c r="Q2508" s="18" t="str">
        <f>VLOOKUP(B2508,辅助信息!E:M,9,FALSE)</f>
        <v>ZTWM-CDGS-XS-2024-0092-华西-萌海科创农业生态谷</v>
      </c>
      <c r="R2508" s="18" t="str">
        <f ca="1">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84</v>
      </c>
      <c r="Q2509" s="18" t="str">
        <f>VLOOKUP(B2509,辅助信息!E:M,9,FALSE)</f>
        <v>ZTWM-CDGS-XS-2024-0092-华西-萌海科创农业生态谷</v>
      </c>
      <c r="R2509" s="18" t="str">
        <f ca="1">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84</v>
      </c>
      <c r="Q2510" s="18" t="str">
        <f>VLOOKUP(B2510,辅助信息!E:M,9,FALSE)</f>
        <v>ZTWM-CDGS-XS-2024-0092-华西-萌海科创农业生态谷</v>
      </c>
      <c r="R2510" s="18" t="str">
        <f ca="1">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84</v>
      </c>
      <c r="Q2511" s="18" t="str">
        <f>VLOOKUP(B2511,辅助信息!E:M,9,FALSE)</f>
        <v>ZTWM-CDGS-XS-2024-0092-华西-萌海科创农业生态谷</v>
      </c>
      <c r="R2511" s="18" t="str">
        <f ca="1">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84</v>
      </c>
      <c r="Q2512" s="18" t="str">
        <f>VLOOKUP(B2512,辅助信息!E:M,9,FALSE)</f>
        <v>ZTWM-CDGS-XS-2024-0092-华西-萌海科创农业生态谷</v>
      </c>
      <c r="R2512" s="18" t="str">
        <f ca="1">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87</v>
      </c>
      <c r="Q2513" s="18" t="str">
        <f>VLOOKUP(B2513,辅助信息!E:M,9,FALSE)</f>
        <v>ZTWM-CDGS-XS-2025-0033-中铁武汉电气化局集团有限公司成达万高速铁路强电工程项目</v>
      </c>
      <c r="R2513" s="18" t="str">
        <f ca="1">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87</v>
      </c>
      <c r="Q2514" s="18" t="str">
        <f>VLOOKUP(B2514,辅助信息!E:M,9,FALSE)</f>
        <v>ZTWM-CDGS-XS-2025-0033-中铁武汉电气化局集团有限公司成达万高速铁路强电工程项目</v>
      </c>
      <c r="R2514" s="18" t="str">
        <f ca="1">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87</v>
      </c>
      <c r="Q2515" s="18" t="str">
        <f>VLOOKUP(B2515,辅助信息!E:M,9,FALSE)</f>
        <v>ZTWM-CDGS-XS-2025-0033-中铁武汉电气化局集团有限公司成达万高速铁路强电工程项目</v>
      </c>
      <c r="R2515" s="18" t="str">
        <f ca="1">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87</v>
      </c>
      <c r="Q2516" s="18" t="str">
        <f>VLOOKUP(B2516,辅助信息!E:M,9,FALSE)</f>
        <v>ZTWM-CDGS-XS-2025-0033-中铁武汉电气化局集团有限公司成达万高速铁路强电工程项目</v>
      </c>
      <c r="R2516" s="18" t="str">
        <f ca="1">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87</v>
      </c>
      <c r="Q2517" s="18" t="str">
        <f>VLOOKUP(B2517,辅助信息!E:M,9,FALSE)</f>
        <v>ZTWM-CDGS-XS-2025-0033-中铁武汉电气化局集团有限公司成达万高速铁路强电工程项目</v>
      </c>
      <c r="R2517" s="18" t="str">
        <f ca="1">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87</v>
      </c>
      <c r="Q2518" s="18" t="str">
        <f>VLOOKUP(B2518,辅助信息!E:M,9,FALSE)</f>
        <v>ZTWM-CDGS-XS-2025-0033-中铁武汉电气化局集团有限公司成达万高速铁路强电工程项目</v>
      </c>
      <c r="R2518" s="18" t="str">
        <f ca="1">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87</v>
      </c>
      <c r="Q2519" s="18" t="str">
        <f>VLOOKUP(B2519,辅助信息!E:M,9,FALSE)</f>
        <v>ZTWM-CDGS-XS-2025-0033-中铁武汉电气化局集团有限公司成达万高速铁路强电工程项目</v>
      </c>
      <c r="R2519" s="18" t="str">
        <f ca="1">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87</v>
      </c>
      <c r="Q2520" s="18" t="str">
        <f>VLOOKUP(B2520,辅助信息!E:M,9,FALSE)</f>
        <v>ZTWM-CDGS-XS-2025-0033-中铁武汉电气化局集团有限公司成达万高速铁路强电工程项目</v>
      </c>
      <c r="R2520" s="18" t="str">
        <f ca="1">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87</v>
      </c>
      <c r="Q2521" s="18" t="str">
        <f>VLOOKUP(B2521,辅助信息!E:M,9,FALSE)</f>
        <v>ZTWM-CDGS-XS-2025-0033-中铁武汉电气化局集团有限公司成达万高速铁路强电工程项目</v>
      </c>
      <c r="R2521" s="18" t="str">
        <f ca="1">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85</v>
      </c>
      <c r="Q2522" s="18" t="str">
        <f>VLOOKUP(B2522,辅助信息!E:M,9,FALSE)</f>
        <v>ZTWM-CDGS-XS-2024-0030-华西集采-简州大道</v>
      </c>
      <c r="R2522" s="18" t="str">
        <f ca="1">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85</v>
      </c>
      <c r="Q2523" s="18" t="str">
        <f>VLOOKUP(B2523,辅助信息!E:M,9,FALSE)</f>
        <v>ZTWM-CDGS-XS-2024-0030-华西集采-简州大道</v>
      </c>
      <c r="R2523" s="18" t="str">
        <f ca="1">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85</v>
      </c>
      <c r="Q2524" s="18" t="str">
        <f>VLOOKUP(B2524,辅助信息!E:M,9,FALSE)</f>
        <v>ZTWM-CDGS-XS-2024-0030-华西集采-简州大道</v>
      </c>
      <c r="R2524" s="18" t="str">
        <f ca="1">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85</v>
      </c>
      <c r="Q2525" s="18" t="str">
        <f>VLOOKUP(B2525,辅助信息!E:M,9,FALSE)</f>
        <v>ZTWM-CDGS-XS-2024-0030-华西集采-简州大道</v>
      </c>
      <c r="R2525" s="18" t="str">
        <f ca="1">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85</v>
      </c>
      <c r="Q2526" s="18" t="str">
        <f>VLOOKUP(B2526,辅助信息!E:M,9,FALSE)</f>
        <v>ZTWM-CDGS-XS-2024-0030-华西集采-简州大道</v>
      </c>
      <c r="R2526" s="18" t="str">
        <f ca="1">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85</v>
      </c>
      <c r="Q2527" s="18" t="str">
        <f>VLOOKUP(B2527,辅助信息!E:M,9,FALSE)</f>
        <v>ZTWM-CDGS-XS-2024-0030-华西集采-简州大道</v>
      </c>
      <c r="R2527" s="18" t="str">
        <f ca="1">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85</v>
      </c>
      <c r="Q2528" s="18" t="str">
        <f>VLOOKUP(B2528,辅助信息!E:M,9,FALSE)</f>
        <v>ZTWM-CDGS-XS-2024-0030-华西集采-简州大道</v>
      </c>
      <c r="R2528" s="18" t="str">
        <f ca="1">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85</v>
      </c>
      <c r="Q2529" s="18" t="str">
        <f>VLOOKUP(B2529,辅助信息!E:M,9,FALSE)</f>
        <v>ZTWM-CDGS-XS-2024-0030-华西集采-简州大道</v>
      </c>
      <c r="R2529" s="18" t="str">
        <f ca="1">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85</v>
      </c>
      <c r="Q2530" s="18" t="str">
        <f>VLOOKUP(B2530,辅助信息!E:M,9,FALSE)</f>
        <v>ZTWM-CDGS-XS-2024-0030-华西集采-简州大道</v>
      </c>
      <c r="R2530" s="18" t="str">
        <f ca="1">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85</v>
      </c>
      <c r="Q2531" s="18" t="str">
        <f>VLOOKUP(B2531,辅助信息!E:M,9,FALSE)</f>
        <v>ZTWM-CDGS-XS-2024-0030-华西集采-简州大道</v>
      </c>
      <c r="R2531" s="18" t="str">
        <f ca="1">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85</v>
      </c>
      <c r="Q2532" s="18" t="str">
        <f>VLOOKUP(B2532,辅助信息!E:M,9,FALSE)</f>
        <v>ZTWM-CDGS-XS-2024-0030-华西集采-简州大道</v>
      </c>
      <c r="R2532" s="18" t="str">
        <f ca="1">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85</v>
      </c>
      <c r="Q2533" s="18" t="str">
        <f>VLOOKUP(B2533,辅助信息!E:M,9,FALSE)</f>
        <v>ZTWM-CDYXGS-XS-2025-0014-宜宾兴港建材-三江新区长江工业园片区保障性租赁住房建设项目</v>
      </c>
      <c r="R2533" s="18" t="str">
        <f ca="1">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85</v>
      </c>
      <c r="Q2534" s="18" t="str">
        <f>VLOOKUP(B2534,辅助信息!E:M,9,FALSE)</f>
        <v>ZTWM-CDYXGS-XS-2025-0014-宜宾兴港建材-三江新区长江工业园片区保障性租赁住房建设项目</v>
      </c>
      <c r="R2534" s="18" t="str">
        <f ca="1">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85</v>
      </c>
      <c r="Q2535" s="18" t="str">
        <f>VLOOKUP(B2535,辅助信息!E:M,9,FALSE)</f>
        <v>ZTWM-CDYXGS-XS-2025-0014-宜宾兴港建材-三江新区长江工业园片区保障性租赁住房建设项目</v>
      </c>
      <c r="R2535" s="18" t="str">
        <f ca="1">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85</v>
      </c>
      <c r="Q2536" s="18" t="str">
        <f>VLOOKUP(B2536,辅助信息!E:M,9,FALSE)</f>
        <v>ZTWM-CDYXGS-XS-2025-0014-宜宾兴港建材-三江新区长江工业园片区保障性租赁住房建设项目</v>
      </c>
      <c r="R2536" s="18" t="str">
        <f ca="1">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85</v>
      </c>
      <c r="Q2537" s="18" t="str">
        <f>VLOOKUP(B2537,辅助信息!E:M,9,FALSE)</f>
        <v>ZTWM-CDYXGS-XS-2025-0014-宜宾兴港建材-三江新区长江工业园片区保障性租赁住房建设项目</v>
      </c>
      <c r="R2537" s="18" t="str">
        <f ca="1">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85</v>
      </c>
      <c r="Q2538" s="18" t="str">
        <f>VLOOKUP(B2538,辅助信息!E:M,9,FALSE)</f>
        <v>ZTWM-CDYXGS-XS-2025-0014-宜宾兴港建材-三江新区长江工业园片区保障性租赁住房建设项目</v>
      </c>
      <c r="R2538" s="18" t="str">
        <f ca="1">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85</v>
      </c>
      <c r="Q2539" s="18" t="str">
        <f>VLOOKUP(B2539,辅助信息!E:M,9,FALSE)</f>
        <v>ZTWM-CDYXGS-XS-2025-0014-宜宾兴港建材-三江新区长江工业园片区保障性租赁住房建设项目</v>
      </c>
      <c r="R2539" s="18" t="str">
        <f ca="1">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85</v>
      </c>
      <c r="Q2540" s="18" t="str">
        <f>VLOOKUP(B2540,辅助信息!E:M,9,FALSE)</f>
        <v>ZTWM-CDYXGS-XS-2025-0014-宜宾兴港建材-三江新区长江工业园片区保障性租赁住房建设项目</v>
      </c>
      <c r="R2540" s="18" t="str">
        <f ca="1">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85</v>
      </c>
      <c r="Q2541" s="18" t="str">
        <f>VLOOKUP(B2541,辅助信息!E:M,9,FALSE)</f>
        <v>ZTWM-CDYXGS-XS-2025-0014-宜宾兴港建材-三江新区长江工业园片区保障性租赁住房建设项目</v>
      </c>
      <c r="R2541" s="18" t="str">
        <f ca="1">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85</v>
      </c>
      <c r="Q2542" s="18" t="str">
        <f>VLOOKUP(B2542,辅助信息!E:M,9,FALSE)</f>
        <v>ZTWM-CDGS-XS-2025-0126-四川机司-乐山市校地共建产教融合基地配套设施项目施工二标段钢筋采购合同</v>
      </c>
      <c r="R2542" s="18" t="str">
        <f ca="1">_xlfn._xlws.FILTER(辅助信息!D:D,辅助信息!E:E=B2542)</f>
        <v>乐山市校地共建产教融合基地建设项目二标段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85</v>
      </c>
      <c r="Q2543" s="18" t="str">
        <f>VLOOKUP(B2543,辅助信息!E:M,9,FALSE)</f>
        <v>ZTWM-CDGS-XS-2025-0126-四川机司-乐山市校地共建产教融合基地配套设施项目施工二标段钢筋采购合同</v>
      </c>
      <c r="R2543" s="18" t="str">
        <f ca="1">_xlfn._xlws.FILTER(辅助信息!D:D,辅助信息!E:E=B2543)</f>
        <v>乐山市校地共建产教融合基地建设项目二标段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85</v>
      </c>
      <c r="Q2544" s="18" t="str">
        <f>VLOOKUP(B2544,辅助信息!E:M,9,FALSE)</f>
        <v>ZTWM-CDGS-XS-2025-0126-四川机司-乐山市校地共建产教融合基地配套设施项目施工二标段钢筋采购合同</v>
      </c>
      <c r="R2544" s="18" t="str">
        <f ca="1">_xlfn._xlws.FILTER(辅助信息!D:D,辅助信息!E:E=B2544)</f>
        <v>乐山市校地共建产教融合基地建设项目二标段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85</v>
      </c>
      <c r="Q2545" s="18" t="str">
        <f>VLOOKUP(B2545,辅助信息!E:M,9,FALSE)</f>
        <v>ZTWM-CDGS-XS-2025-0126-四川机司-乐山市校地共建产教融合基地配套设施项目施工二标段钢筋采购合同</v>
      </c>
      <c r="R2545" s="18" t="str">
        <f ca="1">_xlfn._xlws.FILTER(辅助信息!D:D,辅助信息!E:E=B2545)</f>
        <v>乐山市校地共建产教融合基地建设项目二标段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85</v>
      </c>
      <c r="Q2546" s="18" t="str">
        <f>VLOOKUP(B2546,辅助信息!E:M,9,FALSE)</f>
        <v>ZTWM-CDGS-XS-2025-0126-四川机司-乐山市校地共建产教融合基地配套设施项目施工二标段钢筋采购合同</v>
      </c>
      <c r="R2546" s="18" t="str">
        <f ca="1">_xlfn._xlws.FILTER(辅助信息!D:D,辅助信息!E:E=B2546)</f>
        <v>乐山市校地共建产教融合基地建设项目二标段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85</v>
      </c>
      <c r="Q2547" s="18" t="str">
        <f>VLOOKUP(B2547,辅助信息!E:M,9,FALSE)</f>
        <v>ZTWM-CDGS-XS-2025-0126-四川机司-乐山市校地共建产教融合基地配套设施项目施工二标段钢筋采购合同</v>
      </c>
      <c r="R2547" s="18" t="str">
        <f ca="1">_xlfn._xlws.FILTER(辅助信息!D:D,辅助信息!E:E=B2547)</f>
        <v>乐山市校地共建产教融合基地建设项目二标段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85</v>
      </c>
      <c r="Q2548" s="18" t="str">
        <f>VLOOKUP(B2548,辅助信息!E:M,9,FALSE)</f>
        <v>ZTWM-CDGS-XS-2025-0126-四川机司-乐山市校地共建产教融合基地配套设施项目施工二标段钢筋采购合同</v>
      </c>
      <c r="R2548" s="18" t="str">
        <f ca="1">_xlfn._xlws.FILTER(辅助信息!D:D,辅助信息!E:E=B2548)</f>
        <v>乐山市校地共建产教融合基地建设项目二标段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83</v>
      </c>
      <c r="Q2549" s="18" t="str">
        <f>VLOOKUP(B2549,辅助信息!E:M,9,FALSE)</f>
        <v>ZTWM-CDGS-XS-2024-0030-华西集采-简州大道</v>
      </c>
      <c r="R2549" s="18" t="str">
        <f ca="1">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83</v>
      </c>
      <c r="Q2550" s="18" t="str">
        <f>VLOOKUP(B2550,辅助信息!E:M,9,FALSE)</f>
        <v>ZTWM-CDGS-XS-2024-0030-华西集采-简州大道</v>
      </c>
      <c r="R2550" s="18" t="str">
        <f ca="1">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83</v>
      </c>
      <c r="Q2551" s="18" t="str">
        <f>VLOOKUP(B2551,辅助信息!E:M,9,FALSE)</f>
        <v>ZTWM-CDGS-XS-2024-0030-华西集采-简州大道</v>
      </c>
      <c r="R2551" s="18" t="str">
        <f ca="1">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83</v>
      </c>
      <c r="Q2552" s="18" t="str">
        <f>VLOOKUP(B2552,辅助信息!E:M,9,FALSE)</f>
        <v>ZTWM-CDGS-XS-2024-0030-华西集采-简州大道</v>
      </c>
      <c r="R2552" s="18" t="str">
        <f ca="1">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83</v>
      </c>
      <c r="Q2553" s="18" t="str">
        <f>VLOOKUP(B2553,辅助信息!E:M,9,FALSE)</f>
        <v>ZTWM-CDGS-XS-2024-0030-华西集采-简州大道</v>
      </c>
      <c r="R2553" s="18" t="str">
        <f ca="1">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83</v>
      </c>
      <c r="Q2554" s="18" t="str">
        <f>VLOOKUP(B2554,辅助信息!E:M,9,FALSE)</f>
        <v>ZTWM-CDGS-XS-2024-0030-华西集采-简州大道</v>
      </c>
      <c r="R2554" s="18" t="str">
        <f ca="1">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83</v>
      </c>
      <c r="Q2555" s="18" t="str">
        <f>VLOOKUP(B2555,辅助信息!E:M,9,FALSE)</f>
        <v>ZTWM-CDGS-XS-2024-0030-华西集采-简州大道</v>
      </c>
      <c r="R2555" s="18" t="str">
        <f ca="1">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83</v>
      </c>
      <c r="Q2556" s="18" t="str">
        <f>VLOOKUP(B2556,辅助信息!E:M,9,FALSE)</f>
        <v>ZTWM-CDGS-XS-2024-0030-华西集采-简州大道</v>
      </c>
      <c r="R2556" s="18" t="str">
        <f ca="1">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83</v>
      </c>
      <c r="Q2557" s="18" t="str">
        <f>VLOOKUP(B2557,辅助信息!E:M,9,FALSE)</f>
        <v>ZTWM-CDGS-XS-2024-0030-华西集采-简州大道</v>
      </c>
      <c r="R2557" s="18" t="str">
        <f ca="1">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83</v>
      </c>
      <c r="Q2558" s="18" t="str">
        <f>VLOOKUP(B2558,辅助信息!E:M,9,FALSE)</f>
        <v>ZTWM-CDGS-XS-2024-0134-商投建工达州中医药科技成果示范园项目</v>
      </c>
      <c r="R2558" s="18" t="str">
        <f ca="1">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83</v>
      </c>
      <c r="Q2559" s="18" t="str">
        <f>VLOOKUP(B2559,辅助信息!E:M,9,FALSE)</f>
        <v>ZTWM-CDGS-XS-2024-0134-商投建工达州中医药科技成果示范园项目</v>
      </c>
      <c r="R2559" s="18" t="str">
        <f ca="1">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83</v>
      </c>
      <c r="Q2560" s="18" t="str">
        <f>VLOOKUP(B2560,辅助信息!E:M,9,FALSE)</f>
        <v>ZTWM-CDGS-XS-2024-0134-商投建工达州中医药科技成果示范园项目</v>
      </c>
      <c r="R2560" s="18" t="str">
        <f ca="1">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83</v>
      </c>
      <c r="Q2561" s="18" t="str">
        <f>VLOOKUP(B2561,辅助信息!E:M,9,FALSE)</f>
        <v>ZTWM-CDGS-XS-2024-0134-商投建工达州中医药科技成果示范园项目</v>
      </c>
      <c r="R2561" s="18" t="str">
        <f ca="1">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83</v>
      </c>
      <c r="Q2562" s="18" t="str">
        <f>VLOOKUP(B2562,辅助信息!E:M,9,FALSE)</f>
        <v>ZTWM-CDGS-XS-2024-0134-商投建工达州中医药科技成果示范园项目</v>
      </c>
      <c r="R2562" s="18" t="str">
        <f ca="1">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83</v>
      </c>
      <c r="Q2563" s="18" t="str">
        <f>VLOOKUP(B2563,辅助信息!E:M,9,FALSE)</f>
        <v>ZTWM-CDGS-XS-2024-0134-商投建工达州中医药科技成果示范园项目</v>
      </c>
      <c r="R2563" s="18" t="str">
        <f ca="1">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83</v>
      </c>
      <c r="Q2564" s="18" t="str">
        <f>VLOOKUP(B2564,辅助信息!E:M,9,FALSE)</f>
        <v>ZTWM-CDGS-XS-2024-0134-商投建工达州中医药科技成果示范园项目</v>
      </c>
      <c r="R2564" s="18" t="str">
        <f ca="1">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83</v>
      </c>
      <c r="Q2565" s="18" t="str">
        <f>VLOOKUP(B2565,辅助信息!E:M,9,FALSE)</f>
        <v>ZTWM-CDYXGS-XS-2025-0014-宜宾兴港建材-三江新区长江工业园片区保障性租赁住房建设项目</v>
      </c>
      <c r="R2565" s="18" t="str">
        <f ca="1">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83</v>
      </c>
      <c r="Q2566" s="18" t="str">
        <f>VLOOKUP(B2566,辅助信息!E:M,9,FALSE)</f>
        <v>ZTWM-CDYXGS-XS-2025-0014-宜宾兴港建材-三江新区长江工业园片区保障性租赁住房建设项目</v>
      </c>
      <c r="R2566" s="18" t="str">
        <f ca="1">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83</v>
      </c>
      <c r="Q2567" s="18" t="str">
        <f>VLOOKUP(B2567,辅助信息!E:M,9,FALSE)</f>
        <v>ZTWM-CDYXGS-XS-2025-0014-宜宾兴港建材-三江新区长江工业园片区保障性租赁住房建设项目</v>
      </c>
      <c r="R2567" s="18" t="str">
        <f ca="1">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83</v>
      </c>
      <c r="Q2568" s="18" t="str">
        <f>VLOOKUP(B2568,辅助信息!E:M,9,FALSE)</f>
        <v>ZTWM-CDYXGS-XS-2025-0014-宜宾兴港建材-三江新区长江工业园片区保障性租赁住房建设项目</v>
      </c>
      <c r="R2568" s="18" t="str">
        <f ca="1">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83</v>
      </c>
      <c r="Q2569" s="18" t="str">
        <f>VLOOKUP(B2569,辅助信息!E:M,9,FALSE)</f>
        <v>ZTWM-CDGS-XS-2024-0169-中冶西部钢构-宜宾市南溪区幸福路东路,高县月江镇建设项目</v>
      </c>
      <c r="R2569" s="18" t="str">
        <f ca="1">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83</v>
      </c>
      <c r="Q2570" s="18" t="str">
        <f>VLOOKUP(B2570,辅助信息!E:M,9,FALSE)</f>
        <v>ZTWM-CDGS-XS-2024-0169-中冶西部钢构-宜宾市南溪区幸福路东路,高县月江镇建设项目</v>
      </c>
      <c r="R2570" s="18" t="str">
        <f ca="1">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83</v>
      </c>
      <c r="Q2571" s="18" t="str">
        <f>VLOOKUP(B2571,辅助信息!E:M,9,FALSE)</f>
        <v>ZTWM-CDGS-XS-2024-0169-中冶西部钢构-宜宾市南溪区幸福路东路,高县月江镇建设项目</v>
      </c>
      <c r="R2571" s="18" t="str">
        <f ca="1">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83</v>
      </c>
      <c r="Q2572" s="18" t="str">
        <f>VLOOKUP(B2572,辅助信息!E:M,9,FALSE)</f>
        <v>ZTWM-CDGS-XS-2024-0169-中冶西部钢构-宜宾市南溪区幸福路东路,高县月江镇建设项目</v>
      </c>
      <c r="R2572" s="18" t="str">
        <f ca="1">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83</v>
      </c>
      <c r="Q2573" s="18" t="str">
        <f>VLOOKUP(B2573,辅助信息!E:M,9,FALSE)</f>
        <v>ZTWM-CDGS-XS-2024-0169-中冶西部钢构-宜宾市南溪区幸福路东路,高县月江镇建设项目</v>
      </c>
      <c r="R2573" s="18" t="str">
        <f ca="1">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83</v>
      </c>
      <c r="Q2574" s="18" t="str">
        <f>VLOOKUP(B2574,辅助信息!E:M,9,FALSE)</f>
        <v>ZTWM-CDGS-XS-2024-0169-中冶西部钢构-宜宾市南溪区幸福路东路,高县月江镇建设项目</v>
      </c>
      <c r="R2574" s="18" t="str">
        <f ca="1">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83</v>
      </c>
      <c r="Q2575" s="18" t="str">
        <f>VLOOKUP(B2575,辅助信息!E:M,9,FALSE)</f>
        <v>ZTWM-CDGS-XS-2024-0169-中冶西部钢构-宜宾市南溪区幸福路东路,高县月江镇建设项目</v>
      </c>
      <c r="R2575" s="18" t="str">
        <f ca="1">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83</v>
      </c>
      <c r="Q2576" s="18" t="str">
        <f>VLOOKUP(B2576,辅助信息!E:M,9,FALSE)</f>
        <v>ZTWM-CDGS-XS-2024-0134-商投建工达州中医药科技成果示范园项目</v>
      </c>
      <c r="R2576" s="18" t="str">
        <f ca="1">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 ca="1">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 ca="1">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 ca="1">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 ca="1">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 ca="1">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79</v>
      </c>
      <c r="Q2582" s="18" t="str">
        <f>VLOOKUP(B2582,辅助信息!E:M,9,FALSE)</f>
        <v>ZTWM-CDGS-XS-2025-0126-四川机司-乐山市校地共建产教融合基地配套设施项目施工二标段钢筋采购合同</v>
      </c>
      <c r="R2582" s="18" t="str">
        <f ca="1">_xlfn._xlws.FILTER(辅助信息!D:D,辅助信息!E:E=B2582)</f>
        <v>乐山市校地共建产教融合基地建设项目二标段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79</v>
      </c>
      <c r="Q2583" s="18" t="str">
        <f>VLOOKUP(B2583,辅助信息!E:M,9,FALSE)</f>
        <v>ZTWM-CDGS-XS-2025-0126-四川机司-乐山市校地共建产教融合基地配套设施项目施工二标段钢筋采购合同</v>
      </c>
      <c r="R2583" s="18" t="str">
        <f ca="1">_xlfn._xlws.FILTER(辅助信息!D:D,辅助信息!E:E=B2583)</f>
        <v>乐山市校地共建产教融合基地建设项目二标段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79</v>
      </c>
      <c r="Q2584" s="18" t="str">
        <f>VLOOKUP(B2584,辅助信息!E:M,9,FALSE)</f>
        <v>ZTWM-CDGS-XS-2025-0126-四川机司-乐山市校地共建产教融合基地配套设施项目施工二标段钢筋采购合同</v>
      </c>
      <c r="R2584" s="18" t="str">
        <f ca="1">_xlfn._xlws.FILTER(辅助信息!D:D,辅助信息!E:E=B2584)</f>
        <v>乐山市校地共建产教融合基地建设项目二标段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79</v>
      </c>
      <c r="Q2585" s="18" t="str">
        <f>VLOOKUP(B2585,辅助信息!E:M,9,FALSE)</f>
        <v>ZTWM-CDGS-XS-2025-0126-四川机司-乐山市校地共建产教融合基地配套设施项目施工二标段钢筋采购合同</v>
      </c>
      <c r="R2585" s="18" t="str">
        <f ca="1">_xlfn._xlws.FILTER(辅助信息!D:D,辅助信息!E:E=B2585)</f>
        <v>乐山市校地共建产教融合基地建设项目二标段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79</v>
      </c>
      <c r="Q2586" s="18" t="str">
        <f>VLOOKUP(B2586,辅助信息!E:M,9,FALSE)</f>
        <v>ZTWM-CDGS-XS-2025-0126-四川机司-乐山市校地共建产教融合基地配套设施项目施工二标段钢筋采购合同</v>
      </c>
      <c r="R2586" s="18" t="str">
        <f ca="1">_xlfn._xlws.FILTER(辅助信息!D:D,辅助信息!E:E=B2586)</f>
        <v>乐山市校地共建产教融合基地建设项目二标段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79</v>
      </c>
      <c r="Q2587" s="18" t="str">
        <f>VLOOKUP(B2587,辅助信息!E:M,9,FALSE)</f>
        <v>ZTWM-CDGS-XS-2025-0126-四川机司-乐山市校地共建产教融合基地配套设施项目施工二标段钢筋采购合同</v>
      </c>
      <c r="R2587" s="18" t="str">
        <f ca="1">_xlfn._xlws.FILTER(辅助信息!D:D,辅助信息!E:E=B2587)</f>
        <v>乐山市校地共建产教融合基地建设项目二标段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79</v>
      </c>
      <c r="Q2588" s="18" t="str">
        <f>VLOOKUP(B2588,辅助信息!E:M,9,FALSE)</f>
        <v>ZTWM-CDGS-XS-2025-0126-四川机司-乐山市校地共建产教融合基地配套设施项目施工二标段钢筋采购合同</v>
      </c>
      <c r="R2588" s="18" t="str">
        <f ca="1">_xlfn._xlws.FILTER(辅助信息!D:D,辅助信息!E:E=B2588)</f>
        <v>乐山市校地共建产教融合基地建设项目二标段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79</v>
      </c>
      <c r="Q2589" s="18" t="str">
        <f>VLOOKUP(B2589,辅助信息!E:M,9,FALSE)</f>
        <v>ZTWM-CDGS-XS-2025-0126-四川机司-乐山市校地共建产教融合基地配套设施项目施工二标段钢筋采购合同</v>
      </c>
      <c r="R2589" s="18" t="str">
        <f ca="1">_xlfn._xlws.FILTER(辅助信息!D:D,辅助信息!E:E=B2589)</f>
        <v>乐山市校地共建产教融合基地建设项目二标段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79</v>
      </c>
      <c r="Q2590" s="18" t="str">
        <f>VLOOKUP(B2590,辅助信息!E:M,9,FALSE)</f>
        <v>ZTWM-CDGS-XS-2025-0126-四川机司-乐山市校地共建产教融合基地配套设施项目施工二标段钢筋采购合同</v>
      </c>
      <c r="R2590" s="18" t="str">
        <f ca="1">_xlfn._xlws.FILTER(辅助信息!D:D,辅助信息!E:E=B2590)</f>
        <v>乐山市校地共建产教融合基地建设项目二标段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79</v>
      </c>
      <c r="Q2591" s="18" t="str">
        <f>VLOOKUP(B2591,辅助信息!E:M,9,FALSE)</f>
        <v>ZTWM-CDGS-XS-2024-0134-商投建工达州中医药科技成果示范园项目</v>
      </c>
      <c r="R2591" s="18" t="str">
        <f ca="1">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79</v>
      </c>
      <c r="Q2592" s="18" t="str">
        <f>VLOOKUP(B2592,辅助信息!E:M,9,FALSE)</f>
        <v>ZTWM-CDGS-XS-2024-0134-商投建工达州中医药科技成果示范园项目</v>
      </c>
      <c r="R2592" s="18" t="str">
        <f ca="1">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79</v>
      </c>
      <c r="Q2593" s="18" t="str">
        <f>VLOOKUP(B2593,辅助信息!E:M,9,FALSE)</f>
        <v>ZTWM-CDGS-XS-2024-0134-商投建工达州中医药科技成果示范园项目</v>
      </c>
      <c r="R2593" s="18" t="str">
        <f ca="1">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79</v>
      </c>
      <c r="Q2594" s="18" t="str">
        <f>VLOOKUP(B2594,辅助信息!E:M,9,FALSE)</f>
        <v>ZTWM-CDGS-XS-2024-0134-商投建工达州中医药科技成果示范园项目</v>
      </c>
      <c r="R2594" s="18" t="str">
        <f ca="1">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79</v>
      </c>
      <c r="Q2595" s="18" t="str">
        <f>VLOOKUP(B2595,辅助信息!E:M,9,FALSE)</f>
        <v>ZTWM-CDGS-XS-2024-0134-商投建工达州中医药科技成果示范园项目</v>
      </c>
      <c r="R2595" s="18" t="str">
        <f ca="1">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79</v>
      </c>
      <c r="Q2596" s="18" t="str">
        <f>VLOOKUP(B2596,辅助信息!E:M,9,FALSE)</f>
        <v>ZTWM-CDGS-XS-2024-0134-商投建工达州中医药科技成果示范园项目</v>
      </c>
      <c r="R2596" s="18" t="str">
        <f ca="1">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79</v>
      </c>
      <c r="Q2597" s="18" t="str">
        <f>VLOOKUP(B2597,辅助信息!E:M,9,FALSE)</f>
        <v>ZTWM-CDGS-XS-2024-0134-商投建工达州中医药科技成果示范园项目</v>
      </c>
      <c r="R2597" s="18" t="str">
        <f ca="1">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79</v>
      </c>
      <c r="Q2598" s="18" t="str">
        <f>VLOOKUP(B2598,辅助信息!E:M,9,FALSE)</f>
        <v>ZTWM-CDGS-XS-2024-0134-商投建工达州中医药科技成果示范园项目</v>
      </c>
      <c r="R2598" s="18" t="str">
        <f ca="1">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79</v>
      </c>
      <c r="Q2599" s="18" t="str">
        <f>VLOOKUP(B2599,辅助信息!E:M,9,FALSE)</f>
        <v>ZTWM-CDGS-XS-2025-0073-五冶天府-成都怡心湖片区及龙泉驿医院等项目</v>
      </c>
      <c r="R2599" s="18" t="str">
        <f ca="1">_xlfn._xlws.FILTER(辅助信息!D:D,辅助信息!E:E=B2599)</f>
        <v>五冶建设龙泉芙蓉花语项目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79</v>
      </c>
      <c r="Q2600" s="18" t="str">
        <f>VLOOKUP(B2600,辅助信息!E:M,9,FALSE)</f>
        <v>ZTWM-CDGS-XS-2024-0179-四川商投-射洪城乡一体化建设项目</v>
      </c>
      <c r="R2600" s="18" t="str">
        <f ca="1">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79</v>
      </c>
      <c r="Q2601" s="18" t="str">
        <f>VLOOKUP(B2601,辅助信息!E:M,9,FALSE)</f>
        <v>ZTWM-CDGS-XS-2024-0179-四川商投-射洪城乡一体化建设项目</v>
      </c>
      <c r="R2601" s="18" t="str">
        <f ca="1">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79</v>
      </c>
      <c r="Q2602" s="18" t="str">
        <f>VLOOKUP(B2602,辅助信息!E:M,9,FALSE)</f>
        <v>ZTWM-CDGS-XS-2024-0134-商投建工达州中医药科技成果示范园项目</v>
      </c>
      <c r="R2602" s="18" t="str">
        <f ca="1">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79</v>
      </c>
      <c r="Q2603" s="18" t="str">
        <f>VLOOKUP(B2603,辅助信息!E:M,9,FALSE)</f>
        <v>ZTWM-CDGS-XS-2024-0134-商投建工达州中医药科技成果示范园项目</v>
      </c>
      <c r="R2603" s="18" t="str">
        <f ca="1">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79</v>
      </c>
      <c r="Q2604" s="18" t="str">
        <f>VLOOKUP(B2604,辅助信息!E:M,9,FALSE)</f>
        <v>ZTWM-CDGS-XS-2024-0134-商投建工达州中医药科技成果示范园项目</v>
      </c>
      <c r="R2604" s="18" t="str">
        <f ca="1">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79</v>
      </c>
      <c r="Q2605" s="18" t="str">
        <f>VLOOKUP(B2605,辅助信息!E:M,9,FALSE)</f>
        <v>ZTWM-CDGS-XS-2024-0134-商投建工达州中医药科技成果示范园项目</v>
      </c>
      <c r="R2605" s="18" t="str">
        <f ca="1">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 ca="1">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 ca="1">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 ca="1">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 ca="1">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78</v>
      </c>
      <c r="Q2610" s="18" t="str">
        <f>VLOOKUP(B2610,辅助信息!E:M,9,FALSE)</f>
        <v>ZTWM-CDGS-XS-2025-0126-四川机司-乐山市校地共建产教融合基地配套设施项目施工二标段钢筋采购合同</v>
      </c>
      <c r="R2610" s="18" t="str">
        <f ca="1">_xlfn._xlws.FILTER(辅助信息!D:D,辅助信息!E:E=B2610)</f>
        <v>乐山市校地共建产教融合基地建设项目二标段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78</v>
      </c>
      <c r="Q2611" s="18" t="str">
        <f>VLOOKUP(B2611,辅助信息!E:M,9,FALSE)</f>
        <v>ZTWM-CDGS-XS-2025-0126-四川机司-乐山市校地共建产教融合基地配套设施项目施工二标段钢筋采购合同</v>
      </c>
      <c r="R2611" s="18" t="str">
        <f ca="1">_xlfn._xlws.FILTER(辅助信息!D:D,辅助信息!E:E=B2611)</f>
        <v>乐山市校地共建产教融合基地建设项目二标段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78</v>
      </c>
      <c r="Q2612" s="18" t="str">
        <f>VLOOKUP(B2612,辅助信息!E:M,9,FALSE)</f>
        <v>ZTWM-CDYXGS-XS-2025-0014-宜宾兴港建材-三江新区长江工业园片区保障性租赁住房建设项目</v>
      </c>
      <c r="R2612" s="18" t="str">
        <f ca="1">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78</v>
      </c>
      <c r="Q2613" s="18" t="str">
        <f>VLOOKUP(B2613,辅助信息!E:M,9,FALSE)</f>
        <v>ZTWM-CDYXGS-XS-2025-0014-宜宾兴港建材-三江新区长江工业园片区保障性租赁住房建设项目</v>
      </c>
      <c r="R2613" s="18" t="str">
        <f ca="1">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78</v>
      </c>
      <c r="Q2614" s="18" t="str">
        <f>VLOOKUP(B2614,辅助信息!E:M,9,FALSE)</f>
        <v>ZTWM-CDYXGS-XS-2025-0014-宜宾兴港建材-三江新区长江工业园片区保障性租赁住房建设项目</v>
      </c>
      <c r="R2614" s="18" t="str">
        <f ca="1">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78</v>
      </c>
      <c r="Q2615" s="18" t="str">
        <f>VLOOKUP(B2615,辅助信息!E:M,9,FALSE)</f>
        <v>ZTWM-CDYXGS-XS-2025-0014-宜宾兴港建材-三江新区长江工业园片区保障性租赁住房建设项目</v>
      </c>
      <c r="R2615" s="18" t="str">
        <f ca="1">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78</v>
      </c>
      <c r="Q2616" s="18" t="str">
        <f>VLOOKUP(B2616,辅助信息!E:M,9,FALSE)</f>
        <v>ZTWM-CDYXGS-XS-2025-0014-宜宾兴港建材-三江新区长江工业园片区保障性租赁住房建设项目</v>
      </c>
      <c r="R2616" s="18" t="str">
        <f ca="1">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78</v>
      </c>
      <c r="Q2617" s="18" t="str">
        <f>VLOOKUP(B2617,辅助信息!E:M,9,FALSE)</f>
        <v>ZTWM-CDYXGS-XS-2025-0014-宜宾兴港建材-三江新区长江工业园片区保障性租赁住房建设项目</v>
      </c>
      <c r="R2617" s="18" t="str">
        <f ca="1">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78</v>
      </c>
      <c r="Q2618" s="18" t="str">
        <f>VLOOKUP(B2618,辅助信息!E:M,9,FALSE)</f>
        <v>ZTWM-CDYXGS-XS-2025-0014-宜宾兴港建材-三江新区长江工业园片区保障性租赁住房建设项目</v>
      </c>
      <c r="R2618" s="18" t="str">
        <f ca="1">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78</v>
      </c>
      <c r="Q2619" s="18" t="str">
        <f>VLOOKUP(B2619,辅助信息!E:M,9,FALSE)</f>
        <v>ZTWM-CDYXGS-XS-2025-0014-宜宾兴港建材-三江新区长江工业园片区保障性租赁住房建设项目</v>
      </c>
      <c r="R2619" s="18" t="str">
        <f ca="1">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78</v>
      </c>
      <c r="Q2620" s="18" t="str">
        <f>VLOOKUP(B2620,辅助信息!E:M,9,FALSE)</f>
        <v>ZTWM-CDGS-XS-2024-0030-华西集采-简州大道</v>
      </c>
      <c r="R2620" s="18" t="str">
        <f ca="1">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78</v>
      </c>
      <c r="Q2621" s="18" t="str">
        <f>VLOOKUP(B2621,辅助信息!E:M,9,FALSE)</f>
        <v>ZTWM-CDGS-XS-2024-0030-华西集采-简州大道</v>
      </c>
      <c r="R2621" s="18" t="str">
        <f ca="1">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78</v>
      </c>
      <c r="Q2622" s="18" t="str">
        <f>VLOOKUP(B2622,辅助信息!E:M,9,FALSE)</f>
        <v>ZTWM-CDGS-XS-2024-0030-华西集采-简州大道</v>
      </c>
      <c r="R2622" s="18" t="str">
        <f ca="1">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78</v>
      </c>
      <c r="Q2623" s="18" t="str">
        <f>VLOOKUP(B2623,辅助信息!E:M,9,FALSE)</f>
        <v>ZTWM-CDGS-XS-2024-0030-华西集采-简州大道</v>
      </c>
      <c r="R2623" s="18" t="str">
        <f ca="1">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78</v>
      </c>
      <c r="Q2624" s="18" t="str">
        <f>VLOOKUP(B2624,辅助信息!E:M,9,FALSE)</f>
        <v>ZTWM-CDGS-XS-2024-0030-华西集采-简州大道</v>
      </c>
      <c r="R2624" s="18" t="str">
        <f ca="1">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78</v>
      </c>
      <c r="Q2625" s="18" t="str">
        <f>VLOOKUP(B2625,辅助信息!E:M,9,FALSE)</f>
        <v>ZTWM-CDGS-XS-2024-0030-华西集采-简州大道</v>
      </c>
      <c r="R2625" s="18" t="str">
        <f ca="1">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78</v>
      </c>
      <c r="Q2626" s="18" t="str">
        <f>VLOOKUP(B2626,辅助信息!E:M,9,FALSE)</f>
        <v>ZTWM-CDGS-XS-2024-0030-华西集采-简州大道</v>
      </c>
      <c r="R2626" s="18" t="str">
        <f ca="1">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78</v>
      </c>
      <c r="Q2627" s="18" t="str">
        <f>VLOOKUP(B2627,辅助信息!E:M,9,FALSE)</f>
        <v>ZTWM-CDGS-XS-2024-0030-华西集采-简州大道</v>
      </c>
      <c r="R2627" s="18" t="str">
        <f ca="1">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78</v>
      </c>
      <c r="Q2628" s="18" t="str">
        <f>VLOOKUP(B2628,辅助信息!E:M,9,FALSE)</f>
        <v>ZTWM-CDGS-XS-2024-0030-华西集采-简州大道</v>
      </c>
      <c r="R2628" s="18" t="str">
        <f ca="1">_xlfn._xlws.FILTER(辅助信息!D:D,辅助信息!E:E=B2628)</f>
        <v>华西简阳西城嘉苑</v>
      </c>
    </row>
    <row r="2629" hidden="1" spans="2:18">
      <c r="B2629" s="29" t="s">
        <v>192</v>
      </c>
      <c r="C2629" s="59">
        <v>45875</v>
      </c>
      <c r="D2629" s="29" t="str">
        <f>VLOOKUP(B2629,辅助信息!E:K,7,FALSE)</f>
        <v>JWDDCD2025102100475</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78</v>
      </c>
      <c r="Q2629" s="18" t="str">
        <f>VLOOKUP(B2629,辅助信息!E:M,9,FALSE)</f>
        <v>ZTWM-CDGS-XS-2025-0073-五冶天府-成都怡心湖片区及龙泉驿医院等项目</v>
      </c>
      <c r="R2629" s="18" t="str">
        <f ca="1">_xlfn._xlws.FILTER(辅助信息!D:D,辅助信息!E:E=B2629)</f>
        <v>五冶建设成都国际铁路港多式联项目</v>
      </c>
    </row>
    <row r="2630" hidden="1" spans="2:18">
      <c r="B2630" s="29" t="s">
        <v>192</v>
      </c>
      <c r="C2630" s="59">
        <v>45875</v>
      </c>
      <c r="D2630" s="29" t="str">
        <f>VLOOKUP(B2630,辅助信息!E:K,7,FALSE)</f>
        <v>JWDDCD2025102100475</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78</v>
      </c>
      <c r="Q2630" s="18" t="str">
        <f>VLOOKUP(B2630,辅助信息!E:M,9,FALSE)</f>
        <v>ZTWM-CDGS-XS-2025-0073-五冶天府-成都怡心湖片区及龙泉驿医院等项目</v>
      </c>
      <c r="R2630" s="18" t="str">
        <f ca="1">_xlfn._xlws.FILTER(辅助信息!D:D,辅助信息!E:E=B2630)</f>
        <v>五冶建设成都国际铁路港多式联项目</v>
      </c>
    </row>
    <row r="2631" hidden="1" spans="2:18">
      <c r="B2631" s="29" t="s">
        <v>192</v>
      </c>
      <c r="C2631" s="59">
        <v>45875</v>
      </c>
      <c r="D2631" s="29" t="str">
        <f>VLOOKUP(B2631,辅助信息!E:K,7,FALSE)</f>
        <v>JWDDCD2025102100475</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78</v>
      </c>
      <c r="Q2631" s="18" t="str">
        <f>VLOOKUP(B2631,辅助信息!E:M,9,FALSE)</f>
        <v>ZTWM-CDGS-XS-2025-0073-五冶天府-成都怡心湖片区及龙泉驿医院等项目</v>
      </c>
      <c r="R2631" s="18" t="str">
        <f ca="1">_xlfn._xlws.FILTER(辅助信息!D:D,辅助信息!E:E=B2631)</f>
        <v>五冶建设成都国际铁路港多式联项目</v>
      </c>
    </row>
    <row r="2632" hidden="1" spans="2:18">
      <c r="B2632" s="29" t="s">
        <v>192</v>
      </c>
      <c r="C2632" s="59">
        <v>45875</v>
      </c>
      <c r="D2632" s="29" t="str">
        <f>VLOOKUP(B2632,辅助信息!E:K,7,FALSE)</f>
        <v>JWDDCD2025102100475</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78</v>
      </c>
      <c r="Q2632" s="18" t="str">
        <f>VLOOKUP(B2632,辅助信息!E:M,9,FALSE)</f>
        <v>ZTWM-CDGS-XS-2025-0073-五冶天府-成都怡心湖片区及龙泉驿医院等项目</v>
      </c>
      <c r="R2632" s="18" t="str">
        <f ca="1">_xlfn._xlws.FILTER(辅助信息!D:D,辅助信息!E:E=B2632)</f>
        <v>五冶建设成都国际铁路港多式联项目</v>
      </c>
    </row>
    <row r="2633" hidden="1" spans="2:18">
      <c r="B2633" s="29" t="s">
        <v>192</v>
      </c>
      <c r="C2633" s="59">
        <v>45875</v>
      </c>
      <c r="D2633" s="29" t="str">
        <f>VLOOKUP(B2633,辅助信息!E:K,7,FALSE)</f>
        <v>JWDDCD2025102100475</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78</v>
      </c>
      <c r="Q2633" s="18" t="str">
        <f>VLOOKUP(B2633,辅助信息!E:M,9,FALSE)</f>
        <v>ZTWM-CDGS-XS-2025-0073-五冶天府-成都怡心湖片区及龙泉驿医院等项目</v>
      </c>
      <c r="R2633" s="18" t="str">
        <f ca="1">_xlfn._xlws.FILTER(辅助信息!D:D,辅助信息!E:E=B2633)</f>
        <v>五冶建设成都国际铁路港多式联项目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78</v>
      </c>
      <c r="Q2634" s="18" t="str">
        <f>VLOOKUP(B2634,辅助信息!E:M,9,FALSE)</f>
        <v>ZTWM-CDGS-XS-2025-0125-四川机司-乐山市校地共建产教融合基地配套设施项目施工一标段钢筋采购合同</v>
      </c>
      <c r="R2634" s="18" t="str">
        <f ca="1">_xlfn._xlws.FILTER(辅助信息!D:D,辅助信息!E:E=B2634)</f>
        <v>乐山市校地共建产教融合基地建设项目一标段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78</v>
      </c>
      <c r="Q2635" s="18" t="str">
        <f>VLOOKUP(B2635,辅助信息!E:M,9,FALSE)</f>
        <v>ZTWM-CDGS-XS-2025-0125-四川机司-乐山市校地共建产教融合基地配套设施项目施工一标段钢筋采购合同</v>
      </c>
      <c r="R2635" s="18" t="str">
        <f ca="1">_xlfn._xlws.FILTER(辅助信息!D:D,辅助信息!E:E=B2635)</f>
        <v>乐山市校地共建产教融合基地建设项目一标段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78</v>
      </c>
      <c r="Q2636" s="18" t="str">
        <f>VLOOKUP(B2636,辅助信息!E:M,9,FALSE)</f>
        <v>ZTWM-CDGS-XS-2025-0125-四川机司-乐山市校地共建产教融合基地配套设施项目施工一标段钢筋采购合同</v>
      </c>
      <c r="R2636" s="18" t="str">
        <f ca="1">_xlfn._xlws.FILTER(辅助信息!D:D,辅助信息!E:E=B2636)</f>
        <v>乐山市校地共建产教融合基地建设项目一标段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78</v>
      </c>
      <c r="Q2637" s="18" t="str">
        <f>VLOOKUP(B2637,辅助信息!E:M,9,FALSE)</f>
        <v>ZTWM-CDGS-XS-2025-0125-四川机司-乐山市校地共建产教融合基地配套设施项目施工一标段钢筋采购合同</v>
      </c>
      <c r="R2637" s="18" t="str">
        <f ca="1">_xlfn._xlws.FILTER(辅助信息!D:D,辅助信息!E:E=B2637)</f>
        <v>乐山市校地共建产教融合基地建设项目一标段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78</v>
      </c>
      <c r="Q2638" s="18" t="str">
        <f>VLOOKUP(B2638,辅助信息!E:M,9,FALSE)</f>
        <v>ZTWM-CDGS-XS-2025-0125-四川机司-乐山市校地共建产教融合基地配套设施项目施工一标段钢筋采购合同</v>
      </c>
      <c r="R2638" s="18" t="str">
        <f ca="1">_xlfn._xlws.FILTER(辅助信息!D:D,辅助信息!E:E=B2638)</f>
        <v>乐山市校地共建产教融合基地建设项目一标段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78</v>
      </c>
      <c r="Q2639" s="18" t="str">
        <f>VLOOKUP(B2639,辅助信息!E:M,9,FALSE)</f>
        <v>ZTWM-CDGS-XS-2025-0125-四川机司-乐山市校地共建产教融合基地配套设施项目施工一标段钢筋采购合同</v>
      </c>
      <c r="R2639" s="18" t="str">
        <f ca="1">_xlfn._xlws.FILTER(辅助信息!D:D,辅助信息!E:E=B2639)</f>
        <v>乐山市校地共建产教融合基地建设项目一标段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78</v>
      </c>
      <c r="Q2640" s="18" t="str">
        <f>VLOOKUP(B2640,辅助信息!E:M,9,FALSE)</f>
        <v>ZTWM-CDGS-XS-2025-0125-四川机司-乐山市校地共建产教融合基地配套设施项目施工一标段钢筋采购合同</v>
      </c>
      <c r="R2640" s="18" t="str">
        <f ca="1">_xlfn._xlws.FILTER(辅助信息!D:D,辅助信息!E:E=B2640)</f>
        <v>乐山市校地共建产教融合基地建设项目一标段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78</v>
      </c>
      <c r="Q2641" s="18" t="str">
        <f>VLOOKUP(B2641,辅助信息!E:M,9,FALSE)</f>
        <v>ZTWM-CDGS-XS-2025-0125-四川机司-乐山市校地共建产教融合基地配套设施项目施工一标段钢筋采购合同</v>
      </c>
      <c r="R2641" s="18" t="str">
        <f ca="1">_xlfn._xlws.FILTER(辅助信息!D:D,辅助信息!E:E=B2641)</f>
        <v>乐山市校地共建产教融合基地建设项目一标段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78</v>
      </c>
      <c r="Q2642" s="18" t="str">
        <f>VLOOKUP(B2642,辅助信息!E:M,9,FALSE)</f>
        <v>ZTWM-CDGS-XS-2025-0125-四川机司-乐山市校地共建产教融合基地配套设施项目施工一标段钢筋采购合同</v>
      </c>
      <c r="R2642" s="18" t="str">
        <f ca="1">_xlfn._xlws.FILTER(辅助信息!D:D,辅助信息!E:E=B2642)</f>
        <v>乐山市校地共建产教融合基地建设项目一标段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78</v>
      </c>
      <c r="Q2643" s="18" t="str">
        <f>VLOOKUP(B2643,辅助信息!E:M,9,FALSE)</f>
        <v>ZTWM-CDGS-XS-2025-0125-四川机司-乐山市校地共建产教融合基地配套设施项目施工一标段钢筋采购合同</v>
      </c>
      <c r="R2643" s="18" t="str">
        <f ca="1">_xlfn._xlws.FILTER(辅助信息!D:D,辅助信息!E:E=B2643)</f>
        <v>乐山市校地共建产教融合基地建设项目一标段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78</v>
      </c>
      <c r="Q2644" s="18" t="str">
        <f>VLOOKUP(B2644,辅助信息!E:M,9,FALSE)</f>
        <v>ZTWM-CDYXGS-XS-2025-0014-宜宾兴港建材-三江新区长江工业园片区保障性租赁住房建设项目</v>
      </c>
      <c r="R2644" s="18" t="str">
        <f ca="1">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78</v>
      </c>
      <c r="Q2645" s="18" t="str">
        <f>VLOOKUP(B2645,辅助信息!E:M,9,FALSE)</f>
        <v>ZTWM-CDYXGS-XS-2025-0014-宜宾兴港建材-三江新区长江工业园片区保障性租赁住房建设项目</v>
      </c>
      <c r="R2645" s="18" t="str">
        <f ca="1">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78</v>
      </c>
      <c r="Q2646" s="18" t="str">
        <f>VLOOKUP(B2646,辅助信息!E:M,9,FALSE)</f>
        <v>ZTWM-CDYXGS-XS-2025-0014-宜宾兴港建材-三江新区长江工业园片区保障性租赁住房建设项目</v>
      </c>
      <c r="R2646" s="18" t="str">
        <f ca="1">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 ca="1">_xlfn._xlws.FILTER(辅助信息!D:D,辅助信息!E:E=B2647)</f>
        <v>乐山市校地共建产教融合基地建设项目二标段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 ca="1">_xlfn._xlws.FILTER(辅助信息!D:D,辅助信息!E:E=B2648)</f>
        <v>乐山市校地共建产教融合基地建设项目二标段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 ca="1">_xlfn._xlws.FILTER(辅助信息!D:D,辅助信息!E:E=B2649)</f>
        <v>乐山市校地共建产教融合基地建设项目二标段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 ca="1">_xlfn._xlws.FILTER(辅助信息!D:D,辅助信息!E:E=B2650)</f>
        <v>乐山市校地共建产教融合基地建设项目二标段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 ca="1">_xlfn._xlws.FILTER(辅助信息!D:D,辅助信息!E:E=B2651)</f>
        <v>乐山市校地共建产教融合基地建设项目二标段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 ca="1">_xlfn._xlws.FILTER(辅助信息!D:D,辅助信息!E:E=B2652)</f>
        <v>乐山市校地共建产教融合基地建设项目二标段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 ca="1">_xlfn._xlws.FILTER(辅助信息!D:D,辅助信息!E:E=B2653)</f>
        <v>乐山市校地共建产教融合基地建设项目二标段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 ca="1">_xlfn._xlws.FILTER(辅助信息!D:D,辅助信息!E:E=B2654)</f>
        <v>乐山市校地共建产教融合基地建设项目二标段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 ca="1">_xlfn._xlws.FILTER(辅助信息!D:D,辅助信息!E:E=B2655)</f>
        <v>乐山市校地共建产教融合基地建设项目二标段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 ca="1">_xlfn._xlws.FILTER(辅助信息!D:D,辅助信息!E:E=B2656)</f>
        <v>乐山市校地共建产教融合基地建设项目二标段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 ca="1">_xlfn._xlws.FILTER(辅助信息!D:D,辅助信息!E:E=B2657)</f>
        <v>乐山市校地共建产教融合基地建设项目二标段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 ca="1">_xlfn._xlws.FILTER(辅助信息!D:D,辅助信息!E:E=B2658)</f>
        <v>乐山市校地共建产教融合基地建设项目二标段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 ca="1">_xlfn._xlws.FILTER(辅助信息!D:D,辅助信息!E:E=B2659)</f>
        <v>乐山市校地共建产教融合基地建设项目二标段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 ca="1">_xlfn._xlws.FILTER(辅助信息!D:D,辅助信息!E:E=B2660)</f>
        <v>乐山市校地共建产教融合基地建设项目二标段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 ca="1">_xlfn._xlws.FILTER(辅助信息!D:D,辅助信息!E:E=B2661)</f>
        <v>乐山市校地共建产教融合基地建设项目二标段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 ca="1">_xlfn._xlws.FILTER(辅助信息!D:D,辅助信息!E:E=B2662)</f>
        <v>乐山市校地共建产教融合基地建设项目二标段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 ca="1">_xlfn._xlws.FILTER(辅助信息!D:D,辅助信息!E:E=B2663)</f>
        <v>乐山市校地共建产教融合基地建设项目二标段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 ca="1">_xlfn._xlws.FILTER(辅助信息!D:D,辅助信息!E:E=B2664)</f>
        <v>乐山市校地共建产教融合基地建设项目二标段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 ca="1">_xlfn._xlws.FILTER(辅助信息!D:D,辅助信息!E:E=B2665)</f>
        <v>乐山市校地共建产教融合基地建设项目二标段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 ca="1">_xlfn._xlws.FILTER(辅助信息!D:D,辅助信息!E:E=B2666)</f>
        <v>乐山市校地共建产教融合基地建设项目二标段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 ca="1">_xlfn._xlws.FILTER(辅助信息!D:D,辅助信息!E:E=B2667)</f>
        <v>乐山市校地共建产教融合基地建设项目二标段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 ca="1">_xlfn._xlws.FILTER(辅助信息!D:D,辅助信息!E:E=B2668)</f>
        <v>乐山市校地共建产教融合基地建设项目二标段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 ca="1">_xlfn._xlws.FILTER(辅助信息!D:D,辅助信息!E:E=B2669)</f>
        <v>乐山市校地共建产教融合基地建设项目二标段</v>
      </c>
    </row>
    <row r="2670" hidden="1" spans="2:18">
      <c r="B2670" s="29" t="s">
        <v>167</v>
      </c>
      <c r="C2670" s="59">
        <v>45878</v>
      </c>
      <c r="D2670" s="29" t="str">
        <f>VLOOKUP(B2670,辅助信息!E:K,7,FALSE)</f>
        <v>JWDDCD2025102100473</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74</v>
      </c>
      <c r="Q2670" s="18" t="str">
        <f>VLOOKUP(B2670,辅助信息!E:M,9,FALSE)</f>
        <v>ZTWM-CDGS-XS-2025-0073-五冶天府-成都怡心湖片区及龙泉驿医院等项目</v>
      </c>
      <c r="R2670" s="18" t="str">
        <f ca="1">_xlfn._xlws.FILTER(辅助信息!D:D,辅助信息!E:E=B2670)</f>
        <v>五冶建设扩建艺体中学二期工程</v>
      </c>
    </row>
    <row r="2671" hidden="1" spans="2:18">
      <c r="B2671" s="29" t="s">
        <v>167</v>
      </c>
      <c r="C2671" s="59">
        <v>45878</v>
      </c>
      <c r="D2671" s="29" t="str">
        <f>VLOOKUP(B2671,辅助信息!E:K,7,FALSE)</f>
        <v>JWDDCD2025102100473</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74</v>
      </c>
      <c r="Q2671" s="18" t="str">
        <f>VLOOKUP(B2671,辅助信息!E:M,9,FALSE)</f>
        <v>ZTWM-CDGS-XS-2025-0073-五冶天府-成都怡心湖片区及龙泉驿医院等项目</v>
      </c>
      <c r="R2671" s="18" t="str">
        <f ca="1">_xlfn._xlws.FILTER(辅助信息!D:D,辅助信息!E:E=B2671)</f>
        <v>五冶建设扩建艺体中学二期工程</v>
      </c>
    </row>
    <row r="2672" hidden="1" spans="2:18">
      <c r="B2672" s="29" t="s">
        <v>167</v>
      </c>
      <c r="C2672" s="59">
        <v>45878</v>
      </c>
      <c r="D2672" s="29" t="str">
        <f>VLOOKUP(B2672,辅助信息!E:K,7,FALSE)</f>
        <v>JWDDCD2025102100473</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74</v>
      </c>
      <c r="Q2672" s="18" t="str">
        <f>VLOOKUP(B2672,辅助信息!E:M,9,FALSE)</f>
        <v>ZTWM-CDGS-XS-2025-0073-五冶天府-成都怡心湖片区及龙泉驿医院等项目</v>
      </c>
      <c r="R2672" s="18" t="str">
        <f ca="1">_xlfn._xlws.FILTER(辅助信息!D:D,辅助信息!E:E=B2672)</f>
        <v>五冶建设扩建艺体中学二期工程</v>
      </c>
    </row>
    <row r="2673" hidden="1" spans="2:18">
      <c r="B2673" s="29" t="s">
        <v>167</v>
      </c>
      <c r="C2673" s="59">
        <v>45878</v>
      </c>
      <c r="D2673" s="29" t="str">
        <f>VLOOKUP(B2673,辅助信息!E:K,7,FALSE)</f>
        <v>JWDDCD2025102100473</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74</v>
      </c>
      <c r="Q2673" s="18" t="str">
        <f>VLOOKUP(B2673,辅助信息!E:M,9,FALSE)</f>
        <v>ZTWM-CDGS-XS-2025-0073-五冶天府-成都怡心湖片区及龙泉驿医院等项目</v>
      </c>
      <c r="R2673" s="18" t="str">
        <f ca="1">_xlfn._xlws.FILTER(辅助信息!D:D,辅助信息!E:E=B2673)</f>
        <v>五冶建设扩建艺体中学二期工程</v>
      </c>
    </row>
    <row r="2674" hidden="1" spans="2:18">
      <c r="B2674" s="29" t="s">
        <v>167</v>
      </c>
      <c r="C2674" s="59">
        <v>45878</v>
      </c>
      <c r="D2674" s="29" t="str">
        <f>VLOOKUP(B2674,辅助信息!E:K,7,FALSE)</f>
        <v>JWDDCD2025102100473</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74</v>
      </c>
      <c r="Q2674" s="18" t="str">
        <f>VLOOKUP(B2674,辅助信息!E:M,9,FALSE)</f>
        <v>ZTWM-CDGS-XS-2025-0073-五冶天府-成都怡心湖片区及龙泉驿医院等项目</v>
      </c>
      <c r="R2674" s="18" t="str">
        <f ca="1">_xlfn._xlws.FILTER(辅助信息!D:D,辅助信息!E:E=B2674)</f>
        <v>五冶建设扩建艺体中学二期工程</v>
      </c>
    </row>
    <row r="2675" hidden="1" spans="2:18">
      <c r="B2675" s="29" t="s">
        <v>167</v>
      </c>
      <c r="C2675" s="59">
        <v>45878</v>
      </c>
      <c r="D2675" s="29" t="str">
        <f>VLOOKUP(B2675,辅助信息!E:K,7,FALSE)</f>
        <v>JWDDCD2025102100473</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74</v>
      </c>
      <c r="Q2675" s="18" t="str">
        <f>VLOOKUP(B2675,辅助信息!E:M,9,FALSE)</f>
        <v>ZTWM-CDGS-XS-2025-0073-五冶天府-成都怡心湖片区及龙泉驿医院等项目</v>
      </c>
      <c r="R2675" s="18" t="str">
        <f ca="1">_xlfn._xlws.FILTER(辅助信息!D:D,辅助信息!E:E=B2675)</f>
        <v>五冶建设扩建艺体中学二期工程</v>
      </c>
    </row>
    <row r="2676" hidden="1" spans="2:18">
      <c r="B2676" s="29" t="s">
        <v>167</v>
      </c>
      <c r="C2676" s="59">
        <v>45878</v>
      </c>
      <c r="D2676" s="29" t="str">
        <f>VLOOKUP(B2676,辅助信息!E:K,7,FALSE)</f>
        <v>JWDDCD2025102100473</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74</v>
      </c>
      <c r="Q2676" s="18" t="str">
        <f>VLOOKUP(B2676,辅助信息!E:M,9,FALSE)</f>
        <v>ZTWM-CDGS-XS-2025-0073-五冶天府-成都怡心湖片区及龙泉驿医院等项目</v>
      </c>
      <c r="R2676" s="18" t="str">
        <f ca="1">_xlfn._xlws.FILTER(辅助信息!D:D,辅助信息!E:E=B2676)</f>
        <v>五冶建设扩建艺体中学二期工程</v>
      </c>
    </row>
    <row r="2677" hidden="1" spans="2:18">
      <c r="B2677" s="29" t="s">
        <v>167</v>
      </c>
      <c r="C2677" s="59">
        <v>45878</v>
      </c>
      <c r="D2677" s="29" t="str">
        <f>VLOOKUP(B2677,辅助信息!E:K,7,FALSE)</f>
        <v>JWDDCD2025102100473</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74</v>
      </c>
      <c r="Q2677" s="18" t="str">
        <f>VLOOKUP(B2677,辅助信息!E:M,9,FALSE)</f>
        <v>ZTWM-CDGS-XS-2025-0073-五冶天府-成都怡心湖片区及龙泉驿医院等项目</v>
      </c>
      <c r="R2677" s="18" t="str">
        <f ca="1">_xlfn._xlws.FILTER(辅助信息!D:D,辅助信息!E:E=B2677)</f>
        <v>五冶建设扩建艺体中学二期工程</v>
      </c>
    </row>
    <row r="2678" hidden="1" spans="2:18">
      <c r="B2678" s="29" t="s">
        <v>167</v>
      </c>
      <c r="C2678" s="59">
        <v>45878</v>
      </c>
      <c r="D2678" s="29" t="str">
        <f>VLOOKUP(B2678,辅助信息!E:K,7,FALSE)</f>
        <v>JWDDCD2025102100473</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74</v>
      </c>
      <c r="Q2678" s="18" t="str">
        <f>VLOOKUP(B2678,辅助信息!E:M,9,FALSE)</f>
        <v>ZTWM-CDGS-XS-2025-0073-五冶天府-成都怡心湖片区及龙泉驿医院等项目</v>
      </c>
      <c r="R2678" s="18" t="str">
        <f ca="1">_xlfn._xlws.FILTER(辅助信息!D:D,辅助信息!E:E=B2678)</f>
        <v>五冶建设扩建艺体中学二期工程</v>
      </c>
    </row>
    <row r="2679" hidden="1" spans="2:18">
      <c r="B2679" s="29" t="s">
        <v>167</v>
      </c>
      <c r="C2679" s="59">
        <v>45878</v>
      </c>
      <c r="D2679" s="29" t="str">
        <f>VLOOKUP(B2679,辅助信息!E:K,7,FALSE)</f>
        <v>JWDDCD2025102100473</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74</v>
      </c>
      <c r="Q2679" s="18" t="str">
        <f>VLOOKUP(B2679,辅助信息!E:M,9,FALSE)</f>
        <v>ZTWM-CDGS-XS-2025-0073-五冶天府-成都怡心湖片区及龙泉驿医院等项目</v>
      </c>
      <c r="R2679" s="18" t="str">
        <f ca="1">_xlfn._xlws.FILTER(辅助信息!D:D,辅助信息!E:E=B2679)</f>
        <v>五冶建设扩建艺体中学二期工程</v>
      </c>
    </row>
    <row r="2680" hidden="1" spans="2:18">
      <c r="B2680" s="29" t="s">
        <v>167</v>
      </c>
      <c r="C2680" s="59">
        <v>45878</v>
      </c>
      <c r="D2680" s="29" t="str">
        <f>VLOOKUP(B2680,辅助信息!E:K,7,FALSE)</f>
        <v>JWDDCD2025102100473</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74</v>
      </c>
      <c r="Q2680" s="18" t="str">
        <f>VLOOKUP(B2680,辅助信息!E:M,9,FALSE)</f>
        <v>ZTWM-CDGS-XS-2025-0073-五冶天府-成都怡心湖片区及龙泉驿医院等项目</v>
      </c>
      <c r="R2680" s="18" t="str">
        <f ca="1">_xlfn._xlws.FILTER(辅助信息!D:D,辅助信息!E:E=B2680)</f>
        <v>五冶建设扩建艺体中学二期工程</v>
      </c>
    </row>
    <row r="2681" hidden="1" spans="2:18">
      <c r="B2681" s="29" t="s">
        <v>167</v>
      </c>
      <c r="C2681" s="59">
        <v>45878</v>
      </c>
      <c r="D2681" s="29" t="str">
        <f>VLOOKUP(B2681,辅助信息!E:K,7,FALSE)</f>
        <v>JWDDCD2025102100473</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74</v>
      </c>
      <c r="Q2681" s="18" t="str">
        <f>VLOOKUP(B2681,辅助信息!E:M,9,FALSE)</f>
        <v>ZTWM-CDGS-XS-2025-0073-五冶天府-成都怡心湖片区及龙泉驿医院等项目</v>
      </c>
      <c r="R2681" s="18" t="str">
        <f ca="1">_xlfn._xlws.FILTER(辅助信息!D:D,辅助信息!E:E=B2681)</f>
        <v>五冶建设扩建艺体中学二期工程</v>
      </c>
    </row>
    <row r="2682" hidden="1" spans="2:18">
      <c r="B2682" s="29" t="s">
        <v>167</v>
      </c>
      <c r="C2682" s="59">
        <v>45878</v>
      </c>
      <c r="D2682" s="29" t="str">
        <f>VLOOKUP(B2682,辅助信息!E:K,7,FALSE)</f>
        <v>JWDDCD2025102100473</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74</v>
      </c>
      <c r="Q2682" s="18" t="str">
        <f>VLOOKUP(B2682,辅助信息!E:M,9,FALSE)</f>
        <v>ZTWM-CDGS-XS-2025-0073-五冶天府-成都怡心湖片区及龙泉驿医院等项目</v>
      </c>
      <c r="R2682" s="18" t="str">
        <f ca="1">_xlfn._xlws.FILTER(辅助信息!D:D,辅助信息!E:E=B2682)</f>
        <v>五冶建设扩建艺体中学二期工程</v>
      </c>
    </row>
    <row r="2683" hidden="1" spans="2:18">
      <c r="B2683" s="29" t="s">
        <v>167</v>
      </c>
      <c r="C2683" s="59">
        <v>45878</v>
      </c>
      <c r="D2683" s="29" t="str">
        <f>VLOOKUP(B2683,辅助信息!E:K,7,FALSE)</f>
        <v>JWDDCD2025102100473</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74</v>
      </c>
      <c r="Q2683" s="18" t="str">
        <f>VLOOKUP(B2683,辅助信息!E:M,9,FALSE)</f>
        <v>ZTWM-CDGS-XS-2025-0073-五冶天府-成都怡心湖片区及龙泉驿医院等项目</v>
      </c>
      <c r="R2683" s="18" t="str">
        <f ca="1">_xlfn._xlws.FILTER(辅助信息!D:D,辅助信息!E:E=B2683)</f>
        <v>五冶建设扩建艺体中学二期工程</v>
      </c>
    </row>
    <row r="2684" hidden="1" spans="2:18">
      <c r="B2684" s="29" t="s">
        <v>167</v>
      </c>
      <c r="C2684" s="59">
        <v>45878</v>
      </c>
      <c r="D2684" s="29" t="str">
        <f>VLOOKUP(B2684,辅助信息!E:K,7,FALSE)</f>
        <v>JWDDCD2025102100473</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74</v>
      </c>
      <c r="Q2684" s="18" t="str">
        <f>VLOOKUP(B2684,辅助信息!E:M,9,FALSE)</f>
        <v>ZTWM-CDGS-XS-2025-0073-五冶天府-成都怡心湖片区及龙泉驿医院等项目</v>
      </c>
      <c r="R2684" s="18" t="str">
        <f ca="1">_xlfn._xlws.FILTER(辅助信息!D:D,辅助信息!E:E=B2684)</f>
        <v>五冶建设扩建艺体中学二期工程</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74</v>
      </c>
      <c r="Q2685" s="18" t="str">
        <f>VLOOKUP(B2685,辅助信息!E:M,9,FALSE)</f>
        <v>ZTWM-CDGS-XS-2024-0030-华西集采-简州大道</v>
      </c>
      <c r="R2685" s="18" t="str">
        <f ca="1">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74</v>
      </c>
      <c r="Q2686" s="18" t="str">
        <f>VLOOKUP(B2686,辅助信息!E:M,9,FALSE)</f>
        <v>ZTWM-CDGS-XS-2024-0030-华西集采-简州大道</v>
      </c>
      <c r="R2686" s="18" t="str">
        <f ca="1">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74</v>
      </c>
      <c r="Q2687" s="18" t="str">
        <f>VLOOKUP(B2687,辅助信息!E:M,9,FALSE)</f>
        <v>ZTWM-CDGS-XS-2024-0030-华西集采-简州大道</v>
      </c>
      <c r="R2687" s="18" t="str">
        <f ca="1">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74</v>
      </c>
      <c r="Q2688" s="18" t="str">
        <f>VLOOKUP(B2688,辅助信息!E:M,9,FALSE)</f>
        <v>ZTWM-CDGS-XS-2024-0030-华西集采-简州大道</v>
      </c>
      <c r="R2688" s="18" t="str">
        <f ca="1">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74</v>
      </c>
      <c r="Q2689" s="18" t="str">
        <f>VLOOKUP(B2689,辅助信息!E:M,9,FALSE)</f>
        <v>ZTWM-CDGS-XS-2024-0030-华西集采-简州大道</v>
      </c>
      <c r="R2689" s="18" t="str">
        <f ca="1">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74</v>
      </c>
      <c r="Q2690" s="18" t="str">
        <f>VLOOKUP(B2690,辅助信息!E:M,9,FALSE)</f>
        <v>ZTWM-CDGS-XS-2024-0030-华西集采-简州大道</v>
      </c>
      <c r="R2690" s="18" t="str">
        <f ca="1">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74</v>
      </c>
      <c r="Q2691" s="18" t="str">
        <f>VLOOKUP(B2691,辅助信息!E:M,9,FALSE)</f>
        <v>ZTWM-CDGS-XS-2024-0030-华西集采-简州大道</v>
      </c>
      <c r="R2691" s="18" t="str">
        <f ca="1">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74</v>
      </c>
      <c r="Q2692" s="18" t="str">
        <f>VLOOKUP(B2692,辅助信息!E:M,9,FALSE)</f>
        <v>ZTWM-CDGS-XS-2024-0030-华西集采-简州大道</v>
      </c>
      <c r="R2692" s="18" t="str">
        <f ca="1">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74</v>
      </c>
      <c r="Q2693" s="18" t="str">
        <f>VLOOKUP(B2693,辅助信息!E:M,9,FALSE)</f>
        <v>ZTWM-CDYXGS-XS-2025-0014-宜宾兴港建材-三江新区长江工业园片区保障性租赁住房建设项目</v>
      </c>
      <c r="R2693" s="18" t="str">
        <f ca="1">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74</v>
      </c>
      <c r="Q2694" s="18" t="str">
        <f>VLOOKUP(B2694,辅助信息!E:M,9,FALSE)</f>
        <v>ZTWM-CDYXGS-XS-2025-0014-宜宾兴港建材-三江新区长江工业园片区保障性租赁住房建设项目</v>
      </c>
      <c r="R2694" s="18" t="str">
        <f ca="1">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74</v>
      </c>
      <c r="Q2695" s="18" t="str">
        <f>VLOOKUP(B2695,辅助信息!E:M,9,FALSE)</f>
        <v>ZTWM-CDYXGS-XS-2025-0014-宜宾兴港建材-三江新区长江工业园片区保障性租赁住房建设项目</v>
      </c>
      <c r="R2695" s="18" t="str">
        <f ca="1">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74</v>
      </c>
      <c r="Q2696" s="18" t="str">
        <f>VLOOKUP(B2696,辅助信息!E:M,9,FALSE)</f>
        <v>ZTWM-CDYXGS-XS-2025-0014-宜宾兴港建材-三江新区长江工业园片区保障性租赁住房建设项目</v>
      </c>
      <c r="R2696" s="18" t="str">
        <f ca="1">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74</v>
      </c>
      <c r="Q2697" s="18" t="str">
        <f>VLOOKUP(B2697,辅助信息!E:M,9,FALSE)</f>
        <v>ZTWM-CDYXGS-XS-2025-0014-宜宾兴港建材-三江新区长江工业园片区保障性租赁住房建设项目</v>
      </c>
      <c r="R2697" s="18" t="str">
        <f ca="1">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74</v>
      </c>
      <c r="Q2698" s="18" t="str">
        <f>VLOOKUP(B2698,辅助信息!E:M,9,FALSE)</f>
        <v>ZTWM-CDYXGS-XS-2025-0014-宜宾兴港建材-三江新区长江工业园片区保障性租赁住房建设项目</v>
      </c>
      <c r="R2698" s="18" t="str">
        <f ca="1">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74</v>
      </c>
      <c r="Q2699" s="18" t="str">
        <f>VLOOKUP(B2699,辅助信息!E:M,9,FALSE)</f>
        <v>ZTWM-CDYXGS-XS-2025-0014-宜宾兴港建材-三江新区长江工业园片区保障性租赁住房建设项目</v>
      </c>
      <c r="R2699" s="18" t="str">
        <f ca="1">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74</v>
      </c>
      <c r="Q2700" s="18" t="str">
        <f>VLOOKUP(B2700,辅助信息!E:M,9,FALSE)</f>
        <v>ZTWM-CDYXGS-XS-2025-0014-宜宾兴港建材-三江新区长江工业园片区保障性租赁住房建设项目</v>
      </c>
      <c r="R2700" s="18" t="str">
        <f ca="1">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74</v>
      </c>
      <c r="Q2701" s="18" t="str">
        <f>VLOOKUP(B2701,辅助信息!E:M,9,FALSE)</f>
        <v>ZTWM-CDYXGS-XS-2025-0014-宜宾兴港建材-三江新区长江工业园片区保障性租赁住房建设项目</v>
      </c>
      <c r="R2701" s="18" t="str">
        <f ca="1">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74</v>
      </c>
      <c r="Q2702" s="18" t="str">
        <f>VLOOKUP(B2702,辅助信息!E:M,9,FALSE)</f>
        <v>ZTWM-CDYXGS-XS-2025-0014-宜宾兴港建材-三江新区长江工业园片区保障性租赁住房建设项目</v>
      </c>
      <c r="R2702" s="18" t="str">
        <f ca="1">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74</v>
      </c>
      <c r="Q2703" s="18" t="str">
        <f>VLOOKUP(B2703,辅助信息!E:M,9,FALSE)</f>
        <v>ZTWM-CDYXGS-XS-2025-0014-宜宾兴港建材-三江新区长江工业园片区保障性租赁住房建设项目</v>
      </c>
      <c r="R2703" s="18" t="str">
        <f ca="1">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74</v>
      </c>
      <c r="Q2704" s="18" t="str">
        <f>VLOOKUP(B2704,辅助信息!E:M,9,FALSE)</f>
        <v>ZTWM-CDYXGS-XS-2025-0014-宜宾兴港建材-三江新区长江工业园片区保障性租赁住房建设项目</v>
      </c>
      <c r="R2704" s="18" t="str">
        <f ca="1">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74</v>
      </c>
      <c r="Q2705" s="18" t="str">
        <f>VLOOKUP(B2705,辅助信息!E:M,9,FALSE)</f>
        <v>ZTWM-CDYXGS-XS-2025-0014-宜宾兴港建材-三江新区长江工业园片区保障性租赁住房建设项目</v>
      </c>
      <c r="R2705" s="18" t="str">
        <f ca="1">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 ca="1">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 ca="1">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 ca="1">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 ca="1">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 ca="1">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 ca="1">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 ca="1">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 ca="1">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 ca="1">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 ca="1">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 ca="1">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 ca="1">_xlfn._xlws.FILTER(辅助信息!D:D,辅助信息!E:E=B2717)</f>
        <v>乐山市校地共建产教融合基地建设项目二标段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 ca="1">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 ca="1">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 ca="1">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 ca="1">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 ca="1">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 ca="1">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 ca="1">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 ca="1">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 ca="1">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 ca="1">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 ca="1">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 ca="1">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 ca="1">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 ca="1">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 ca="1">_xlfn._xlws.FILTER(辅助信息!D:D,辅助信息!E:E=B2732)</f>
        <v>乐山市校地共建产教融合基地建设项目二标段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 ca="1">_xlfn._xlws.FILTER(辅助信息!D:D,辅助信息!E:E=B2733)</f>
        <v>乐山市校地共建产教融合基地建设项目二标段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 ca="1">_xlfn._xlws.FILTER(辅助信息!D:D,辅助信息!E:E=B2734)</f>
        <v>乐山市校地共建产教融合基地建设项目二标段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 ca="1">_xlfn._xlws.FILTER(辅助信息!D:D,辅助信息!E:E=B2735)</f>
        <v>乐山市校地共建产教融合基地建设项目二标段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 ca="1">_xlfn._xlws.FILTER(辅助信息!D:D,辅助信息!E:E=B2736)</f>
        <v>乐山市校地共建产教融合基地建设项目二标段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 ca="1">_xlfn._xlws.FILTER(辅助信息!D:D,辅助信息!E:E=B2737)</f>
        <v>乐山市校地共建产教融合基地建设项目二标段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 ca="1">_xlfn._xlws.FILTER(辅助信息!D:D,辅助信息!E:E=B2738)</f>
        <v>乐山市校地共建产教融合基地建设项目二标段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 ca="1">_xlfn._xlws.FILTER(辅助信息!D:D,辅助信息!E:E=B2739)</f>
        <v>乐山市校地共建产教融合基地建设项目二标段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 ca="1">_xlfn._xlws.FILTER(辅助信息!D:D,辅助信息!E:E=B2740)</f>
        <v>乐山市校地共建产教融合基地建设项目二标段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 ca="1">_xlfn._xlws.FILTER(辅助信息!D:D,辅助信息!E:E=B2741)</f>
        <v>乐山市校地共建产教融合基地建设项目二标段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 ca="1">_xlfn._xlws.FILTER(辅助信息!D:D,辅助信息!E:E=B2742)</f>
        <v>乐山市校地共建产教融合基地建设项目二标段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 ca="1">_xlfn._xlws.FILTER(辅助信息!D:D,辅助信息!E:E=B2743)</f>
        <v>乐山市校地共建产教融合基地建设项目一标段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 ca="1">_xlfn._xlws.FILTER(辅助信息!D:D,辅助信息!E:E=B2744)</f>
        <v>乐山市校地共建产教融合基地建设项目一标段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 ca="1">_xlfn._xlws.FILTER(辅助信息!D:D,辅助信息!E:E=B2745)</f>
        <v>乐山市校地共建产教融合基地建设项目一标段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 ca="1">_xlfn._xlws.FILTER(辅助信息!D:D,辅助信息!E:E=B2746)</f>
        <v>乐山市校地共建产教融合基地建设项目一标段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 ca="1">_xlfn._xlws.FILTER(辅助信息!D:D,辅助信息!E:E=B2747)</f>
        <v>乐山市校地共建产教融合基地建设项目一标段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 ca="1">_xlfn._xlws.FILTER(辅助信息!D:D,辅助信息!E:E=B2748)</f>
        <v>乐山市校地共建产教融合基地建设项目一标段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 ca="1">_xlfn._xlws.FILTER(辅助信息!D:D,辅助信息!E:E=B2749)</f>
        <v>乐山市校地共建产教融合基地建设项目一标段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 ca="1">_xlfn._xlws.FILTER(辅助信息!D:D,辅助信息!E:E=B2750)</f>
        <v>乐山市校地共建产教融合基地建设项目一标段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 ca="1">_xlfn._xlws.FILTER(辅助信息!D:D,辅助信息!E:E=B2751)</f>
        <v>乐山市校地共建产教融合基地建设项目一标段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 ca="1">_xlfn._xlws.FILTER(辅助信息!D:D,辅助信息!E:E=B2752)</f>
        <v>乐山市校地共建产教融合基地建设项目一标段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 ca="1">_xlfn._xlws.FILTER(辅助信息!D:D,辅助信息!E:E=B2753)</f>
        <v>乐山市校地共建产教融合基地建设项目一标段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 ca="1">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 ca="1">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 ca="1">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 ca="1">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 ca="1">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 ca="1">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 ca="1">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 ca="1">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 ca="1">_xlfn._xlws.FILTER(辅助信息!D:D,辅助信息!E:E=B2762)</f>
        <v>乐山市校地共建产教融合基地建设项目二标段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 ca="1">_xlfn._xlws.FILTER(辅助信息!D:D,辅助信息!E:E=B2763)</f>
        <v>乐山市校地共建产教融合基地建设项目二标段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 ca="1">_xlfn._xlws.FILTER(辅助信息!D:D,辅助信息!E:E=B2764)</f>
        <v>乐山市校地共建产教融合基地建设项目二标段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 ca="1">_xlfn._xlws.FILTER(辅助信息!D:D,辅助信息!E:E=B2765)</f>
        <v>乐山市校地共建产教融合基地建设项目二标段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 ca="1">_xlfn._xlws.FILTER(辅助信息!D:D,辅助信息!E:E=B2766)</f>
        <v>乐山市校地共建产教融合基地建设项目二标段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 ca="1">_xlfn._xlws.FILTER(辅助信息!D:D,辅助信息!E:E=B2767)</f>
        <v>乐山市校地共建产教融合基地建设项目二标段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 ca="1">_xlfn._xlws.FILTER(辅助信息!D:D,辅助信息!E:E=B2768)</f>
        <v>乐山市校地共建产教融合基地建设项目二标段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 ca="1">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 ca="1">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 ca="1">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 ca="1">_xlfn._xlws.FILTER(辅助信息!D:D,辅助信息!E:E=B2772)</f>
        <v>商投建工达州中医药科技园</v>
      </c>
    </row>
    <row r="2773" hidden="1" spans="2:18">
      <c r="B2773" s="29" t="s">
        <v>208</v>
      </c>
      <c r="C2773" s="59">
        <v>45885</v>
      </c>
      <c r="D2773" s="29" t="str">
        <f>VLOOKUP(B2773,辅助信息!E:K,7,FALSE)</f>
        <v>JWDDCD2025102100480</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 ca="1">_xlfn._xlws.FILTER(辅助信息!D:D,辅助信息!E:E=B2773)</f>
        <v>五冶建设锦江区林家坝片区20号地块商业项目</v>
      </c>
    </row>
    <row r="2774" hidden="1" spans="2:18">
      <c r="B2774" s="29" t="s">
        <v>208</v>
      </c>
      <c r="C2774" s="59">
        <v>45885</v>
      </c>
      <c r="D2774" s="29" t="str">
        <f>VLOOKUP(B2774,辅助信息!E:K,7,FALSE)</f>
        <v>JWDDCD2025102100480</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 ca="1">_xlfn._xlws.FILTER(辅助信息!D:D,辅助信息!E:E=B2774)</f>
        <v>五冶建设锦江区林家坝片区20号地块商业项目</v>
      </c>
    </row>
    <row r="2775" hidden="1" spans="2:18">
      <c r="B2775" s="29" t="s">
        <v>208</v>
      </c>
      <c r="C2775" s="59">
        <v>45885</v>
      </c>
      <c r="D2775" s="29" t="str">
        <f>VLOOKUP(B2775,辅助信息!E:K,7,FALSE)</f>
        <v>JWDDCD2025102100480</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 ca="1">_xlfn._xlws.FILTER(辅助信息!D:D,辅助信息!E:E=B2775)</f>
        <v>五冶建设锦江区林家坝片区20号地块商业项目</v>
      </c>
    </row>
    <row r="2776" hidden="1" spans="2:18">
      <c r="B2776" s="29" t="s">
        <v>208</v>
      </c>
      <c r="C2776" s="59">
        <v>45885</v>
      </c>
      <c r="D2776" s="29" t="str">
        <f>VLOOKUP(B2776,辅助信息!E:K,7,FALSE)</f>
        <v>JWDDCD2025102100480</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 ca="1">_xlfn._xlws.FILTER(辅助信息!D:D,辅助信息!E:E=B2776)</f>
        <v>五冶建设锦江区林家坝片区20号地块商业项目</v>
      </c>
    </row>
    <row r="2777" hidden="1" spans="2:18">
      <c r="B2777" s="29" t="s">
        <v>208</v>
      </c>
      <c r="C2777" s="59">
        <v>45885</v>
      </c>
      <c r="D2777" s="29" t="str">
        <f>VLOOKUP(B2777,辅助信息!E:K,7,FALSE)</f>
        <v>JWDDCD2025102100480</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 ca="1">_xlfn._xlws.FILTER(辅助信息!D:D,辅助信息!E:E=B2777)</f>
        <v>五冶建设锦江区林家坝片区20号地块商业项目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 ca="1">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 ca="1">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 ca="1">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 ca="1">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 ca="1">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 ca="1">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 ca="1">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 ca="1">_xlfn._xlws.FILTER(辅助信息!D:D,辅助信息!E:E=B2785)</f>
        <v>乐山市校地共建产教融合基地建设项目一标段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 ca="1">_xlfn._xlws.FILTER(辅助信息!D:D,辅助信息!E:E=B2786)</f>
        <v>乐山市校地共建产教融合基地建设项目一标段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 ca="1">_xlfn._xlws.FILTER(辅助信息!D:D,辅助信息!E:E=B2787)</f>
        <v>乐山市校地共建产教融合基地建设项目一标段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 ca="1">_xlfn._xlws.FILTER(辅助信息!D:D,辅助信息!E:E=B2788)</f>
        <v>乐山市校地共建产教融合基地建设项目一标段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 ca="1">_xlfn._xlws.FILTER(辅助信息!D:D,辅助信息!E:E=B2789)</f>
        <v>乐山市校地共建产教融合基地建设项目一标段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 ca="1">_xlfn._xlws.FILTER(辅助信息!D:D,辅助信息!E:E=B2790)</f>
        <v>乐山市校地共建产教融合基地建设项目一标段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 ca="1">_xlfn._xlws.FILTER(辅助信息!D:D,辅助信息!E:E=B2791)</f>
        <v>乐山市校地共建产教融合基地建设项目一标段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 ca="1">_xlfn._xlws.FILTER(辅助信息!D:D,辅助信息!E:E=B2792)</f>
        <v>乐山市校地共建产教融合基地建设项目一标段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 ca="1">_xlfn._xlws.FILTER(辅助信息!D:D,辅助信息!E:E=B2793)</f>
        <v>乐山市校地共建产教融合基地建设项目一标段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 ca="1">_xlfn._xlws.FILTER(辅助信息!D:D,辅助信息!E:E=B2794)</f>
        <v>乐山市校地共建产教融合基地建设项目一标段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 ca="1">_xlfn._xlws.FILTER(辅助信息!D:D,辅助信息!E:E=B2795)</f>
        <v>乐山市校地共建产教融合基地建设项目一标段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 ca="1">_xlfn._xlws.FILTER(辅助信息!D:D,辅助信息!E:E=B2796)</f>
        <v>乐山市校地共建产教融合基地建设项目一标段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 ca="1">_xlfn._xlws.FILTER(辅助信息!D:D,辅助信息!E:E=B2797)</f>
        <v>乐山市校地共建产教融合基地建设项目一标段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 ca="1">_xlfn._xlws.FILTER(辅助信息!D:D,辅助信息!E:E=B2798)</f>
        <v>乐山市校地共建产教融合基地建设项目一标段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 ca="1">_xlfn._xlws.FILTER(辅助信息!D:D,辅助信息!E:E=B2799)</f>
        <v>乐山市校地共建产教融合基地建设项目一标段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 ca="1">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 ca="1">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 ca="1">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 ca="1">_xlfn._xlws.FILTER(辅助信息!D:D,辅助信息!E:E=B2803)</f>
        <v>乐山市校地共建产教融合基地建设项目一标段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 ca="1">_xlfn._xlws.FILTER(辅助信息!D:D,辅助信息!E:E=B2804)</f>
        <v>乐山市校地共建产教融合基地建设项目一标段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 ca="1">_xlfn._xlws.FILTER(辅助信息!D:D,辅助信息!E:E=B2805)</f>
        <v>乐山市校地共建产教融合基地建设项目一标段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 ca="1">_xlfn._xlws.FILTER(辅助信息!D:D,辅助信息!E:E=B2806)</f>
        <v>乐山市校地共建产教融合基地建设项目一标段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 ca="1">_xlfn._xlws.FILTER(辅助信息!D:D,辅助信息!E:E=B2807)</f>
        <v>乐山市校地共建产教融合基地建设项目一标段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 ca="1">_xlfn._xlws.FILTER(辅助信息!D:D,辅助信息!E:E=B2808)</f>
        <v>乐山市校地共建产教融合基地建设项目一标段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 ca="1">_xlfn._xlws.FILTER(辅助信息!D:D,辅助信息!E:E=B2809)</f>
        <v>乐山市校地共建产教融合基地建设项目二标段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 ca="1">_xlfn._xlws.FILTER(辅助信息!D:D,辅助信息!E:E=B2810)</f>
        <v>乐山市校地共建产教融合基地建设项目二标段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 ca="1">_xlfn._xlws.FILTER(辅助信息!D:D,辅助信息!E:E=B2811)</f>
        <v>乐山市校地共建产教融合基地建设项目二标段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 ca="1">_xlfn._xlws.FILTER(辅助信息!D:D,辅助信息!E:E=B2812)</f>
        <v>乐山市校地共建产教融合基地建设项目二标段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 ca="1">_xlfn._xlws.FILTER(辅助信息!D:D,辅助信息!E:E=B2813)</f>
        <v>乐山市校地共建产教融合基地建设项目二标段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 ca="1">_xlfn._xlws.FILTER(辅助信息!D:D,辅助信息!E:E=B2814)</f>
        <v>乐山市校地共建产教融合基地建设项目二标段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 ca="1">_xlfn._xlws.FILTER(辅助信息!D:D,辅助信息!E:E=B2815)</f>
        <v>乐山市校地共建产教融合基地建设项目二标段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 ca="1">_xlfn._xlws.FILTER(辅助信息!D:D,辅助信息!E:E=B2816)</f>
        <v>乐山市校地共建产教融合基地建设项目二标段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 ca="1">_xlfn._xlws.FILTER(辅助信息!D:D,辅助信息!E:E=B2817)</f>
        <v>乐山市校地共建产教融合基地建设项目二标段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 ca="1">_xlfn._xlws.FILTER(辅助信息!D:D,辅助信息!E:E=B2818)</f>
        <v>乐山市校地共建产教融合基地建设项目二标段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 ca="1">_xlfn._xlws.FILTER(辅助信息!D:D,辅助信息!E:E=B2819)</f>
        <v>乐山市校地共建产教融合基地建设项目二标段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 ca="1">_xlfn._xlws.FILTER(辅助信息!D:D,辅助信息!E:E=B2820)</f>
        <v>乐山市校地共建产教融合基地建设项目二标段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 ca="1">_xlfn._xlws.FILTER(辅助信息!D:D,辅助信息!E:E=B2821)</f>
        <v>乐山市校地共建产教融合基地建设项目二标段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 ca="1">_xlfn._xlws.FILTER(辅助信息!D:D,辅助信息!E:E=B2822)</f>
        <v>乐山市校地共建产教融合基地建设项目二标段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 ca="1">_xlfn._xlws.FILTER(辅助信息!D:D,辅助信息!E:E=B2823)</f>
        <v>乐山市校地共建产教融合基地建设项目二标段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 ca="1">_xlfn._xlws.FILTER(辅助信息!D:D,辅助信息!E:E=B2824)</f>
        <v>乐山市校地共建产教融合基地建设项目二标段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 ca="1">_xlfn._xlws.FILTER(辅助信息!D:D,辅助信息!E:E=B2825)</f>
        <v>乐山市校地共建产教融合基地建设项目二标段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 ca="1">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 ca="1">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 ca="1">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 ca="1">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 ca="1">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 ca="1">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 ca="1">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 ca="1">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 ca="1">_xlfn._xlws.FILTER(辅助信息!D:D,辅助信息!E:E=B2834)</f>
        <v>乐山市校地共建产教融合基地建设项目二标段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 ca="1">_xlfn._xlws.FILTER(辅助信息!D:D,辅助信息!E:E=B2835)</f>
        <v>乐山市校地共建产教融合基地建设项目二标段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 ca="1">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 ca="1">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 ca="1">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 ca="1">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 ca="1">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 ca="1">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 ca="1">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 ca="1">_xlfn._xlws.FILTER(辅助信息!D:D,辅助信息!E:E=B2843)</f>
        <v>乐山市校地共建产教融合基地建设项目一标段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 ca="1">_xlfn._xlws.FILTER(辅助信息!D:D,辅助信息!E:E=B2844)</f>
        <v>乐山市校地共建产教融合基地建设项目一标段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 ca="1">_xlfn._xlws.FILTER(辅助信息!D:D,辅助信息!E:E=B2845)</f>
        <v>乐山市校地共建产教融合基地建设项目一标段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 ca="1">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 ca="1">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 ca="1">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 ca="1">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 ca="1">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 ca="1">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 ca="1">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 ca="1">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 ca="1">_xlfn._xlws.FILTER(辅助信息!D:D,辅助信息!E:E=B2854)</f>
        <v>乐山市校地共建产教融合基地建设项目二标段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 ca="1">_xlfn._xlws.FILTER(辅助信息!D:D,辅助信息!E:E=B2855)</f>
        <v>乐山市校地共建产教融合基地建设项目二标段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 ca="1">_xlfn._xlws.FILTER(辅助信息!D:D,辅助信息!E:E=B2856)</f>
        <v>乐山市校地共建产教融合基地建设项目二标段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 ca="1">_xlfn._xlws.FILTER(辅助信息!D:D,辅助信息!E:E=B2857)</f>
        <v>乐山市校地共建产教融合基地建设项目二标段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 ca="1">_xlfn._xlws.FILTER(辅助信息!D:D,辅助信息!E:E=B2858)</f>
        <v>乐山市校地共建产教融合基地建设项目二标段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 ca="1">_xlfn._xlws.FILTER(辅助信息!D:D,辅助信息!E:E=B2859)</f>
        <v>乐山市校地共建产教融合基地建设项目二标段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 ca="1">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 ca="1">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 ca="1">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 ca="1">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 ca="1">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 ca="1">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 ca="1">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 ca="1">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 ca="1">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 ca="1">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 ca="1">_xlfn._xlws.FILTER(辅助信息!D:D,辅助信息!E:E=B2870)</f>
        <v>乐山市校地共建产教融合基地建设项目一标段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 ca="1">_xlfn._xlws.FILTER(辅助信息!D:D,辅助信息!E:E=B2871)</f>
        <v>乐山市校地共建产教融合基地建设项目一标段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 ca="1">_xlfn._xlws.FILTER(辅助信息!D:D,辅助信息!E:E=B2872)</f>
        <v>乐山市校地共建产教融合基地建设项目一标段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 ca="1">_xlfn._xlws.FILTER(辅助信息!D:D,辅助信息!E:E=B2873)</f>
        <v>乐山市校地共建产教融合基地建设项目一标段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 ca="1">_xlfn._xlws.FILTER(辅助信息!D:D,辅助信息!E:E=B2874)</f>
        <v>乐山市校地共建产教融合基地建设项目一标段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 ca="1">_xlfn._xlws.FILTER(辅助信息!D:D,辅助信息!E:E=B2875)</f>
        <v>乐山市校地共建产教融合基地建设项目一标段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 ca="1">_xlfn._xlws.FILTER(辅助信息!D:D,辅助信息!E:E=B2876)</f>
        <v>乐山市校地共建产教融合基地建设项目一标段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 ca="1">_xlfn._xlws.FILTER(辅助信息!D:D,辅助信息!E:E=B2877)</f>
        <v>乐山市校地共建产教融合基地建设项目一标段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 ca="1">_xlfn._xlws.FILTER(辅助信息!D:D,辅助信息!E:E=B2878)</f>
        <v>乐山市校地共建产教融合基地建设项目一标段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 ca="1">_xlfn._xlws.FILTER(辅助信息!D:D,辅助信息!E:E=B2879)</f>
        <v>乐山市校地共建产教融合基地建设项目一标段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 ca="1">_xlfn._xlws.FILTER(辅助信息!D:D,辅助信息!E:E=B2880)</f>
        <v>乐山市校地共建产教融合基地建设项目二标段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 ca="1">_xlfn._xlws.FILTER(辅助信息!D:D,辅助信息!E:E=B2881)</f>
        <v>乐山市校地共建产教融合基地建设项目二标段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 ca="1">_xlfn._xlws.FILTER(辅助信息!D:D,辅助信息!E:E=B2882)</f>
        <v>乐山市校地共建产教融合基地建设项目二标段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 ca="1">_xlfn._xlws.FILTER(辅助信息!D:D,辅助信息!E:E=B2883)</f>
        <v>乐山市校地共建产教融合基地建设项目二标段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 ca="1">_xlfn._xlws.FILTER(辅助信息!D:D,辅助信息!E:E=B2884)</f>
        <v>乐山市校地共建产教融合基地建设项目二标段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 ca="1">_xlfn._xlws.FILTER(辅助信息!D:D,辅助信息!E:E=B2885)</f>
        <v>乐山市校地共建产教融合基地建设项目二标段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 ca="1">_xlfn._xlws.FILTER(辅助信息!D:D,辅助信息!E:E=B2886)</f>
        <v>乐山市校地共建产教融合基地建设项目二标段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 ca="1">_xlfn._xlws.FILTER(辅助信息!D:D,辅助信息!E:E=B2887)</f>
        <v>乐山市校地共建产教融合基地建设项目二标段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 ca="1">_xlfn._xlws.FILTER(辅助信息!D:D,辅助信息!E:E=B2888)</f>
        <v>乐山市校地共建产教融合基地建设项目二标段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 ca="1">_xlfn._xlws.FILTER(辅助信息!D:D,辅助信息!E:E=B2889)</f>
        <v>乐山市校地共建产教融合基地建设项目二标段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 ca="1">_xlfn._xlws.FILTER(辅助信息!D:D,辅助信息!E:E=B2890)</f>
        <v>乐山市校地共建产教融合基地建设项目二标段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 ca="1">_xlfn._xlws.FILTER(辅助信息!D:D,辅助信息!E:E=B2891)</f>
        <v>乐山市校地共建产教融合基地建设项目二标段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 ca="1">_xlfn._xlws.FILTER(辅助信息!D:D,辅助信息!E:E=B2892)</f>
        <v>乐山市校地共建产教融合基地建设项目一标段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 ca="1">_xlfn._xlws.FILTER(辅助信息!D:D,辅助信息!E:E=B2893)</f>
        <v>乐山市校地共建产教融合基地建设项目一标段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 ca="1">_xlfn._xlws.FILTER(辅助信息!D:D,辅助信息!E:E=B2894)</f>
        <v>乐山市校地共建产教融合基地建设项目一标段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 ca="1">_xlfn._xlws.FILTER(辅助信息!D:D,辅助信息!E:E=B2895)</f>
        <v>乐山市校地共建产教融合基地建设项目一标段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 ca="1">_xlfn._xlws.FILTER(辅助信息!D:D,辅助信息!E:E=B2896)</f>
        <v>乐山市校地共建产教融合基地建设项目一标段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 ca="1">_xlfn._xlws.FILTER(辅助信息!D:D,辅助信息!E:E=B2897)</f>
        <v>乐山市校地共建产教融合基地建设项目一标段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 ca="1">_xlfn._xlws.FILTER(辅助信息!D:D,辅助信息!E:E=B2898)</f>
        <v>乐山市校地共建产教融合基地建设项目一标段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 ca="1">_xlfn._xlws.FILTER(辅助信息!D:D,辅助信息!E:E=B2899)</f>
        <v>乐山市校地共建产教融合基地建设项目一标段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 ca="1">_xlfn._xlws.FILTER(辅助信息!D:D,辅助信息!E:E=B2900)</f>
        <v>乐山市校地共建产教融合基地建设项目一标段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83</v>
      </c>
      <c r="Q2901" s="15" t="str">
        <f>VLOOKUP(B2901,辅助信息!E:M,9,FALSE)</f>
        <v>ZTWM-CDGS-XS-2025-0125-四川机司-乐山市校地共建产教融合基地配套设施项目施工一标段钢筋采购合同</v>
      </c>
      <c r="R2901" s="15" t="str">
        <f ca="1">_xlfn._xlws.FILTER(辅助信息!D:D,辅助信息!E:E=B2901)</f>
        <v>乐山市校地共建产教融合基地建设项目一标段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83</v>
      </c>
      <c r="Q2902" s="15" t="str">
        <f>VLOOKUP(B2902,辅助信息!E:M,9,FALSE)</f>
        <v>ZTWM-CDGS-XS-2025-0125-四川机司-乐山市校地共建产教融合基地配套设施项目施工一标段钢筋采购合同</v>
      </c>
      <c r="R2902" s="15" t="str">
        <f ca="1">_xlfn._xlws.FILTER(辅助信息!D:D,辅助信息!E:E=B2902)</f>
        <v>乐山市校地共建产教融合基地建设项目一标段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83</v>
      </c>
      <c r="Q2903" s="15" t="str">
        <f>VLOOKUP(B2903,辅助信息!E:M,9,FALSE)</f>
        <v>ZTWM-CDGS-XS-2025-0125-四川机司-乐山市校地共建产教融合基地配套设施项目施工一标段钢筋采购合同</v>
      </c>
      <c r="R2903" s="15" t="str">
        <f ca="1">_xlfn._xlws.FILTER(辅助信息!D:D,辅助信息!E:E=B2903)</f>
        <v>乐山市校地共建产教融合基地建设项目一标段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83</v>
      </c>
      <c r="Q2904" s="15" t="str">
        <f>VLOOKUP(B2904,辅助信息!E:M,9,FALSE)</f>
        <v>ZTWM-CDGS-XS-2025-0125-四川机司-乐山市校地共建产教融合基地配套设施项目施工一标段钢筋采购合同</v>
      </c>
      <c r="R2904" s="15" t="str">
        <f ca="1">_xlfn._xlws.FILTER(辅助信息!D:D,辅助信息!E:E=B2904)</f>
        <v>乐山市校地共建产教融合基地建设项目一标段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83</v>
      </c>
      <c r="Q2905" s="15" t="str">
        <f>VLOOKUP(B2905,辅助信息!E:M,9,FALSE)</f>
        <v>ZTWM-CDGS-XS-2025-0125-四川机司-乐山市校地共建产教融合基地配套设施项目施工一标段钢筋采购合同</v>
      </c>
      <c r="R2905" s="15" t="str">
        <f ca="1">_xlfn._xlws.FILTER(辅助信息!D:D,辅助信息!E:E=B2905)</f>
        <v>乐山市校地共建产教融合基地建设项目一标段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83</v>
      </c>
      <c r="Q2906" s="15" t="str">
        <f>VLOOKUP(B2906,辅助信息!E:M,9,FALSE)</f>
        <v>ZTWM-CDGS-XS-2025-0125-四川机司-乐山市校地共建产教融合基地配套设施项目施工一标段钢筋采购合同</v>
      </c>
      <c r="R2906" s="15" t="str">
        <f ca="1">_xlfn._xlws.FILTER(辅助信息!D:D,辅助信息!E:E=B2906)</f>
        <v>乐山市校地共建产教融合基地建设项目一标段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83</v>
      </c>
      <c r="Q2907" s="15" t="str">
        <f>VLOOKUP(B2907,辅助信息!E:M,9,FALSE)</f>
        <v>ZTWM-CDGS-XS-2025-0125-四川机司-乐山市校地共建产教融合基地配套设施项目施工一标段钢筋采购合同</v>
      </c>
      <c r="R2907" s="15" t="str">
        <f ca="1">_xlfn._xlws.FILTER(辅助信息!D:D,辅助信息!E:E=B2907)</f>
        <v>乐山市校地共建产教融合基地建设项目一标段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83</v>
      </c>
      <c r="Q2908" s="15" t="str">
        <f>VLOOKUP(B2908,辅助信息!E:M,9,FALSE)</f>
        <v>ZTWM-CDGS-XS-2025-0126-四川机司-乐山市校地共建产教融合基地配套设施项目施工二标段钢筋采购合同</v>
      </c>
      <c r="R2908" s="15" t="str">
        <f ca="1">_xlfn._xlws.FILTER(辅助信息!D:D,辅助信息!E:E=B2908)</f>
        <v>乐山市校地共建产教融合基地建设项目二标段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83</v>
      </c>
      <c r="Q2909" s="15" t="str">
        <f>VLOOKUP(B2909,辅助信息!E:M,9,FALSE)</f>
        <v>ZTWM-CDGS-XS-2025-0126-四川机司-乐山市校地共建产教融合基地配套设施项目施工二标段钢筋采购合同</v>
      </c>
      <c r="R2909" s="15" t="str">
        <f ca="1">_xlfn._xlws.FILTER(辅助信息!D:D,辅助信息!E:E=B2909)</f>
        <v>乐山市校地共建产教融合基地建设项目二标段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83</v>
      </c>
      <c r="Q2910" s="15" t="str">
        <f>VLOOKUP(B2910,辅助信息!E:M,9,FALSE)</f>
        <v>ZTWM-CDGS-XS-2025-0126-四川机司-乐山市校地共建产教融合基地配套设施项目施工二标段钢筋采购合同</v>
      </c>
      <c r="R2910" s="15" t="str">
        <f ca="1">_xlfn._xlws.FILTER(辅助信息!D:D,辅助信息!E:E=B2910)</f>
        <v>乐山市校地共建产教融合基地建设项目二标段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83</v>
      </c>
      <c r="Q2911" s="15" t="str">
        <f>VLOOKUP(B2911,辅助信息!E:M,9,FALSE)</f>
        <v>ZTWM-CDGS-XS-2025-0126-四川机司-乐山市校地共建产教融合基地配套设施项目施工二标段钢筋采购合同</v>
      </c>
      <c r="R2911" s="15" t="str">
        <f ca="1">_xlfn._xlws.FILTER(辅助信息!D:D,辅助信息!E:E=B2911)</f>
        <v>乐山市校地共建产教融合基地建设项目二标段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83</v>
      </c>
      <c r="Q2912" s="15" t="str">
        <f>VLOOKUP(B2912,辅助信息!E:M,9,FALSE)</f>
        <v>ZTWM-CDGS-XS-2025-0126-四川机司-乐山市校地共建产教融合基地配套设施项目施工二标段钢筋采购合同</v>
      </c>
      <c r="R2912" s="15" t="str">
        <f ca="1">_xlfn._xlws.FILTER(辅助信息!D:D,辅助信息!E:E=B2912)</f>
        <v>乐山市校地共建产教融合基地建设项目二标段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83</v>
      </c>
      <c r="Q2913" s="15" t="str">
        <f>VLOOKUP(B2913,辅助信息!E:M,9,FALSE)</f>
        <v>ZTWM-CDGS-XS-2025-0126-四川机司-乐山市校地共建产教融合基地配套设施项目施工二标段钢筋采购合同</v>
      </c>
      <c r="R2913" s="15" t="str">
        <f ca="1">_xlfn._xlws.FILTER(辅助信息!D:D,辅助信息!E:E=B2913)</f>
        <v>乐山市校地共建产教融合基地建设项目二标段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83</v>
      </c>
      <c r="Q2914" s="15" t="str">
        <f>VLOOKUP(B2914,辅助信息!E:M,9,FALSE)</f>
        <v>ZTWM-CDGS-XS-2025-0126-四川机司-乐山市校地共建产教融合基地配套设施项目施工二标段钢筋采购合同</v>
      </c>
      <c r="R2914" s="15" t="str">
        <f ca="1">_xlfn._xlws.FILTER(辅助信息!D:D,辅助信息!E:E=B2914)</f>
        <v>乐山市校地共建产教融合基地建设项目二标段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83</v>
      </c>
      <c r="Q2915" s="15" t="str">
        <f>VLOOKUP(B2915,辅助信息!E:M,9,FALSE)</f>
        <v>ZTWM-CDGS-XS-2025-0126-四川机司-乐山市校地共建产教融合基地配套设施项目施工二标段钢筋采购合同</v>
      </c>
      <c r="R2915" s="15" t="str">
        <f ca="1">_xlfn._xlws.FILTER(辅助信息!D:D,辅助信息!E:E=B2915)</f>
        <v>乐山市校地共建产教融合基地建设项目二标段</v>
      </c>
    </row>
    <row r="2916" hidden="1" spans="2:18">
      <c r="B2916" s="29" t="s">
        <v>167</v>
      </c>
      <c r="C2916" s="59">
        <v>45890</v>
      </c>
      <c r="D2916" s="29" t="str">
        <f>VLOOKUP(B2916,辅助信息!E:K,7,FALSE)</f>
        <v>JWDDCD2025102100473</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83</v>
      </c>
      <c r="Q2916" s="18" t="str">
        <f>VLOOKUP(B2916,辅助信息!E:M,9,FALSE)</f>
        <v>ZTWM-CDGS-XS-2025-0073-五冶天府-成都怡心湖片区及龙泉驿医院等项目</v>
      </c>
      <c r="R2916" s="18" t="str">
        <f ca="1">_xlfn._xlws.FILTER(辅助信息!D:D,辅助信息!E:E=B2916)</f>
        <v>五冶建设扩建艺体中学二期工程</v>
      </c>
    </row>
    <row r="2917" hidden="1" spans="2:18">
      <c r="B2917" s="29" t="s">
        <v>167</v>
      </c>
      <c r="C2917" s="59">
        <v>45890</v>
      </c>
      <c r="D2917" s="29" t="str">
        <f>VLOOKUP(B2917,辅助信息!E:K,7,FALSE)</f>
        <v>JWDDCD2025102100473</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83</v>
      </c>
      <c r="Q2917" s="18" t="str">
        <f>VLOOKUP(B2917,辅助信息!E:M,9,FALSE)</f>
        <v>ZTWM-CDGS-XS-2025-0073-五冶天府-成都怡心湖片区及龙泉驿医院等项目</v>
      </c>
      <c r="R2917" s="18" t="str">
        <f ca="1">_xlfn._xlws.FILTER(辅助信息!D:D,辅助信息!E:E=B2917)</f>
        <v>五冶建设扩建艺体中学二期工程</v>
      </c>
    </row>
    <row r="2918" hidden="1" spans="2:18">
      <c r="B2918" s="29" t="s">
        <v>167</v>
      </c>
      <c r="C2918" s="59">
        <v>45890</v>
      </c>
      <c r="D2918" s="29" t="str">
        <f>VLOOKUP(B2918,辅助信息!E:K,7,FALSE)</f>
        <v>JWDDCD2025102100473</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83</v>
      </c>
      <c r="Q2918" s="18" t="str">
        <f>VLOOKUP(B2918,辅助信息!E:M,9,FALSE)</f>
        <v>ZTWM-CDGS-XS-2025-0073-五冶天府-成都怡心湖片区及龙泉驿医院等项目</v>
      </c>
      <c r="R2918" s="18" t="str">
        <f ca="1">_xlfn._xlws.FILTER(辅助信息!D:D,辅助信息!E:E=B2918)</f>
        <v>五冶建设扩建艺体中学二期工程</v>
      </c>
    </row>
    <row r="2919" hidden="1" spans="2:18">
      <c r="B2919" s="29" t="s">
        <v>167</v>
      </c>
      <c r="C2919" s="59">
        <v>45890</v>
      </c>
      <c r="D2919" s="29" t="str">
        <f>VLOOKUP(B2919,辅助信息!E:K,7,FALSE)</f>
        <v>JWDDCD2025102100473</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 ca="1">_xlfn._xlws.FILTER(辅助信息!D:D,辅助信息!E:E=B2919)</f>
        <v>五冶建设扩建艺体中学二期工程</v>
      </c>
    </row>
    <row r="2920" hidden="1" spans="2:18">
      <c r="B2920" s="29" t="s">
        <v>167</v>
      </c>
      <c r="C2920" s="59">
        <v>45890</v>
      </c>
      <c r="D2920" s="29" t="str">
        <f>VLOOKUP(B2920,辅助信息!E:K,7,FALSE)</f>
        <v>JWDDCD2025102100473</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 ca="1">_xlfn._xlws.FILTER(辅助信息!D:D,辅助信息!E:E=B2920)</f>
        <v>五冶建设扩建艺体中学二期工程</v>
      </c>
    </row>
    <row r="2921" hidden="1" spans="2:18">
      <c r="B2921" s="29" t="s">
        <v>167</v>
      </c>
      <c r="C2921" s="59">
        <v>45890</v>
      </c>
      <c r="D2921" s="29" t="str">
        <f>VLOOKUP(B2921,辅助信息!E:K,7,FALSE)</f>
        <v>JWDDCD2025102100473</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 ca="1">_xlfn._xlws.FILTER(辅助信息!D:D,辅助信息!E:E=B2921)</f>
        <v>五冶建设扩建艺体中学二期工程</v>
      </c>
    </row>
    <row r="2922" hidden="1" spans="2:18">
      <c r="B2922" s="29" t="s">
        <v>167</v>
      </c>
      <c r="C2922" s="59">
        <v>45890</v>
      </c>
      <c r="D2922" s="29" t="str">
        <f>VLOOKUP(B2922,辅助信息!E:K,7,FALSE)</f>
        <v>JWDDCD2025102100473</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 ca="1">_xlfn._xlws.FILTER(辅助信息!D:D,辅助信息!E:E=B2922)</f>
        <v>五冶建设扩建艺体中学二期工程</v>
      </c>
    </row>
    <row r="2923" hidden="1" spans="2:18">
      <c r="B2923" s="29" t="s">
        <v>167</v>
      </c>
      <c r="C2923" s="59">
        <v>45890</v>
      </c>
      <c r="D2923" s="29" t="str">
        <f>VLOOKUP(B2923,辅助信息!E:K,7,FALSE)</f>
        <v>JWDDCD2025102100473</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 ca="1">_xlfn._xlws.FILTER(辅助信息!D:D,辅助信息!E:E=B2923)</f>
        <v>五冶建设扩建艺体中学二期工程</v>
      </c>
    </row>
    <row r="2924" hidden="1" spans="2:18">
      <c r="B2924" s="29" t="s">
        <v>167</v>
      </c>
      <c r="C2924" s="59">
        <v>45890</v>
      </c>
      <c r="D2924" s="29" t="str">
        <f>VLOOKUP(B2924,辅助信息!E:K,7,FALSE)</f>
        <v>JWDDCD2025102100473</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 ca="1">_xlfn._xlws.FILTER(辅助信息!D:D,辅助信息!E:E=B2924)</f>
        <v>五冶建设扩建艺体中学二期工程</v>
      </c>
    </row>
    <row r="2925" hidden="1" spans="2:18">
      <c r="B2925" s="29" t="s">
        <v>167</v>
      </c>
      <c r="C2925" s="59">
        <v>45890</v>
      </c>
      <c r="D2925" s="29" t="str">
        <f>VLOOKUP(B2925,辅助信息!E:K,7,FALSE)</f>
        <v>JWDDCD2025102100473</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 ca="1">_xlfn._xlws.FILTER(辅助信息!D:D,辅助信息!E:E=B2925)</f>
        <v>五冶建设扩建艺体中学二期工程</v>
      </c>
    </row>
    <row r="2926" hidden="1" spans="2:18">
      <c r="B2926" s="29" t="s">
        <v>167</v>
      </c>
      <c r="C2926" s="59">
        <v>45890</v>
      </c>
      <c r="D2926" s="29" t="str">
        <f>VLOOKUP(B2926,辅助信息!E:K,7,FALSE)</f>
        <v>JWDDCD2025102100473</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 ca="1">_xlfn._xlws.FILTER(辅助信息!D:D,辅助信息!E:E=B2926)</f>
        <v>五冶建设扩建艺体中学二期工程</v>
      </c>
    </row>
    <row r="2927" hidden="1" spans="2:18">
      <c r="B2927" s="29" t="s">
        <v>167</v>
      </c>
      <c r="C2927" s="59">
        <v>45890</v>
      </c>
      <c r="D2927" s="29" t="str">
        <f>VLOOKUP(B2927,辅助信息!E:K,7,FALSE)</f>
        <v>JWDDCD2025102100473</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 ca="1">_xlfn._xlws.FILTER(辅助信息!D:D,辅助信息!E:E=B2927)</f>
        <v>五冶建设扩建艺体中学二期工程</v>
      </c>
    </row>
    <row r="2928" hidden="1" spans="1:18">
      <c r="A2928" s="60" t="s">
        <v>209</v>
      </c>
      <c r="B2928" s="29" t="s">
        <v>208</v>
      </c>
      <c r="C2928" s="59">
        <v>45892</v>
      </c>
      <c r="D2928" s="29" t="str">
        <f>VLOOKUP(B2928,辅助信息!E:K,7,FALSE)</f>
        <v>JWDDCD2025102100480</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 ca="1">_xlfn._xlws.FILTER(辅助信息!D:D,辅助信息!E:E=B2928)</f>
        <v>五冶建设锦江区林家坝片区20号地块商业项目</v>
      </c>
    </row>
    <row r="2929" hidden="1" spans="1:18">
      <c r="A2929" s="60"/>
      <c r="B2929" s="29" t="s">
        <v>208</v>
      </c>
      <c r="C2929" s="59">
        <v>45892</v>
      </c>
      <c r="D2929" s="29" t="str">
        <f>VLOOKUP(B2929,辅助信息!E:K,7,FALSE)</f>
        <v>JWDDCD2025102100480</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 ca="1">_xlfn._xlws.FILTER(辅助信息!D:D,辅助信息!E:E=B2929)</f>
        <v>五冶建设锦江区林家坝片区20号地块商业项目</v>
      </c>
    </row>
    <row r="2930" hidden="1" spans="1:18">
      <c r="A2930" s="60"/>
      <c r="B2930" s="29" t="s">
        <v>208</v>
      </c>
      <c r="C2930" s="59">
        <v>45892</v>
      </c>
      <c r="D2930" s="29" t="str">
        <f>VLOOKUP(B2930,辅助信息!E:K,7,FALSE)</f>
        <v>JWDDCD2025102100480</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 ca="1">_xlfn._xlws.FILTER(辅助信息!D:D,辅助信息!E:E=B2930)</f>
        <v>五冶建设锦江区林家坝片区20号地块商业项目</v>
      </c>
    </row>
    <row r="2931" hidden="1" spans="1:18">
      <c r="A2931" s="60"/>
      <c r="B2931" s="29" t="s">
        <v>208</v>
      </c>
      <c r="C2931" s="59">
        <v>45892</v>
      </c>
      <c r="D2931" s="29" t="str">
        <f>VLOOKUP(B2931,辅助信息!E:K,7,FALSE)</f>
        <v>JWDDCD2025102100480</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 ca="1">_xlfn._xlws.FILTER(辅助信息!D:D,辅助信息!E:E=B2931)</f>
        <v>五冶建设锦江区林家坝片区20号地块商业项目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 ca="1">_xlfn._xlws.FILTER(辅助信息!D:D,辅助信息!E:E=B2932)</f>
        <v>乐山市校地共建产教融合基地建设项目二标段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 ca="1">_xlfn._xlws.FILTER(辅助信息!D:D,辅助信息!E:E=B2933)</f>
        <v>乐山市校地共建产教融合基地建设项目二标段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 ca="1">_xlfn._xlws.FILTER(辅助信息!D:D,辅助信息!E:E=B2934)</f>
        <v>乐山市校地共建产教融合基地建设项目二标段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 ca="1">_xlfn._xlws.FILTER(辅助信息!D:D,辅助信息!E:E=B2935)</f>
        <v>乐山市校地共建产教融合基地建设项目二标段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 ca="1">_xlfn._xlws.FILTER(辅助信息!D:D,辅助信息!E:E=B2936)</f>
        <v>乐山市校地共建产教融合基地建设项目二标段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 ca="1">_xlfn._xlws.FILTER(辅助信息!D:D,辅助信息!E:E=B2937)</f>
        <v>乐山市校地共建产教融合基地建设项目二标段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 ca="1">_xlfn._xlws.FILTER(辅助信息!D:D,辅助信息!E:E=B2938)</f>
        <v>乐山市校地共建产教融合基地建设项目二标段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 ca="1">_xlfn._xlws.FILTER(辅助信息!D:D,辅助信息!E:E=B2939)</f>
        <v>乐山市校地共建产教融合基地建设项目二标段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 ca="1">_xlfn._xlws.FILTER(辅助信息!D:D,辅助信息!E:E=B2940)</f>
        <v>乐山市校地共建产教融合基地建设项目二标段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 ca="1">_xlfn._xlws.FILTER(辅助信息!D:D,辅助信息!E:E=B2941)</f>
        <v>乐山市校地共建产教融合基地建设项目二标段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 ca="1">_xlfn._xlws.FILTER(辅助信息!D:D,辅助信息!E:E=B2942)</f>
        <v>乐山市校地共建产教融合基地建设项目二标段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 ca="1">_xlfn._xlws.FILTER(辅助信息!D:D,辅助信息!E:E=B2943)</f>
        <v>乐山市校地共建产教融合基地建设项目二标段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 ca="1">_xlfn._xlws.FILTER(辅助信息!D:D,辅助信息!E:E=B2944)</f>
        <v>乐山市校地共建产教融合基地建设项目二标段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 ca="1">_xlfn._xlws.FILTER(辅助信息!D:D,辅助信息!E:E=B2945)</f>
        <v>乐山市校地共建产教融合基地建设项目二标段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 ca="1">_xlfn._xlws.FILTER(辅助信息!D:D,辅助信息!E:E=B2946)</f>
        <v>乐山市校地共建产教融合基地建设项目二标段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 ca="1">_xlfn._xlws.FILTER(辅助信息!D:D,辅助信息!E:E=B2947)</f>
        <v>乐山市校地共建产教融合基地建设项目二标段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 ca="1">_xlfn._xlws.FILTER(辅助信息!D:D,辅助信息!E:E=B2948)</f>
        <v>乐山市校地共建产教融合基地建设项目二标段</v>
      </c>
    </row>
    <row r="2949" hidden="1" spans="2:18">
      <c r="B2949" s="29" t="s">
        <v>208</v>
      </c>
      <c r="C2949" s="59">
        <v>45893</v>
      </c>
      <c r="D2949" s="29" t="str">
        <f>VLOOKUP(B2949,辅助信息!E:K,7,FALSE)</f>
        <v>JWDDCD2025102100480</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 ca="1">_xlfn._xlws.FILTER(辅助信息!D:D,辅助信息!E:E=B2949)</f>
        <v>五冶建设锦江区林家坝片区20号地块商业项目</v>
      </c>
    </row>
    <row r="2950" hidden="1" spans="2:18">
      <c r="B2950" s="29" t="s">
        <v>208</v>
      </c>
      <c r="C2950" s="59">
        <v>45893</v>
      </c>
      <c r="D2950" s="29" t="str">
        <f>VLOOKUP(B2950,辅助信息!E:K,7,FALSE)</f>
        <v>JWDDCD2025102100480</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 ca="1">_xlfn._xlws.FILTER(辅助信息!D:D,辅助信息!E:E=B2950)</f>
        <v>五冶建设锦江区林家坝片区20号地块商业项目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 ca="1">_xlfn._xlws.FILTER(辅助信息!D:D,辅助信息!E:E=B2951)</f>
        <v>乐山市校地共建产教融合基地建设项目二标段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 ca="1">_xlfn._xlws.FILTER(辅助信息!D:D,辅助信息!E:E=B2952)</f>
        <v>乐山市校地共建产教融合基地建设项目二标段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 ca="1">_xlfn._xlws.FILTER(辅助信息!D:D,辅助信息!E:E=B2953)</f>
        <v>乐山市校地共建产教融合基地建设项目二标段</v>
      </c>
    </row>
    <row r="2954" hidden="1" spans="2:18">
      <c r="B2954" s="29" t="s">
        <v>167</v>
      </c>
      <c r="C2954" s="59">
        <v>45893</v>
      </c>
      <c r="D2954" s="29" t="str">
        <f>VLOOKUP(B2954,辅助信息!E:K,7,FALSE)</f>
        <v>JWDDCD2025102100473</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 ca="1">_xlfn._xlws.FILTER(辅助信息!D:D,辅助信息!E:E=B2954)</f>
        <v>五冶建设扩建艺体中学二期工程</v>
      </c>
    </row>
    <row r="2955" hidden="1" spans="2:18">
      <c r="B2955" s="29" t="s">
        <v>167</v>
      </c>
      <c r="C2955" s="59">
        <v>45893</v>
      </c>
      <c r="D2955" s="29" t="str">
        <f>VLOOKUP(B2955,辅助信息!E:K,7,FALSE)</f>
        <v>JWDDCD2025102100473</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 ca="1">_xlfn._xlws.FILTER(辅助信息!D:D,辅助信息!E:E=B2955)</f>
        <v>五冶建设扩建艺体中学二期工程</v>
      </c>
    </row>
    <row r="2956" hidden="1" spans="2:18">
      <c r="B2956" s="29" t="s">
        <v>167</v>
      </c>
      <c r="C2956" s="59">
        <v>45893</v>
      </c>
      <c r="D2956" s="29" t="str">
        <f>VLOOKUP(B2956,辅助信息!E:K,7,FALSE)</f>
        <v>JWDDCD2025102100473</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 ca="1">_xlfn._xlws.FILTER(辅助信息!D:D,辅助信息!E:E=B2956)</f>
        <v>五冶建设扩建艺体中学二期工程</v>
      </c>
    </row>
    <row r="2957" hidden="1" spans="2:18">
      <c r="B2957" s="29" t="s">
        <v>167</v>
      </c>
      <c r="C2957" s="59">
        <v>45893</v>
      </c>
      <c r="D2957" s="29" t="str">
        <f>VLOOKUP(B2957,辅助信息!E:K,7,FALSE)</f>
        <v>JWDDCD2025102100473</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 ca="1">_xlfn._xlws.FILTER(辅助信息!D:D,辅助信息!E:E=B2957)</f>
        <v>五冶建设扩建艺体中学二期工程</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 ca="1">_xlfn._xlws.FILTER(辅助信息!D:D,辅助信息!E:E=B2958)</f>
        <v>乐山市校地共建产教融合基地建设项目二标段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 ca="1">_xlfn._xlws.FILTER(辅助信息!D:D,辅助信息!E:E=B2959)</f>
        <v>乐山市校地共建产教融合基地建设项目二标段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 ca="1">_xlfn._xlws.FILTER(辅助信息!D:D,辅助信息!E:E=B2960)</f>
        <v>乐山市校地共建产教融合基地建设项目二标段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 ca="1">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 ca="1">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 ca="1">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 ca="1">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 ca="1">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 ca="1">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 ca="1">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 ca="1">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 ca="1">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 ca="1">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 ca="1">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 ca="1">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 ca="1">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 ca="1">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 ca="1">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 ca="1">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 ca="1">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 ca="1">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 ca="1">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 ca="1">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 ca="1">_xlfn._xlws.FILTER(辅助信息!D:D,辅助信息!E:E=B2981)</f>
        <v>乐山市校地共建产教融合基地建设项目一标段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 ca="1">_xlfn._xlws.FILTER(辅助信息!D:D,辅助信息!E:E=B2982)</f>
        <v>乐山市校地共建产教融合基地建设项目一标段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 ca="1">_xlfn._xlws.FILTER(辅助信息!D:D,辅助信息!E:E=B2983)</f>
        <v>乐山市校地共建产教融合基地建设项目一标段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 ca="1">_xlfn._xlws.FILTER(辅助信息!D:D,辅助信息!E:E=B2984)</f>
        <v>乐山市校地共建产教融合基地建设项目一标段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 ca="1">_xlfn._xlws.FILTER(辅助信息!D:D,辅助信息!E:E=B2985)</f>
        <v>乐山市校地共建产教融合基地建设项目一标段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 ca="1">_xlfn._xlws.FILTER(辅助信息!D:D,辅助信息!E:E=B2986)</f>
        <v>乐山市校地共建产教融合基地建设项目一标段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 ca="1">_xlfn._xlws.FILTER(辅助信息!D:D,辅助信息!E:E=B2987)</f>
        <v>乐山市校地共建产教融合基地建设项目一标段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 ca="1">_xlfn._xlws.FILTER(辅助信息!D:D,辅助信息!E:E=B2988)</f>
        <v>乐山市校地共建产教融合基地建设项目一标段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 ca="1">_xlfn._xlws.FILTER(辅助信息!D:D,辅助信息!E:E=B2989)</f>
        <v>乐山市校地共建产教融合基地建设项目一标段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 ca="1">_xlfn._xlws.FILTER(辅助信息!D:D,辅助信息!E:E=B2990)</f>
        <v>乐山市校地共建产教融合基地建设项目一标段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 ca="1">_xlfn._xlws.FILTER(辅助信息!D:D,辅助信息!E:E=B2991)</f>
        <v>乐山市校地共建产教融合基地建设项目一标段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 ca="1">_xlfn._xlws.FILTER(辅助信息!D:D,辅助信息!E:E=B2992)</f>
        <v>乐山市校地共建产教融合基地建设项目一标段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 ca="1">_xlfn._xlws.FILTER(辅助信息!D:D,辅助信息!E:E=B2993)</f>
        <v>乐山市校地共建产教融合基地建设项目一标段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 ca="1">_xlfn._xlws.FILTER(辅助信息!D:D,辅助信息!E:E=B2994)</f>
        <v>乐山市校地共建产教融合基地建设项目一标段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 ca="1">_xlfn._xlws.FILTER(辅助信息!D:D,辅助信息!E:E=B2995)</f>
        <v>五冶建设龙泉芙蓉花语项目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 ca="1">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 ca="1">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 ca="1">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 ca="1">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 ca="1">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 ca="1">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 ca="1">_xlfn._xlws.FILTER(辅助信息!D:D,辅助信息!E:E=B3002)</f>
        <v>商投建工达州中医药科技园</v>
      </c>
    </row>
    <row r="3003" hidden="1" spans="2:18">
      <c r="B3003" s="29" t="s">
        <v>208</v>
      </c>
      <c r="C3003" s="59">
        <v>45895</v>
      </c>
      <c r="D3003" s="29" t="str">
        <f>VLOOKUP(B3003,辅助信息!E:K,7,FALSE)</f>
        <v>JWDDCD2025102100480</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 ca="1">_xlfn._xlws.FILTER(辅助信息!D:D,辅助信息!E:E=B3003)</f>
        <v>五冶建设锦江区林家坝片区20号地块商业项目</v>
      </c>
    </row>
    <row r="3004" hidden="1" spans="2:18">
      <c r="B3004" s="29" t="s">
        <v>208</v>
      </c>
      <c r="C3004" s="59">
        <v>45895</v>
      </c>
      <c r="D3004" s="29" t="str">
        <f>VLOOKUP(B3004,辅助信息!E:K,7,FALSE)</f>
        <v>JWDDCD2025102100480</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 ca="1">_xlfn._xlws.FILTER(辅助信息!D:D,辅助信息!E:E=B3004)</f>
        <v>五冶建设锦江区林家坝片区20号地块商业项目</v>
      </c>
    </row>
    <row r="3005" hidden="1" spans="2:18">
      <c r="B3005" s="29" t="s">
        <v>208</v>
      </c>
      <c r="C3005" s="59">
        <v>45895</v>
      </c>
      <c r="D3005" s="29" t="str">
        <f>VLOOKUP(B3005,辅助信息!E:K,7,FALSE)</f>
        <v>JWDDCD2025102100480</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 ca="1">_xlfn._xlws.FILTER(辅助信息!D:D,辅助信息!E:E=B3005)</f>
        <v>五冶建设锦江区林家坝片区20号地块商业项目</v>
      </c>
    </row>
    <row r="3006" hidden="1" spans="2:18">
      <c r="B3006" s="29" t="s">
        <v>192</v>
      </c>
      <c r="C3006" s="59">
        <v>45895</v>
      </c>
      <c r="D3006" s="29" t="str">
        <f>VLOOKUP(B3006,辅助信息!E:K,7,FALSE)</f>
        <v>JWDDCD2025102100475</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 ca="1">_xlfn._xlws.FILTER(辅助信息!D:D,辅助信息!E:E=B3006)</f>
        <v>五冶建设成都国际铁路港多式联项目</v>
      </c>
    </row>
    <row r="3007" hidden="1" spans="2:18">
      <c r="B3007" s="29" t="s">
        <v>192</v>
      </c>
      <c r="C3007" s="59">
        <v>45895</v>
      </c>
      <c r="D3007" s="29" t="str">
        <f>VLOOKUP(B3007,辅助信息!E:K,7,FALSE)</f>
        <v>JWDDCD2025102100475</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 ca="1">_xlfn._xlws.FILTER(辅助信息!D:D,辅助信息!E:E=B3007)</f>
        <v>五冶建设成都国际铁路港多式联项目</v>
      </c>
    </row>
    <row r="3008" hidden="1" spans="2:18">
      <c r="B3008" s="29" t="s">
        <v>192</v>
      </c>
      <c r="C3008" s="59">
        <v>45895</v>
      </c>
      <c r="D3008" s="29" t="str">
        <f>VLOOKUP(B3008,辅助信息!E:K,7,FALSE)</f>
        <v>JWDDCD2025102100475</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 ca="1">_xlfn._xlws.FILTER(辅助信息!D:D,辅助信息!E:E=B3008)</f>
        <v>五冶建设成都国际铁路港多式联项目</v>
      </c>
    </row>
    <row r="3009" hidden="1" spans="2:18">
      <c r="B3009" s="29" t="s">
        <v>192</v>
      </c>
      <c r="C3009" s="59">
        <v>45895</v>
      </c>
      <c r="D3009" s="29" t="str">
        <f>VLOOKUP(B3009,辅助信息!E:K,7,FALSE)</f>
        <v>JWDDCD2025102100475</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 ca="1">_xlfn._xlws.FILTER(辅助信息!D:D,辅助信息!E:E=B3009)</f>
        <v>五冶建设成都国际铁路港多式联项目</v>
      </c>
    </row>
    <row r="3010" hidden="1" spans="2:18">
      <c r="B3010" s="29" t="s">
        <v>192</v>
      </c>
      <c r="C3010" s="59">
        <v>45895</v>
      </c>
      <c r="D3010" s="29" t="str">
        <f>VLOOKUP(B3010,辅助信息!E:K,7,FALSE)</f>
        <v>JWDDCD2025102100475</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 ca="1">_xlfn._xlws.FILTER(辅助信息!D:D,辅助信息!E:E=B3010)</f>
        <v>五冶建设成都国际铁路港多式联项目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 ca="1">_xlfn._xlws.FILTER(辅助信息!D:D,辅助信息!E:E=B3011)</f>
        <v>乐山市校地共建产教融合基地建设项目二标段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 ca="1">_xlfn._xlws.FILTER(辅助信息!D:D,辅助信息!E:E=B3012)</f>
        <v>乐山市校地共建产教融合基地建设项目二标段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 ca="1">_xlfn._xlws.FILTER(辅助信息!D:D,辅助信息!E:E=B3013)</f>
        <v>乐山市校地共建产教融合基地建设项目二标段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 ca="1">_xlfn._xlws.FILTER(辅助信息!D:D,辅助信息!E:E=B3014)</f>
        <v>乐山市校地共建产教融合基地建设项目二标段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 ca="1">_xlfn._xlws.FILTER(辅助信息!D:D,辅助信息!E:E=B3015)</f>
        <v>乐山市校地共建产教融合基地建设项目二标段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 ca="1">_xlfn._xlws.FILTER(辅助信息!D:D,辅助信息!E:E=B3016)</f>
        <v>乐山市校地共建产教融合基地建设项目二标段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 ca="1">_xlfn._xlws.FILTER(辅助信息!D:D,辅助信息!E:E=B3017)</f>
        <v>乐山市校地共建产教融合基地建设项目二标段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 ca="1">_xlfn._xlws.FILTER(辅助信息!D:D,辅助信息!E:E=B3018)</f>
        <v>乐山市校地共建产教融合基地建设项目二标段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 ca="1">_xlfn._xlws.FILTER(辅助信息!D:D,辅助信息!E:E=B3019)</f>
        <v>乐山市校地共建产教融合基地建设项目二标段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 ca="1">_xlfn._xlws.FILTER(辅助信息!D:D,辅助信息!E:E=B3020)</f>
        <v>乐山市校地共建产教融合基地建设项目二标段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 ca="1">_xlfn._xlws.FILTER(辅助信息!D:D,辅助信息!E:E=B3021)</f>
        <v>乐山市校地共建产教融合基地建设项目二标段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 ca="1">_xlfn._xlws.FILTER(辅助信息!D:D,辅助信息!E:E=B3022)</f>
        <v>乐山市校地共建产教融合基地建设项目二标段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 ca="1">_xlfn._xlws.FILTER(辅助信息!D:D,辅助信息!E:E=B3023)</f>
        <v>乐山市校地共建产教融合基地建设项目二标段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 ca="1">_xlfn._xlws.FILTER(辅助信息!D:D,辅助信息!E:E=B3024)</f>
        <v>乐山市校地共建产教融合基地建设项目二标段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 ca="1">_xlfn._xlws.FILTER(辅助信息!D:D,辅助信息!E:E=B3025)</f>
        <v>乐山市校地共建产教融合基地建设项目二标段</v>
      </c>
    </row>
    <row r="3026" hidden="1" spans="2:18">
      <c r="B3026" s="29" t="s">
        <v>208</v>
      </c>
      <c r="C3026" s="59">
        <v>45896</v>
      </c>
      <c r="D3026" s="29" t="str">
        <f>VLOOKUP(B3026,辅助信息!E:K,7,FALSE)</f>
        <v>JWDDCD2025102100480</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 ca="1">_xlfn._xlws.FILTER(辅助信息!D:D,辅助信息!E:E=B3026)</f>
        <v>五冶建设锦江区林家坝片区20号地块商业项目</v>
      </c>
    </row>
    <row r="3027" hidden="1" spans="2:18">
      <c r="B3027" s="29" t="s">
        <v>208</v>
      </c>
      <c r="C3027" s="59">
        <v>45896</v>
      </c>
      <c r="D3027" s="29" t="str">
        <f>VLOOKUP(B3027,辅助信息!E:K,7,FALSE)</f>
        <v>JWDDCD2025102100480</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 ca="1">_xlfn._xlws.FILTER(辅助信息!D:D,辅助信息!E:E=B3027)</f>
        <v>五冶建设锦江区林家坝片区20号地块商业项目</v>
      </c>
    </row>
    <row r="3028" hidden="1" spans="2:18">
      <c r="B3028" s="29" t="s">
        <v>208</v>
      </c>
      <c r="C3028" s="59">
        <v>45896</v>
      </c>
      <c r="D3028" s="29" t="str">
        <f>VLOOKUP(B3028,辅助信息!E:K,7,FALSE)</f>
        <v>JWDDCD2025102100480</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 ca="1">_xlfn._xlws.FILTER(辅助信息!D:D,辅助信息!E:E=B3028)</f>
        <v>五冶建设锦江区林家坝片区20号地块商业项目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56</v>
      </c>
      <c r="Q3029" s="18" t="str">
        <f>VLOOKUP(B3029,辅助信息!E:M,9,FALSE)</f>
        <v>ZTWM-CDGS-XS-2024-0030-华西集采-简州大道</v>
      </c>
      <c r="R3029" s="18" t="str">
        <f ca="1">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56</v>
      </c>
      <c r="Q3030" s="18" t="str">
        <f>VLOOKUP(B3030,辅助信息!E:M,9,FALSE)</f>
        <v>ZTWM-CDGS-XS-2024-0030-华西集采-简州大道</v>
      </c>
      <c r="R3030" s="18" t="str">
        <f ca="1">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56</v>
      </c>
      <c r="Q3031" s="18" t="str">
        <f>VLOOKUP(B3031,辅助信息!E:M,9,FALSE)</f>
        <v>ZTWM-CDGS-XS-2024-0030-华西集采-简州大道</v>
      </c>
      <c r="R3031" s="18" t="str">
        <f ca="1">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56</v>
      </c>
      <c r="Q3032" s="18" t="str">
        <f>VLOOKUP(B3032,辅助信息!E:M,9,FALSE)</f>
        <v>ZTWM-CDGS-XS-2024-0030-华西集采-简州大道</v>
      </c>
      <c r="R3032" s="18" t="str">
        <f ca="1">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56</v>
      </c>
      <c r="Q3033" s="18" t="str">
        <f>VLOOKUP(B3033,辅助信息!E:M,9,FALSE)</f>
        <v>ZTWM-CDGS-XS-2024-0030-华西集采-简州大道</v>
      </c>
      <c r="R3033" s="18" t="str">
        <f ca="1">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56</v>
      </c>
      <c r="Q3034" s="18" t="str">
        <f>VLOOKUP(B3034,辅助信息!E:M,9,FALSE)</f>
        <v>ZTWM-CDGS-XS-2024-0030-华西集采-简州大道</v>
      </c>
      <c r="R3034" s="18" t="str">
        <f ca="1">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56</v>
      </c>
      <c r="Q3035" s="18" t="str">
        <f>VLOOKUP(B3035,辅助信息!E:M,9,FALSE)</f>
        <v>ZTWM-CDGS-XS-2024-0030-华西集采-简州大道</v>
      </c>
      <c r="R3035" s="18" t="str">
        <f ca="1">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56</v>
      </c>
      <c r="Q3036" s="18" t="str">
        <f>VLOOKUP(B3036,辅助信息!E:M,9,FALSE)</f>
        <v>ZTWM-CDGS-XS-2024-0030-华西集采-简州大道</v>
      </c>
      <c r="R3036" s="18" t="str">
        <f ca="1">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56</v>
      </c>
      <c r="Q3037" s="18" t="str">
        <f>VLOOKUP(B3037,辅助信息!E:M,9,FALSE)</f>
        <v>ZTWM-CDGS-XS-2024-0030-华西集采-简州大道</v>
      </c>
      <c r="R3037" s="18" t="str">
        <f ca="1">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56</v>
      </c>
      <c r="Q3038" s="18" t="str">
        <f>VLOOKUP(B3038,辅助信息!E:M,9,FALSE)</f>
        <v>ZTWM-CDGS-XS-2024-0030-华西集采-简州大道</v>
      </c>
      <c r="R3038" s="18" t="str">
        <f ca="1">_xlfn._xlws.FILTER(辅助信息!D:D,辅助信息!E:E=B3038)</f>
        <v>华西简阳西城嘉苑</v>
      </c>
    </row>
    <row r="3039" hidden="1" spans="2:18">
      <c r="B3039" s="29" t="s">
        <v>167</v>
      </c>
      <c r="C3039" s="59">
        <v>45896</v>
      </c>
      <c r="D3039" s="29" t="str">
        <f>VLOOKUP(B3039,辅助信息!E:K,7,FALSE)</f>
        <v>JWDDCD2025102100473</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 ca="1">_xlfn._xlws.FILTER(辅助信息!D:D,辅助信息!E:E=B3039)</f>
        <v>五冶建设扩建艺体中学二期工程</v>
      </c>
    </row>
    <row r="3040" hidden="1" spans="2:18">
      <c r="B3040" s="29" t="s">
        <v>167</v>
      </c>
      <c r="C3040" s="59">
        <v>45896</v>
      </c>
      <c r="D3040" s="29" t="str">
        <f>VLOOKUP(B3040,辅助信息!E:K,7,FALSE)</f>
        <v>JWDDCD2025102100473</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 ca="1">_xlfn._xlws.FILTER(辅助信息!D:D,辅助信息!E:E=B3040)</f>
        <v>五冶建设扩建艺体中学二期工程</v>
      </c>
    </row>
    <row r="3041" hidden="1" spans="2:18">
      <c r="B3041" s="29" t="s">
        <v>167</v>
      </c>
      <c r="C3041" s="59">
        <v>45896</v>
      </c>
      <c r="D3041" s="29" t="str">
        <f>VLOOKUP(B3041,辅助信息!E:K,7,FALSE)</f>
        <v>JWDDCD2025102100473</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 ca="1">_xlfn._xlws.FILTER(辅助信息!D:D,辅助信息!E:E=B3041)</f>
        <v>五冶建设扩建艺体中学二期工程</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 ca="1">_xlfn._xlws.FILTER(辅助信息!D:D,辅助信息!E:E=B3042)</f>
        <v>五冶建设龙泉芙蓉花语项目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56</v>
      </c>
      <c r="Q3043" s="18" t="str">
        <f>VLOOKUP(B3043,辅助信息!E:M,9,FALSE)</f>
        <v>ZTWM-CDGS-XS-2024-0134-商投建工达州中医药科技成果示范园项目</v>
      </c>
      <c r="R3043" s="18" t="str">
        <f ca="1">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56</v>
      </c>
      <c r="Q3044" s="18" t="str">
        <f>VLOOKUP(B3044,辅助信息!E:M,9,FALSE)</f>
        <v>ZTWM-CDGS-XS-2024-0134-商投建工达州中医药科技成果示范园项目</v>
      </c>
      <c r="R3044" s="18" t="str">
        <f ca="1">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56</v>
      </c>
      <c r="Q3045" s="18" t="str">
        <f>VLOOKUP(B3045,辅助信息!E:M,9,FALSE)</f>
        <v>ZTWM-CDGS-XS-2024-0134-商投建工达州中医药科技成果示范园项目</v>
      </c>
      <c r="R3045" s="18" t="str">
        <f ca="1">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56</v>
      </c>
      <c r="Q3046" s="18" t="str">
        <f>VLOOKUP(B3046,辅助信息!E:M,9,FALSE)</f>
        <v>ZTWM-CDGS-XS-2024-0134-商投建工达州中医药科技成果示范园项目</v>
      </c>
      <c r="R3046" s="18" t="str">
        <f ca="1">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56</v>
      </c>
      <c r="Q3047" s="18" t="str">
        <f>VLOOKUP(B3047,辅助信息!E:M,9,FALSE)</f>
        <v>ZTWM-CDGS-XS-2024-0134-商投建工达州中医药科技成果示范园项目</v>
      </c>
      <c r="R3047" s="18" t="str">
        <f ca="1">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56</v>
      </c>
      <c r="Q3048" s="18" t="str">
        <f>VLOOKUP(B3048,辅助信息!E:M,9,FALSE)</f>
        <v>ZTWM-CDGS-XS-2024-0134-商投建工达州中医药科技成果示范园项目</v>
      </c>
      <c r="R3048" s="18" t="str">
        <f ca="1">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 ca="1">_xlfn._xlws.FILTER(辅助信息!D:D,辅助信息!E:E=B3049)</f>
        <v>乐山市校地共建产教融合基地建设项目二标段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 ca="1">_xlfn._xlws.FILTER(辅助信息!D:D,辅助信息!E:E=B3050)</f>
        <v>乐山市校地共建产教融合基地建设项目二标段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 ca="1">_xlfn._xlws.FILTER(辅助信息!D:D,辅助信息!E:E=B3051)</f>
        <v>乐山市校地共建产教融合基地建设项目二标段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56</v>
      </c>
      <c r="Q3052" s="18" t="str">
        <f>VLOOKUP(B3052,辅助信息!E:M,9,FALSE)</f>
        <v>ZTWM-CDGS-XS-2024-0134-商投建工达州中医药科技成果示范园项目</v>
      </c>
      <c r="R3052" s="18" t="str">
        <f ca="1">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56</v>
      </c>
      <c r="Q3053" s="18" t="str">
        <f>VLOOKUP(B3053,辅助信息!E:M,9,FALSE)</f>
        <v>ZTWM-CDGS-XS-2024-0134-商投建工达州中医药科技成果示范园项目</v>
      </c>
      <c r="R3053" s="18" t="str">
        <f ca="1">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53</v>
      </c>
      <c r="Q3054" s="18" t="str">
        <f>VLOOKUP(B3054,辅助信息!E:M,9,FALSE)</f>
        <v>ZTWM-CDGS-XS-2024-0134-商投建工达州中医药科技成果示范园项目</v>
      </c>
      <c r="R3054" s="18" t="str">
        <f ca="1">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52</v>
      </c>
      <c r="Q3055" s="18" t="str">
        <f>VLOOKUP(B3055,辅助信息!E:M,9,FALSE)</f>
        <v>ZTWM-CDGS-XS-2025-0073-五冶天府-成都怡心湖片区及龙泉驿医院等项目</v>
      </c>
      <c r="R3055" s="18" t="str">
        <f ca="1">_xlfn._xlws.FILTER(辅助信息!D:D,辅助信息!E:E=B3055)</f>
        <v>五冶建设龙泉芙蓉花语项目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51</v>
      </c>
      <c r="Q3056" s="18" t="str">
        <f>VLOOKUP(B3056,辅助信息!E:M,9,FALSE)</f>
        <v>ZTWM-CDGS-XS-2025-0073-五冶天府-成都怡心湖片区及龙泉驿医院等项目</v>
      </c>
      <c r="R3056" s="18" t="str">
        <f ca="1">_xlfn._xlws.FILTER(辅助信息!D:D,辅助信息!E:E=B3056)</f>
        <v>五冶建设龙泉芙蓉花语项目</v>
      </c>
    </row>
    <row r="3057" hidden="1" spans="2:18">
      <c r="B3057" s="29" t="s">
        <v>167</v>
      </c>
      <c r="C3057" s="59">
        <v>45901</v>
      </c>
      <c r="D3057" s="29" t="str">
        <f>VLOOKUP(B3057,辅助信息!E:K,7,FALSE)</f>
        <v>JWDDCD2025102100473</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51</v>
      </c>
      <c r="Q3057" s="18" t="str">
        <f>VLOOKUP(B3057,辅助信息!E:M,9,FALSE)</f>
        <v>ZTWM-CDGS-XS-2025-0073-五冶天府-成都怡心湖片区及龙泉驿医院等项目</v>
      </c>
      <c r="R3057" s="18" t="str">
        <f ca="1">_xlfn._xlws.FILTER(辅助信息!D:D,辅助信息!E:E=B3057)</f>
        <v>五冶建设扩建艺体中学二期工程</v>
      </c>
    </row>
    <row r="3058" hidden="1" spans="2:18">
      <c r="B3058" s="29" t="s">
        <v>167</v>
      </c>
      <c r="C3058" s="59">
        <v>45901</v>
      </c>
      <c r="D3058" s="29" t="str">
        <f>VLOOKUP(B3058,辅助信息!E:K,7,FALSE)</f>
        <v>JWDDCD2025102100473</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51</v>
      </c>
      <c r="Q3058" s="18" t="str">
        <f>VLOOKUP(B3058,辅助信息!E:M,9,FALSE)</f>
        <v>ZTWM-CDGS-XS-2025-0073-五冶天府-成都怡心湖片区及龙泉驿医院等项目</v>
      </c>
      <c r="R3058" s="18" t="str">
        <f ca="1">_xlfn._xlws.FILTER(辅助信息!D:D,辅助信息!E:E=B3058)</f>
        <v>五冶建设扩建艺体中学二期工程</v>
      </c>
    </row>
    <row r="3059" hidden="1" spans="2:18">
      <c r="B3059" s="29" t="s">
        <v>208</v>
      </c>
      <c r="C3059" s="59">
        <v>45901</v>
      </c>
      <c r="D3059" s="29" t="str">
        <f>VLOOKUP(B3059,辅助信息!E:K,7,FALSE)</f>
        <v>JWDDCD2025102100480</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50</v>
      </c>
      <c r="Q3059" s="18" t="str">
        <f>VLOOKUP(B3059,辅助信息!E:M,9,FALSE)</f>
        <v>ZTWM-CDGS-XS-2025-0073-五冶天府-成都怡心湖片区及龙泉驿医院等项目</v>
      </c>
      <c r="R3059" s="18" t="str">
        <f ca="1">_xlfn._xlws.FILTER(辅助信息!D:D,辅助信息!E:E=B3059)</f>
        <v>五冶建设锦江区林家坝片区20号地块商业项目</v>
      </c>
    </row>
    <row r="3060" hidden="1" spans="2:18">
      <c r="B3060" s="29" t="s">
        <v>208</v>
      </c>
      <c r="C3060" s="59">
        <v>45901</v>
      </c>
      <c r="D3060" s="29" t="str">
        <f>VLOOKUP(B3060,辅助信息!E:K,7,FALSE)</f>
        <v>JWDDCD2025102100480</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50</v>
      </c>
      <c r="Q3060" s="18" t="str">
        <f>VLOOKUP(B3060,辅助信息!E:M,9,FALSE)</f>
        <v>ZTWM-CDGS-XS-2025-0073-五冶天府-成都怡心湖片区及龙泉驿医院等项目</v>
      </c>
      <c r="R3060" s="18" t="str">
        <f ca="1">_xlfn._xlws.FILTER(辅助信息!D:D,辅助信息!E:E=B3060)</f>
        <v>五冶建设锦江区林家坝片区20号地块商业项目</v>
      </c>
    </row>
    <row r="3061" hidden="1" spans="2:18">
      <c r="B3061" s="29" t="s">
        <v>208</v>
      </c>
      <c r="C3061" s="59">
        <v>45901</v>
      </c>
      <c r="D3061" s="29" t="str">
        <f>VLOOKUP(B3061,辅助信息!E:K,7,FALSE)</f>
        <v>JWDDCD2025102100480</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50</v>
      </c>
      <c r="Q3061" s="18" t="str">
        <f>VLOOKUP(B3061,辅助信息!E:M,9,FALSE)</f>
        <v>ZTWM-CDGS-XS-2025-0073-五冶天府-成都怡心湖片区及龙泉驿医院等项目</v>
      </c>
      <c r="R3061" s="18" t="str">
        <f ca="1">_xlfn._xlws.FILTER(辅助信息!D:D,辅助信息!E:E=B3061)</f>
        <v>五冶建设锦江区林家坝片区20号地块商业项目</v>
      </c>
    </row>
    <row r="3062" hidden="1" spans="2:18">
      <c r="B3062" s="29" t="s">
        <v>208</v>
      </c>
      <c r="C3062" s="59">
        <v>45901</v>
      </c>
      <c r="D3062" s="29" t="str">
        <f>VLOOKUP(B3062,辅助信息!E:K,7,FALSE)</f>
        <v>JWDDCD2025102100480</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50</v>
      </c>
      <c r="Q3062" s="18" t="str">
        <f>VLOOKUP(B3062,辅助信息!E:M,9,FALSE)</f>
        <v>ZTWM-CDGS-XS-2025-0073-五冶天府-成都怡心湖片区及龙泉驿医院等项目</v>
      </c>
      <c r="R3062" s="18" t="str">
        <f ca="1">_xlfn._xlws.FILTER(辅助信息!D:D,辅助信息!E:E=B3062)</f>
        <v>五冶建设锦江区林家坝片区20号地块商业项目</v>
      </c>
    </row>
    <row r="3063" hidden="1" spans="2:18">
      <c r="B3063" s="29" t="s">
        <v>208</v>
      </c>
      <c r="C3063" s="59">
        <v>45901</v>
      </c>
      <c r="D3063" s="29" t="str">
        <f>VLOOKUP(B3063,辅助信息!E:K,7,FALSE)</f>
        <v>JWDDCD2025102100480</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50</v>
      </c>
      <c r="Q3063" s="18" t="str">
        <f>VLOOKUP(B3063,辅助信息!E:M,9,FALSE)</f>
        <v>ZTWM-CDGS-XS-2025-0073-五冶天府-成都怡心湖片区及龙泉驿医院等项目</v>
      </c>
      <c r="R3063" s="18" t="str">
        <f ca="1">_xlfn._xlws.FILTER(辅助信息!D:D,辅助信息!E:E=B3063)</f>
        <v>五冶建设锦江区林家坝片区20号地块商业项目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50</v>
      </c>
      <c r="Q3064" s="18" t="e">
        <f>VLOOKUP(B3064,辅助信息!E:M,9,FALSE)</f>
        <v>#N/A</v>
      </c>
      <c r="R3064" s="18" vm="1" t="e">
        <f ca="1">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50</v>
      </c>
      <c r="Q3065" s="18" t="e">
        <f>VLOOKUP(B3065,辅助信息!E:M,9,FALSE)</f>
        <v>#N/A</v>
      </c>
      <c r="R3065" s="18" vm="1" t="e">
        <f ca="1">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50</v>
      </c>
      <c r="Q3066" s="18" t="e">
        <f>VLOOKUP(B3066,辅助信息!E:M,9,FALSE)</f>
        <v>#N/A</v>
      </c>
      <c r="R3066" s="18" vm="1" t="e">
        <f ca="1">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50</v>
      </c>
      <c r="Q3067" s="18" t="e">
        <f>VLOOKUP(B3067,辅助信息!E:M,9,FALSE)</f>
        <v>#N/A</v>
      </c>
      <c r="R3067" s="18" vm="1" t="e">
        <f ca="1">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50</v>
      </c>
      <c r="Q3068" s="18" t="e">
        <f>VLOOKUP(B3068,辅助信息!E:M,9,FALSE)</f>
        <v>#N/A</v>
      </c>
      <c r="R3068" s="18" vm="1" t="e">
        <f ca="1">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50</v>
      </c>
      <c r="Q3069" s="18" t="e">
        <f>VLOOKUP(B3069,辅助信息!E:M,9,FALSE)</f>
        <v>#N/A</v>
      </c>
      <c r="R3069" s="18" vm="1" t="e">
        <f ca="1">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50</v>
      </c>
      <c r="Q3070" s="18" t="e">
        <f>VLOOKUP(B3070,辅助信息!E:M,9,FALSE)</f>
        <v>#N/A</v>
      </c>
      <c r="R3070" s="18" vm="1" t="e">
        <f ca="1">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50</v>
      </c>
      <c r="Q3071" s="18" t="e">
        <f>VLOOKUP(B3071,辅助信息!E:M,9,FALSE)</f>
        <v>#N/A</v>
      </c>
      <c r="R3071" s="18" vm="1" t="e">
        <f ca="1">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50</v>
      </c>
      <c r="Q3072" s="18" t="e">
        <f>VLOOKUP(B3072,辅助信息!E:M,9,FALSE)</f>
        <v>#N/A</v>
      </c>
      <c r="R3072" s="18" vm="1" t="e">
        <f ca="1">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50</v>
      </c>
      <c r="Q3073" s="18" t="e">
        <f>VLOOKUP(B3073,辅助信息!E:M,9,FALSE)</f>
        <v>#N/A</v>
      </c>
      <c r="R3073" s="18" vm="1" t="e">
        <f ca="1">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49</v>
      </c>
      <c r="Q3074" s="18" t="str">
        <f>VLOOKUP(B3074,辅助信息!E:M,9,FALSE)</f>
        <v>ZTWM-CDGS-XS-2024-0134-商投建工达州中医药科技成果示范园项目</v>
      </c>
      <c r="R3074" s="18" t="str">
        <f ca="1">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49</v>
      </c>
      <c r="Q3075" s="18" t="str">
        <f>VLOOKUP(B3075,辅助信息!E:M,9,FALSE)</f>
        <v>ZTWM-CDGS-XS-2024-0134-商投建工达州中医药科技成果示范园项目</v>
      </c>
      <c r="R3075" s="18" t="str">
        <f ca="1">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49</v>
      </c>
      <c r="Q3076" s="18" t="str">
        <f>VLOOKUP(B3076,辅助信息!E:M,9,FALSE)</f>
        <v>ZTWM-CDGS-XS-2024-0134-商投建工达州中医药科技成果示范园项目</v>
      </c>
      <c r="R3076" s="18" t="str">
        <f ca="1">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49</v>
      </c>
      <c r="Q3077" s="18" t="str">
        <f>VLOOKUP(B3077,辅助信息!E:M,9,FALSE)</f>
        <v>ZTWM-CDGS-XS-2024-0134-商投建工达州中医药科技成果示范园项目</v>
      </c>
      <c r="R3077" s="18" t="str">
        <f ca="1">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49</v>
      </c>
      <c r="Q3078" s="18" t="str">
        <f>VLOOKUP(B3078,辅助信息!E:M,9,FALSE)</f>
        <v>ZTWM-CDGS-XS-2024-0134-商投建工达州中医药科技成果示范园项目</v>
      </c>
      <c r="R3078" s="18" t="str">
        <f ca="1">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49</v>
      </c>
      <c r="Q3079" s="18" t="str">
        <f>VLOOKUP(B3079,辅助信息!E:M,9,FALSE)</f>
        <v>ZTWM-CDGS-XS-2024-0134-商投建工达州中医药科技成果示范园项目</v>
      </c>
      <c r="R3079" s="18" t="str">
        <f ca="1">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49</v>
      </c>
      <c r="Q3080" s="18" t="str">
        <f>VLOOKUP(B3080,辅助信息!E:M,9,FALSE)</f>
        <v>ZTWM-CDGS-XS-2024-0134-商投建工达州中医药科技成果示范园项目</v>
      </c>
      <c r="R3080" s="18" t="str">
        <f ca="1">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49</v>
      </c>
      <c r="Q3081" s="18" t="str">
        <f>VLOOKUP(B3081,辅助信息!E:M,9,FALSE)</f>
        <v>ZTWM-CDGS-XS-2024-0134-商投建工达州中医药科技成果示范园项目</v>
      </c>
      <c r="R3081" s="18" t="str">
        <f ca="1">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49</v>
      </c>
      <c r="Q3082" s="18" t="str">
        <f>VLOOKUP(B3082,辅助信息!E:M,9,FALSE)</f>
        <v>ZTWM-CDGS-XS-2024-0134-商投建工达州中医药科技成果示范园项目</v>
      </c>
      <c r="R3082" s="18" t="str">
        <f ca="1">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49</v>
      </c>
      <c r="Q3083" s="18" t="str">
        <f>VLOOKUP(B3083,辅助信息!E:M,9,FALSE)</f>
        <v>ZTWM-CDGS-XS-2024-0134-商投建工达州中医药科技成果示范园项目</v>
      </c>
      <c r="R3083" s="18" t="str">
        <f ca="1">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49</v>
      </c>
      <c r="Q3084" s="18" t="str">
        <f>VLOOKUP(B3084,辅助信息!E:M,9,FALSE)</f>
        <v>ZTWM-CDGS-XS-2024-0134-商投建工达州中医药科技成果示范园项目</v>
      </c>
      <c r="R3084" s="18" t="str">
        <f ca="1">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49</v>
      </c>
      <c r="Q3085" s="18" t="str">
        <f>VLOOKUP(B3085,辅助信息!E:M,9,FALSE)</f>
        <v>ZTWM-CDGS-XS-2024-0134-商投建工达州中医药科技成果示范园项目</v>
      </c>
      <c r="R3085" s="18" t="str">
        <f ca="1">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49</v>
      </c>
      <c r="Q3086" s="18" t="str">
        <f>VLOOKUP(B3086,辅助信息!E:M,9,FALSE)</f>
        <v>ZTWM-CDGS-XS-2024-0134-商投建工达州中医药科技成果示范园项目</v>
      </c>
      <c r="R3086" s="18" t="str">
        <f ca="1">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49</v>
      </c>
      <c r="Q3087" s="18" t="str">
        <f>VLOOKUP(B3087,辅助信息!E:M,9,FALSE)</f>
        <v>ZTWM-CDGS-XS-2024-0134-商投建工达州中医药科技成果示范园项目</v>
      </c>
      <c r="R3087" s="18" t="str">
        <f ca="1">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49</v>
      </c>
      <c r="Q3088" s="18" t="str">
        <f>VLOOKUP(B3088,辅助信息!E:M,9,FALSE)</f>
        <v>ZTWM-CDGS-XS-2024-0134-商投建工达州中医药科技成果示范园项目</v>
      </c>
      <c r="R3088" s="18" t="str">
        <f ca="1">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51</v>
      </c>
      <c r="Q3089" s="18" t="str">
        <f>VLOOKUP(B3089,辅助信息!E:M,9,FALSE)</f>
        <v>ZTWM-CDGS-XS-2024-0179-四川商投-射洪城乡一体化建设项目</v>
      </c>
      <c r="R3089" s="18" t="str">
        <f ca="1">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51</v>
      </c>
      <c r="Q3090" s="18" t="str">
        <f>VLOOKUP(B3090,辅助信息!E:M,9,FALSE)</f>
        <v>ZTWM-CDGS-XS-2024-0030-华西集采-简州大道</v>
      </c>
      <c r="R3090" s="18" t="str">
        <f ca="1">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51</v>
      </c>
      <c r="Q3091" s="18" t="str">
        <f>VLOOKUP(B3091,辅助信息!E:M,9,FALSE)</f>
        <v>ZTWM-CDGS-XS-2024-0030-华西集采-简州大道</v>
      </c>
      <c r="R3091" s="18" t="str">
        <f ca="1">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51</v>
      </c>
      <c r="Q3092" s="18" t="str">
        <f>VLOOKUP(B3092,辅助信息!E:M,9,FALSE)</f>
        <v>ZTWM-CDGS-XS-2024-0030-华西集采-简州大道</v>
      </c>
      <c r="R3092" s="18" t="str">
        <f ca="1">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51</v>
      </c>
      <c r="Q3093" s="18" t="str">
        <f>VLOOKUP(B3093,辅助信息!E:M,9,FALSE)</f>
        <v>ZTWM-CDGS-XS-2024-0030-华西集采-简州大道</v>
      </c>
      <c r="R3093" s="18" t="str">
        <f ca="1">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51</v>
      </c>
      <c r="Q3094" s="18" t="str">
        <f>VLOOKUP(B3094,辅助信息!E:M,9,FALSE)</f>
        <v>ZTWM-CDGS-XS-2024-0030-华西集采-简州大道</v>
      </c>
      <c r="R3094" s="18" t="str">
        <f ca="1">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51</v>
      </c>
      <c r="Q3095" s="18" t="str">
        <f>VLOOKUP(B3095,辅助信息!E:M,9,FALSE)</f>
        <v>ZTWM-CDGS-XS-2024-0030-华西集采-简州大道</v>
      </c>
      <c r="R3095" s="18" t="str">
        <f ca="1">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51</v>
      </c>
      <c r="Q3096" s="18" t="str">
        <f>VLOOKUP(B3096,辅助信息!E:M,9,FALSE)</f>
        <v>ZTWM-CDGS-XS-2024-0030-华西集采-简州大道</v>
      </c>
      <c r="R3096" s="18" t="str">
        <f ca="1">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52</v>
      </c>
      <c r="Q3097" s="18" t="str">
        <f>VLOOKUP(B3097,辅助信息!E:M,9,FALSE)</f>
        <v>ZTWM-CDGS-XS-2025-0125-四川机司-乐山市校地共建产教融合基地配套设施项目施工一标段钢筋采购合同</v>
      </c>
      <c r="R3097" s="18" t="str">
        <f ca="1">_xlfn._xlws.FILTER(辅助信息!D:D,辅助信息!E:E=B3097)</f>
        <v>乐山市校地共建产教融合基地建设项目一标段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52</v>
      </c>
      <c r="Q3098" s="18" t="str">
        <f>VLOOKUP(B3098,辅助信息!E:M,9,FALSE)</f>
        <v>ZTWM-CDGS-XS-2025-0125-四川机司-乐山市校地共建产教融合基地配套设施项目施工一标段钢筋采购合同</v>
      </c>
      <c r="R3098" s="18" t="str">
        <f ca="1">_xlfn._xlws.FILTER(辅助信息!D:D,辅助信息!E:E=B3098)</f>
        <v>乐山市校地共建产教融合基地建设项目一标段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52</v>
      </c>
      <c r="Q3099" s="18" t="str">
        <f>VLOOKUP(B3099,辅助信息!E:M,9,FALSE)</f>
        <v>ZTWM-CDGS-XS-2025-0125-四川机司-乐山市校地共建产教融合基地配套设施项目施工一标段钢筋采购合同</v>
      </c>
      <c r="R3099" s="18" t="str">
        <f ca="1">_xlfn._xlws.FILTER(辅助信息!D:D,辅助信息!E:E=B3099)</f>
        <v>乐山市校地共建产教融合基地建设项目一标段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52</v>
      </c>
      <c r="Q3100" s="18" t="str">
        <f>VLOOKUP(B3100,辅助信息!E:M,9,FALSE)</f>
        <v>ZTWM-CDGS-XS-2025-0125-四川机司-乐山市校地共建产教融合基地配套设施项目施工一标段钢筋采购合同</v>
      </c>
      <c r="R3100" s="18" t="str">
        <f ca="1">_xlfn._xlws.FILTER(辅助信息!D:D,辅助信息!E:E=B3100)</f>
        <v>乐山市校地共建产教融合基地建设项目一标段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52</v>
      </c>
      <c r="Q3101" s="18" t="str">
        <f>VLOOKUP(B3101,辅助信息!E:M,9,FALSE)</f>
        <v>ZTWM-CDGS-XS-2025-0125-四川机司-乐山市校地共建产教融合基地配套设施项目施工一标段钢筋采购合同</v>
      </c>
      <c r="R3101" s="18" t="str">
        <f ca="1">_xlfn._xlws.FILTER(辅助信息!D:D,辅助信息!E:E=B3101)</f>
        <v>乐山市校地共建产教融合基地建设项目一标段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52</v>
      </c>
      <c r="Q3102" s="18" t="str">
        <f>VLOOKUP(B3102,辅助信息!E:M,9,FALSE)</f>
        <v>ZTWM-CDGS-XS-2025-0125-四川机司-乐山市校地共建产教融合基地配套设施项目施工一标段钢筋采购合同</v>
      </c>
      <c r="R3102" s="18" t="str">
        <f ca="1">_xlfn._xlws.FILTER(辅助信息!D:D,辅助信息!E:E=B3102)</f>
        <v>乐山市校地共建产教融合基地建设项目一标段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 ca="1">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 ca="1">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 ca="1">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 ca="1">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 ca="1">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 ca="1">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 ca="1">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 ca="1">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 ca="1">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49</v>
      </c>
      <c r="Q3112" s="18" t="str">
        <f>VLOOKUP(B3112,辅助信息!E:M,9,FALSE)</f>
        <v>ZTWM-CDGS-XS-2024-0134-商投建工达州中医药科技成果示范园项目</v>
      </c>
      <c r="R3112" s="134" t="str">
        <f ca="1">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49</v>
      </c>
      <c r="Q3113" s="18" t="str">
        <f>VLOOKUP(B3113,辅助信息!E:M,9,FALSE)</f>
        <v>ZTWM-CDGS-XS-2024-0134-商投建工达州中医药科技成果示范园项目</v>
      </c>
      <c r="R3113" s="134" t="str">
        <f ca="1">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49</v>
      </c>
      <c r="Q3114" s="18" t="str">
        <f>VLOOKUP(B3114,辅助信息!E:M,9,FALSE)</f>
        <v>ZTWM-CDGS-XS-2024-0134-商投建工达州中医药科技成果示范园项目</v>
      </c>
      <c r="R3114" s="134" t="str">
        <f ca="1">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49</v>
      </c>
      <c r="Q3115" s="18" t="str">
        <f>VLOOKUP(B3115,辅助信息!E:M,9,FALSE)</f>
        <v>ZTWM-CDGS-XS-2024-0134-商投建工达州中医药科技成果示范园项目</v>
      </c>
      <c r="R3115" s="134" t="str">
        <f ca="1">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49</v>
      </c>
      <c r="Q3116" s="18" t="str">
        <f>VLOOKUP(B3116,辅助信息!E:M,9,FALSE)</f>
        <v>ZTWM-CDGS-XS-2024-0134-商投建工达州中医药科技成果示范园项目</v>
      </c>
      <c r="R3116" s="134" t="str">
        <f ca="1">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49</v>
      </c>
      <c r="Q3117" s="18" t="str">
        <f>VLOOKUP(B3117,辅助信息!E:M,9,FALSE)</f>
        <v>ZTWM-CDGS-XS-2024-0134-商投建工达州中医药科技成果示范园项目</v>
      </c>
      <c r="R3117" s="134" t="str">
        <f ca="1">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49</v>
      </c>
      <c r="Q3118" s="18" t="str">
        <f>VLOOKUP(B3118,辅助信息!E:M,9,FALSE)</f>
        <v>ZTWM-CDGS-XS-2024-0134-商投建工达州中医药科技成果示范园项目</v>
      </c>
      <c r="R3118" s="134" t="str">
        <f ca="1">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49</v>
      </c>
      <c r="Q3119" s="18" t="str">
        <f>VLOOKUP(B3119,辅助信息!E:M,9,FALSE)</f>
        <v>ZTWM-CDGS-XS-2024-0134-商投建工达州中医药科技成果示范园项目</v>
      </c>
      <c r="R3119" s="134" t="str">
        <f ca="1">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49</v>
      </c>
      <c r="Q3120" s="18" t="str">
        <f>VLOOKUP(B3120,辅助信息!E:M,9,FALSE)</f>
        <v>ZTWM-CDGS-XS-2024-0134-商投建工达州中医药科技成果示范园项目</v>
      </c>
      <c r="R3120" s="134" t="str">
        <f ca="1">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49</v>
      </c>
      <c r="Q3121" s="18" t="str">
        <f>VLOOKUP(B3121,辅助信息!E:M,9,FALSE)</f>
        <v>ZTWM-CDGS-XS-2024-0134-商投建工达州中医药科技成果示范园项目</v>
      </c>
      <c r="R3121" s="134" t="str">
        <f ca="1">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51</v>
      </c>
      <c r="Q3122" s="18" t="str">
        <f>VLOOKUP(B3122,辅助信息!E:M,9,FALSE)</f>
        <v>ZTWM-CDGS-XS-2024-0179-四川商投-射洪城乡一体化建设项目</v>
      </c>
      <c r="R3122" s="134" t="str">
        <f ca="1">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51</v>
      </c>
      <c r="Q3123" s="18" t="str">
        <f>VLOOKUP(B3123,辅助信息!E:M,9,FALSE)</f>
        <v>ZTWM-CDGS-XS-2024-0030-华西集采-简州大道</v>
      </c>
      <c r="R3123" s="134" t="str">
        <f ca="1">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51</v>
      </c>
      <c r="Q3124" s="18" t="str">
        <f>VLOOKUP(B3124,辅助信息!E:M,9,FALSE)</f>
        <v>ZTWM-CDGS-XS-2024-0030-华西集采-简州大道</v>
      </c>
      <c r="R3124" s="134" t="str">
        <f ca="1">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50</v>
      </c>
      <c r="Q3125" s="18" t="str">
        <f>VLOOKUP(B3125,辅助信息!E:M,9,FALSE)</f>
        <v>ZTWM-CDGS-XS-2025-0125-四川机司-乐山市校地共建产教融合基地配套设施项目施工一标段钢筋采购合同</v>
      </c>
      <c r="R3125" s="18" t="str">
        <f ca="1">_xlfn._xlws.FILTER(辅助信息!D:D,辅助信息!E:E=B3125)</f>
        <v>乐山市校地共建产教融合基地建设项目一标段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50</v>
      </c>
      <c r="Q3126" s="18" t="str">
        <f>VLOOKUP(B3126,辅助信息!E:M,9,FALSE)</f>
        <v>ZTWM-CDGS-XS-2025-0125-四川机司-乐山市校地共建产教融合基地配套设施项目施工一标段钢筋采购合同</v>
      </c>
      <c r="R3126" s="18" t="str">
        <f ca="1">_xlfn._xlws.FILTER(辅助信息!D:D,辅助信息!E:E=B3126)</f>
        <v>乐山市校地共建产教融合基地建设项目一标段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50</v>
      </c>
      <c r="Q3127" s="18" t="str">
        <f>VLOOKUP(B3127,辅助信息!E:M,9,FALSE)</f>
        <v>ZTWM-CDGS-XS-2025-0125-四川机司-乐山市校地共建产教融合基地配套设施项目施工一标段钢筋采购合同</v>
      </c>
      <c r="R3127" s="18" t="str">
        <f ca="1">_xlfn._xlws.FILTER(辅助信息!D:D,辅助信息!E:E=B3127)</f>
        <v>乐山市校地共建产教融合基地建设项目一标段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50</v>
      </c>
      <c r="Q3128" s="18" t="str">
        <f>VLOOKUP(B3128,辅助信息!E:M,9,FALSE)</f>
        <v>ZTWM-CDGS-XS-2025-0125-四川机司-乐山市校地共建产教融合基地配套设施项目施工一标段钢筋采购合同</v>
      </c>
      <c r="R3128" s="18" t="str">
        <f ca="1">_xlfn._xlws.FILTER(辅助信息!D:D,辅助信息!E:E=B3128)</f>
        <v>乐山市校地共建产教融合基地建设项目一标段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50</v>
      </c>
      <c r="Q3129" s="18" t="str">
        <f>VLOOKUP(B3129,辅助信息!E:M,9,FALSE)</f>
        <v>ZTWM-CDGS-XS-2025-0125-四川机司-乐山市校地共建产教融合基地配套设施项目施工一标段钢筋采购合同</v>
      </c>
      <c r="R3129" s="18" t="str">
        <f ca="1">_xlfn._xlws.FILTER(辅助信息!D:D,辅助信息!E:E=B3129)</f>
        <v>乐山市校地共建产教融合基地建设项目一标段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50</v>
      </c>
      <c r="Q3130" s="18" t="str">
        <f>VLOOKUP(B3130,辅助信息!E:M,9,FALSE)</f>
        <v>ZTWM-CDGS-XS-2025-0125-四川机司-乐山市校地共建产教融合基地配套设施项目施工一标段钢筋采购合同</v>
      </c>
      <c r="R3130" s="18" t="str">
        <f ca="1">_xlfn._xlws.FILTER(辅助信息!D:D,辅助信息!E:E=B3130)</f>
        <v>乐山市校地共建产教融合基地建设项目一标段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50</v>
      </c>
      <c r="Q3131" s="18" t="str">
        <f>VLOOKUP(B3131,辅助信息!E:M,9,FALSE)</f>
        <v>ZTWM-CDGS-XS-2025-0125-四川机司-乐山市校地共建产教融合基地配套设施项目施工一标段钢筋采购合同</v>
      </c>
      <c r="R3131" s="18" t="str">
        <f ca="1">_xlfn._xlws.FILTER(辅助信息!D:D,辅助信息!E:E=B3131)</f>
        <v>乐山市校地共建产教融合基地建设项目一标段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50</v>
      </c>
      <c r="Q3132" s="18" t="str">
        <f>VLOOKUP(B3132,辅助信息!E:M,9,FALSE)</f>
        <v>ZTWM-CDGS-XS-2025-0125-四川机司-乐山市校地共建产教融合基地配套设施项目施工一标段钢筋采购合同</v>
      </c>
      <c r="R3132" s="18" t="str">
        <f ca="1">_xlfn._xlws.FILTER(辅助信息!D:D,辅助信息!E:E=B3132)</f>
        <v>乐山市校地共建产教融合基地建设项目一标段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50</v>
      </c>
      <c r="Q3133" s="18" t="str">
        <f>VLOOKUP(B3133,辅助信息!E:M,9,FALSE)</f>
        <v>ZTWM-CDGS-XS-2025-0125-四川机司-乐山市校地共建产教融合基地配套设施项目施工一标段钢筋采购合同</v>
      </c>
      <c r="R3133" s="18" t="str">
        <f ca="1">_xlfn._xlws.FILTER(辅助信息!D:D,辅助信息!E:E=B3133)</f>
        <v>乐山市校地共建产教融合基地建设项目一标段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50</v>
      </c>
      <c r="Q3134" s="18" t="str">
        <f>VLOOKUP(B3134,辅助信息!E:M,9,FALSE)</f>
        <v>ZTWM-CDGS-XS-2024-0134-商投建工达州中医药科技成果示范园项目</v>
      </c>
      <c r="R3134" s="18" t="str">
        <f ca="1">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50</v>
      </c>
      <c r="Q3135" s="18" t="str">
        <f>VLOOKUP(B3135,辅助信息!E:M,9,FALSE)</f>
        <v>ZTWM-CDGS-XS-2024-0134-商投建工达州中医药科技成果示范园项目</v>
      </c>
      <c r="R3135" s="18" t="str">
        <f ca="1">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50</v>
      </c>
      <c r="Q3136" s="18" t="str">
        <f>VLOOKUP(B3136,辅助信息!E:M,9,FALSE)</f>
        <v>ZTWM-CDGS-XS-2024-0134-商投建工达州中医药科技成果示范园项目</v>
      </c>
      <c r="R3136" s="18" t="str">
        <f ca="1">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50</v>
      </c>
      <c r="Q3137" s="18" t="str">
        <f>VLOOKUP(B3137,辅助信息!E:M,9,FALSE)</f>
        <v>ZTWM-CDGS-XS-2024-0134-商投建工达州中医药科技成果示范园项目</v>
      </c>
      <c r="R3137" s="18" t="str">
        <f ca="1">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50</v>
      </c>
      <c r="Q3138" s="18" t="str">
        <f>VLOOKUP(B3138,辅助信息!E:M,9,FALSE)</f>
        <v>ZTWM-CDGS-XS-2024-0134-商投建工达州中医药科技成果示范园项目</v>
      </c>
      <c r="R3138" s="18" t="str">
        <f ca="1">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50</v>
      </c>
      <c r="Q3139" s="18" t="str">
        <f>VLOOKUP(B3139,辅助信息!E:M,9,FALSE)</f>
        <v>ZTWM-CDGS-XS-2024-0134-商投建工达州中医药科技成果示范园项目</v>
      </c>
      <c r="R3139" s="18" t="str">
        <f ca="1">_xlfn._xlws.FILTER(辅助信息!D:D,辅助信息!E:E=B3139)</f>
        <v>商投建工达州中医药科技园</v>
      </c>
    </row>
    <row r="3140" hidden="1" spans="1:18">
      <c r="A3140" s="71" t="s">
        <v>212</v>
      </c>
      <c r="B3140" s="29" t="s">
        <v>167</v>
      </c>
      <c r="C3140" s="59">
        <v>45902</v>
      </c>
      <c r="D3140" s="29" t="str">
        <f>VLOOKUP(B3140,辅助信息!E:K,7,FALSE)</f>
        <v>JWDDCD2025102100473</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49</v>
      </c>
      <c r="Q3140" s="18" t="str">
        <f>VLOOKUP(B3140,辅助信息!E:M,9,FALSE)</f>
        <v>ZTWM-CDGS-XS-2025-0073-五冶天府-成都怡心湖片区及龙泉驿医院等项目</v>
      </c>
      <c r="R3140" s="18" t="str">
        <f ca="1">_xlfn._xlws.FILTER(辅助信息!D:D,辅助信息!E:E=B3140)</f>
        <v>五冶建设扩建艺体中学二期工程</v>
      </c>
    </row>
    <row r="3141" hidden="1" spans="1:18">
      <c r="A3141" s="71"/>
      <c r="B3141" s="29" t="s">
        <v>167</v>
      </c>
      <c r="C3141" s="59">
        <v>45902</v>
      </c>
      <c r="D3141" s="29" t="str">
        <f>VLOOKUP(B3141,辅助信息!E:K,7,FALSE)</f>
        <v>JWDDCD2025102100473</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49</v>
      </c>
      <c r="Q3141" s="18" t="str">
        <f>VLOOKUP(B3141,辅助信息!E:M,9,FALSE)</f>
        <v>ZTWM-CDGS-XS-2025-0073-五冶天府-成都怡心湖片区及龙泉驿医院等项目</v>
      </c>
      <c r="R3141" s="18" t="str">
        <f ca="1">_xlfn._xlws.FILTER(辅助信息!D:D,辅助信息!E:E=B3141)</f>
        <v>五冶建设扩建艺体中学二期工程</v>
      </c>
    </row>
    <row r="3142" hidden="1" spans="1:18">
      <c r="A3142" s="71"/>
      <c r="B3142" s="29" t="s">
        <v>167</v>
      </c>
      <c r="C3142" s="59">
        <v>45902</v>
      </c>
      <c r="D3142" s="29" t="str">
        <f>VLOOKUP(B3142,辅助信息!E:K,7,FALSE)</f>
        <v>JWDDCD2025102100473</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49</v>
      </c>
      <c r="Q3142" s="18" t="str">
        <f>VLOOKUP(B3142,辅助信息!E:M,9,FALSE)</f>
        <v>ZTWM-CDGS-XS-2025-0073-五冶天府-成都怡心湖片区及龙泉驿医院等项目</v>
      </c>
      <c r="R3142" s="18" t="str">
        <f ca="1">_xlfn._xlws.FILTER(辅助信息!D:D,辅助信息!E:E=B3142)</f>
        <v>五冶建设扩建艺体中学二期工程</v>
      </c>
    </row>
    <row r="3143" hidden="1" spans="1:18">
      <c r="A3143" s="71"/>
      <c r="B3143" s="29" t="s">
        <v>167</v>
      </c>
      <c r="C3143" s="59">
        <v>45902</v>
      </c>
      <c r="D3143" s="29" t="str">
        <f>VLOOKUP(B3143,辅助信息!E:K,7,FALSE)</f>
        <v>JWDDCD2025102100473</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49</v>
      </c>
      <c r="Q3143" s="18" t="str">
        <f>VLOOKUP(B3143,辅助信息!E:M,9,FALSE)</f>
        <v>ZTWM-CDGS-XS-2025-0073-五冶天府-成都怡心湖片区及龙泉驿医院等项目</v>
      </c>
      <c r="R3143" s="18" t="str">
        <f ca="1">_xlfn._xlws.FILTER(辅助信息!D:D,辅助信息!E:E=B3143)</f>
        <v>五冶建设扩建艺体中学二期工程</v>
      </c>
    </row>
    <row r="3144" hidden="1" spans="1:18">
      <c r="A3144" s="71"/>
      <c r="B3144" s="29" t="s">
        <v>167</v>
      </c>
      <c r="C3144" s="59">
        <v>45902</v>
      </c>
      <c r="D3144" s="29" t="str">
        <f>VLOOKUP(B3144,辅助信息!E:K,7,FALSE)</f>
        <v>JWDDCD2025102100473</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49</v>
      </c>
      <c r="Q3144" s="18" t="str">
        <f>VLOOKUP(B3144,辅助信息!E:M,9,FALSE)</f>
        <v>ZTWM-CDGS-XS-2025-0073-五冶天府-成都怡心湖片区及龙泉驿医院等项目</v>
      </c>
      <c r="R3144" s="18" t="str">
        <f ca="1">_xlfn._xlws.FILTER(辅助信息!D:D,辅助信息!E:E=B3144)</f>
        <v>五冶建设扩建艺体中学二期工程</v>
      </c>
    </row>
    <row r="3145" hidden="1" spans="1:18">
      <c r="A3145" s="71"/>
      <c r="B3145" s="29" t="s">
        <v>167</v>
      </c>
      <c r="C3145" s="59">
        <v>45902</v>
      </c>
      <c r="D3145" s="29" t="str">
        <f>VLOOKUP(B3145,辅助信息!E:K,7,FALSE)</f>
        <v>JWDDCD2025102100473</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49</v>
      </c>
      <c r="Q3145" s="18" t="str">
        <f>VLOOKUP(B3145,辅助信息!E:M,9,FALSE)</f>
        <v>ZTWM-CDGS-XS-2025-0073-五冶天府-成都怡心湖片区及龙泉驿医院等项目</v>
      </c>
      <c r="R3145" s="18" t="str">
        <f ca="1">_xlfn._xlws.FILTER(辅助信息!D:D,辅助信息!E:E=B3145)</f>
        <v>五冶建设扩建艺体中学二期工程</v>
      </c>
    </row>
    <row r="3146" hidden="1" spans="1:18">
      <c r="A3146" s="71"/>
      <c r="B3146" s="29" t="s">
        <v>167</v>
      </c>
      <c r="C3146" s="59">
        <v>45902</v>
      </c>
      <c r="D3146" s="29" t="str">
        <f>VLOOKUP(B3146,辅助信息!E:K,7,FALSE)</f>
        <v>JWDDCD2025102100473</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49</v>
      </c>
      <c r="Q3146" s="18" t="str">
        <f>VLOOKUP(B3146,辅助信息!E:M,9,FALSE)</f>
        <v>ZTWM-CDGS-XS-2025-0073-五冶天府-成都怡心湖片区及龙泉驿医院等项目</v>
      </c>
      <c r="R3146" s="18" t="str">
        <f ca="1">_xlfn._xlws.FILTER(辅助信息!D:D,辅助信息!E:E=B3146)</f>
        <v>五冶建设扩建艺体中学二期工程</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49</v>
      </c>
      <c r="Q3147" s="18" t="str">
        <f>VLOOKUP(B3147,辅助信息!E:M,9,FALSE)</f>
        <v>ZTWM-CDGS-XS-2024-0134-商投建工达州中医药科技成果示范园项目</v>
      </c>
      <c r="R3147" s="18" t="str">
        <f ca="1">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49</v>
      </c>
      <c r="Q3148" s="18" t="str">
        <f>VLOOKUP(B3148,辅助信息!E:M,9,FALSE)</f>
        <v>ZTWM-CDGS-XS-2024-0134-商投建工达州中医药科技成果示范园项目</v>
      </c>
      <c r="R3148" s="18" t="str">
        <f ca="1">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49</v>
      </c>
      <c r="Q3149" s="18" t="str">
        <f>VLOOKUP(B3149,辅助信息!E:M,9,FALSE)</f>
        <v>ZTWM-CDGS-XS-2024-0134-商投建工达州中医药科技成果示范园项目</v>
      </c>
      <c r="R3149" s="18" t="str">
        <f ca="1">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49</v>
      </c>
      <c r="Q3150" s="18" t="str">
        <f>VLOOKUP(B3150,辅助信息!E:M,9,FALSE)</f>
        <v>ZTWM-CDGS-XS-2024-0134-商投建工达州中医药科技成果示范园项目</v>
      </c>
      <c r="R3150" s="18" t="str">
        <f ca="1">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49</v>
      </c>
      <c r="Q3151" s="18" t="str">
        <f>VLOOKUP(B3151,辅助信息!E:M,9,FALSE)</f>
        <v>ZTWM-CDGS-XS-2024-0134-商投建工达州中医药科技成果示范园项目</v>
      </c>
      <c r="R3151" s="18" t="str">
        <f ca="1">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49</v>
      </c>
      <c r="Q3152" s="18" t="str">
        <f>VLOOKUP(B3152,辅助信息!E:M,9,FALSE)</f>
        <v>ZTWM-CDGS-XS-2024-0134-商投建工达州中医药科技成果示范园项目</v>
      </c>
      <c r="R3152" s="18" t="str">
        <f ca="1">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49</v>
      </c>
      <c r="Q3153" s="18" t="str">
        <f>VLOOKUP(B3153,辅助信息!E:M,9,FALSE)</f>
        <v>ZTWM-CDGS-XS-2024-0134-商投建工达州中医药科技成果示范园项目</v>
      </c>
      <c r="R3153" s="18" t="str">
        <f ca="1">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49</v>
      </c>
      <c r="Q3154" s="18" t="str">
        <f>VLOOKUP(B3154,辅助信息!E:M,9,FALSE)</f>
        <v>ZTWM-CDGS-XS-2024-0134-商投建工达州中医药科技成果示范园项目</v>
      </c>
      <c r="R3154" s="18" t="str">
        <f ca="1">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50</v>
      </c>
      <c r="Q3155" s="18" t="str">
        <f>VLOOKUP(B3155,辅助信息!E:M,9,FALSE)</f>
        <v>ZTWM-CDGS-XS-2024-0134-商投建工达州中医药科技成果示范园项目</v>
      </c>
      <c r="R3155" s="18" t="str">
        <f ca="1">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50</v>
      </c>
      <c r="Q3156" s="18" t="str">
        <f>VLOOKUP(B3156,辅助信息!E:M,9,FALSE)</f>
        <v>ZTWM-CDGS-XS-2024-0134-商投建工达州中医药科技成果示范园项目</v>
      </c>
      <c r="R3156" s="18" t="str">
        <f ca="1">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50</v>
      </c>
      <c r="Q3157" s="18" t="str">
        <f>VLOOKUP(B3157,辅助信息!E:M,9,FALSE)</f>
        <v>ZTWM-CDGS-XS-2024-0134-商投建工达州中医药科技成果示范园项目</v>
      </c>
      <c r="R3157" s="18" t="str">
        <f ca="1">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50</v>
      </c>
      <c r="Q3158" s="18" t="str">
        <f>VLOOKUP(B3158,辅助信息!E:M,9,FALSE)</f>
        <v>ZTWM-CDGS-XS-2024-0134-商投建工达州中医药科技成果示范园项目</v>
      </c>
      <c r="R3158" s="18" t="str">
        <f ca="1">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47</v>
      </c>
      <c r="Q3159" s="18" t="str">
        <f>VLOOKUP(B3159,辅助信息!E:M,9,FALSE)</f>
        <v>ZTWM-CDGS-XS-2025-0029-中铁三局集团有限公司-西渝高铁康渝段站房四标项目</v>
      </c>
      <c r="R3159" s="18" t="str">
        <f ca="1">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47</v>
      </c>
      <c r="Q3160" s="18" t="str">
        <f>VLOOKUP(B3160,辅助信息!E:M,9,FALSE)</f>
        <v>ZTWM-CDGS-XS-2025-0029-中铁三局集团有限公司-西渝高铁康渝段站房四标项目</v>
      </c>
      <c r="R3160" s="18" t="str">
        <f ca="1">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47</v>
      </c>
      <c r="Q3161" s="18" t="str">
        <f>VLOOKUP(B3161,辅助信息!E:M,9,FALSE)</f>
        <v>ZTWM-CDGS-XS-2025-0029-中铁三局集团有限公司-西渝高铁康渝段站房四标项目</v>
      </c>
      <c r="R3161" s="18" t="str">
        <f ca="1">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47</v>
      </c>
      <c r="Q3162" s="18" t="str">
        <f>VLOOKUP(B3162,辅助信息!E:M,9,FALSE)</f>
        <v>ZTWM-CDGS-XS-2025-0029-中铁三局集团有限公司-西渝高铁康渝段站房四标项目</v>
      </c>
      <c r="R3162" s="18" t="str">
        <f ca="1">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47</v>
      </c>
      <c r="Q3163" s="18" t="str">
        <f>VLOOKUP(B3163,辅助信息!E:M,9,FALSE)</f>
        <v>ZTWM-CDGS-XS-2025-0029-中铁三局集团有限公司-西渝高铁康渝段站房四标项目</v>
      </c>
      <c r="R3163" s="18" t="str">
        <f ca="1">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47</v>
      </c>
      <c r="Q3164" s="18" t="str">
        <f>VLOOKUP(B3164,辅助信息!E:M,9,FALSE)</f>
        <v>ZTWM-CDGS-XS-2025-0029-中铁三局集团有限公司-西渝高铁康渝段站房四标项目</v>
      </c>
      <c r="R3164" s="18" t="str">
        <f ca="1">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47</v>
      </c>
      <c r="Q3165" s="18" t="str">
        <f>VLOOKUP(B3165,辅助信息!E:M,9,FALSE)</f>
        <v>ZTWM-CDGS-XS-2025-0029-中铁三局集团有限公司-西渝高铁康渝段站房四标项目</v>
      </c>
      <c r="R3165" s="18" t="str">
        <f ca="1">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47</v>
      </c>
      <c r="Q3166" s="18" t="str">
        <f>VLOOKUP(B3166,辅助信息!E:M,9,FALSE)</f>
        <v>ZTWM-CDGS-XS-2025-0029-中铁三局集团有限公司-西渝高铁康渝段站房四标项目</v>
      </c>
      <c r="R3166" s="18" t="str">
        <f ca="1">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47</v>
      </c>
      <c r="Q3167" s="18" t="str">
        <f>VLOOKUP(B3167,辅助信息!E:M,9,FALSE)</f>
        <v>ZTWM-CDGS-XS-2025-0029-中铁三局集团有限公司-西渝高铁康渝段站房四标项目</v>
      </c>
      <c r="R3167" s="18" t="str">
        <f ca="1">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47</v>
      </c>
      <c r="Q3168" s="18" t="str">
        <f>VLOOKUP(B3168,辅助信息!E:M,9,FALSE)</f>
        <v>ZTWM-CDGS-XS-2025-0029-中铁三局集团有限公司-西渝高铁康渝段站房四标项目</v>
      </c>
      <c r="R3168" s="18" t="str">
        <f ca="1">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47</v>
      </c>
      <c r="Q3169" s="18" t="str">
        <f>VLOOKUP(B3169,辅助信息!E:M,9,FALSE)</f>
        <v>ZTWM-CDGS-XS-2025-0029-中铁三局集团有限公司-西渝高铁康渝段站房四标项目</v>
      </c>
      <c r="R3169" s="18" t="str">
        <f ca="1">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50</v>
      </c>
      <c r="Q3170" s="18" t="str">
        <f>VLOOKUP(B3170,辅助信息!E:M,9,FALSE)</f>
        <v>ZTWM-CDGS-XS-2025-0126-四川机司-乐山市校地共建产教融合基地配套设施项目施工二标段钢筋采购合同</v>
      </c>
      <c r="R3170" s="18" t="str">
        <f ca="1">_xlfn._xlws.FILTER(辅助信息!D:D,辅助信息!E:E=B3170)</f>
        <v>乐山市校地共建产教融合基地建设项目二标段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50</v>
      </c>
      <c r="Q3171" s="18" t="str">
        <f>VLOOKUP(B3171,辅助信息!E:M,9,FALSE)</f>
        <v>ZTWM-CDGS-XS-2025-0126-四川机司-乐山市校地共建产教融合基地配套设施项目施工二标段钢筋采购合同</v>
      </c>
      <c r="R3171" s="18" t="str">
        <f ca="1">_xlfn._xlws.FILTER(辅助信息!D:D,辅助信息!E:E=B3171)</f>
        <v>乐山市校地共建产教融合基地建设项目二标段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50</v>
      </c>
      <c r="Q3172" s="18" t="str">
        <f>VLOOKUP(B3172,辅助信息!E:M,9,FALSE)</f>
        <v>ZTWM-CDGS-XS-2025-0126-四川机司-乐山市校地共建产教融合基地配套设施项目施工二标段钢筋采购合同</v>
      </c>
      <c r="R3172" s="18" t="str">
        <f ca="1">_xlfn._xlws.FILTER(辅助信息!D:D,辅助信息!E:E=B3172)</f>
        <v>乐山市校地共建产教融合基地建设项目二标段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50</v>
      </c>
      <c r="Q3173" s="18" t="str">
        <f>VLOOKUP(B3173,辅助信息!E:M,9,FALSE)</f>
        <v>ZTWM-CDGS-XS-2025-0126-四川机司-乐山市校地共建产教融合基地配套设施项目施工二标段钢筋采购合同</v>
      </c>
      <c r="R3173" s="18" t="str">
        <f ca="1">_xlfn._xlws.FILTER(辅助信息!D:D,辅助信息!E:E=B3173)</f>
        <v>乐山市校地共建产教融合基地建设项目二标段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50</v>
      </c>
      <c r="Q3174" s="18" t="str">
        <f>VLOOKUP(B3174,辅助信息!E:M,9,FALSE)</f>
        <v>ZTWM-CDGS-XS-2025-0126-四川机司-乐山市校地共建产教融合基地配套设施项目施工二标段钢筋采购合同</v>
      </c>
      <c r="R3174" s="18" t="str">
        <f ca="1">_xlfn._xlws.FILTER(辅助信息!D:D,辅助信息!E:E=B3174)</f>
        <v>乐山市校地共建产教融合基地建设项目二标段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50</v>
      </c>
      <c r="Q3175" s="18" t="str">
        <f>VLOOKUP(B3175,辅助信息!E:M,9,FALSE)</f>
        <v>ZTWM-CDGS-XS-2025-0126-四川机司-乐山市校地共建产教融合基地配套设施项目施工二标段钢筋采购合同</v>
      </c>
      <c r="R3175" s="18" t="str">
        <f ca="1">_xlfn._xlws.FILTER(辅助信息!D:D,辅助信息!E:E=B3175)</f>
        <v>乐山市校地共建产教融合基地建设项目二标段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50</v>
      </c>
      <c r="Q3176" s="18" t="str">
        <f>VLOOKUP(B3176,辅助信息!E:M,9,FALSE)</f>
        <v>ZTWM-CDGS-XS-2025-0126-四川机司-乐山市校地共建产教融合基地配套设施项目施工二标段钢筋采购合同</v>
      </c>
      <c r="R3176" s="18" t="str">
        <f ca="1">_xlfn._xlws.FILTER(辅助信息!D:D,辅助信息!E:E=B3176)</f>
        <v>乐山市校地共建产教融合基地建设项目二标段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50</v>
      </c>
      <c r="Q3177" s="18" t="str">
        <f>VLOOKUP(B3177,辅助信息!E:M,9,FALSE)</f>
        <v>ZTWM-CDGS-XS-2025-0126-四川机司-乐山市校地共建产教融合基地配套设施项目施工二标段钢筋采购合同</v>
      </c>
      <c r="R3177" s="18" t="str">
        <f ca="1">_xlfn._xlws.FILTER(辅助信息!D:D,辅助信息!E:E=B3177)</f>
        <v>乐山市校地共建产教融合基地建设项目二标段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50</v>
      </c>
      <c r="Q3178" s="18" t="str">
        <f>VLOOKUP(B3178,辅助信息!E:M,9,FALSE)</f>
        <v>ZTWM-CDGS-XS-2025-0126-四川机司-乐山市校地共建产教融合基地配套设施项目施工二标段钢筋采购合同</v>
      </c>
      <c r="R3178" s="18" t="str">
        <f ca="1">_xlfn._xlws.FILTER(辅助信息!D:D,辅助信息!E:E=B3178)</f>
        <v>乐山市校地共建产教融合基地建设项目二标段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50</v>
      </c>
      <c r="Q3179" s="18" t="str">
        <f>VLOOKUP(B3179,辅助信息!E:M,9,FALSE)</f>
        <v>ZTWM-CDGS-XS-2025-0126-四川机司-乐山市校地共建产教融合基地配套设施项目施工二标段钢筋采购合同</v>
      </c>
      <c r="R3179" s="18" t="str">
        <f ca="1">_xlfn._xlws.FILTER(辅助信息!D:D,辅助信息!E:E=B3179)</f>
        <v>乐山市校地共建产教融合基地建设项目二标段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50</v>
      </c>
      <c r="Q3180" s="18" t="str">
        <f>VLOOKUP(B3180,辅助信息!E:M,9,FALSE)</f>
        <v>ZTWM-CDGS-XS-2025-0126-四川机司-乐山市校地共建产教融合基地配套设施项目施工二标段钢筋采购合同</v>
      </c>
      <c r="R3180" s="18" t="str">
        <f ca="1">_xlfn._xlws.FILTER(辅助信息!D:D,辅助信息!E:E=B3180)</f>
        <v>乐山市校地共建产教融合基地建设项目二标段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50</v>
      </c>
      <c r="Q3181" s="18" t="str">
        <f>VLOOKUP(B3181,辅助信息!E:M,9,FALSE)</f>
        <v>ZTWM-CDGS-XS-2025-0126-四川机司-乐山市校地共建产教融合基地配套设施项目施工二标段钢筋采购合同</v>
      </c>
      <c r="R3181" s="18" t="str">
        <f ca="1">_xlfn._xlws.FILTER(辅助信息!D:D,辅助信息!E:E=B3181)</f>
        <v>乐山市校地共建产教融合基地建设项目二标段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50</v>
      </c>
      <c r="Q3182" s="18" t="str">
        <f>VLOOKUP(B3182,辅助信息!E:M,9,FALSE)</f>
        <v>ZTWM-CDGS-XS-2025-0126-四川机司-乐山市校地共建产教融合基地配套设施项目施工二标段钢筋采购合同</v>
      </c>
      <c r="R3182" s="18" t="str">
        <f ca="1">_xlfn._xlws.FILTER(辅助信息!D:D,辅助信息!E:E=B3182)</f>
        <v>乐山市校地共建产教融合基地建设项目二标段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50</v>
      </c>
      <c r="Q3183" s="18" t="str">
        <f>VLOOKUP(B3183,辅助信息!E:M,9,FALSE)</f>
        <v>ZTWM-CDGS-XS-2025-0126-四川机司-乐山市校地共建产教融合基地配套设施项目施工二标段钢筋采购合同</v>
      </c>
      <c r="R3183" s="18" t="str">
        <f ca="1">_xlfn._xlws.FILTER(辅助信息!D:D,辅助信息!E:E=B3183)</f>
        <v>乐山市校地共建产教融合基地建设项目二标段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49</v>
      </c>
      <c r="Q3184" s="18" t="str">
        <f>VLOOKUP(B3184,辅助信息!E:M,9,FALSE)</f>
        <v>ZTWM-CDGS-XS-2024-0134-商投建工达州中医药科技成果示范园项目</v>
      </c>
      <c r="R3184" s="134" t="str">
        <f ca="1">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49</v>
      </c>
      <c r="Q3185" s="18" t="str">
        <f>VLOOKUP(B3185,辅助信息!E:M,9,FALSE)</f>
        <v>ZTWM-CDGS-XS-2024-0134-商投建工达州中医药科技成果示范园项目</v>
      </c>
      <c r="R3185" s="134" t="str">
        <f ca="1">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49</v>
      </c>
      <c r="Q3186" s="18" t="str">
        <f>VLOOKUP(B3186,辅助信息!E:M,9,FALSE)</f>
        <v>ZTWM-CDGS-XS-2024-0134-商投建工达州中医药科技成果示范园项目</v>
      </c>
      <c r="R3186" s="134" t="str">
        <f ca="1">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49</v>
      </c>
      <c r="Q3187" s="18" t="str">
        <f>VLOOKUP(B3187,辅助信息!E:M,9,FALSE)</f>
        <v>ZTWM-CDGS-XS-2024-0134-商投建工达州中医药科技成果示范园项目</v>
      </c>
      <c r="R3187" s="134" t="str">
        <f ca="1">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49</v>
      </c>
      <c r="Q3188" s="18" t="str">
        <f>VLOOKUP(B3188,辅助信息!E:M,9,FALSE)</f>
        <v>ZTWM-CDGS-XS-2024-0134-商投建工达州中医药科技成果示范园项目</v>
      </c>
      <c r="R3188" s="134" t="str">
        <f ca="1">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49</v>
      </c>
      <c r="Q3189" s="18" t="str">
        <f>VLOOKUP(B3189,辅助信息!E:M,9,FALSE)</f>
        <v>ZTWM-CDGS-XS-2024-0134-商投建工达州中医药科技成果示范园项目</v>
      </c>
      <c r="R3189" s="134" t="str">
        <f ca="1">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49</v>
      </c>
      <c r="Q3190" s="18" t="str">
        <f>VLOOKUP(B3190,辅助信息!E:M,9,FALSE)</f>
        <v>ZTWM-CDGS-XS-2024-0134-商投建工达州中医药科技成果示范园项目</v>
      </c>
      <c r="R3190" s="134" t="str">
        <f ca="1">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49</v>
      </c>
      <c r="Q3191" s="18" t="str">
        <f>VLOOKUP(B3191,辅助信息!E:M,9,FALSE)</f>
        <v>ZTWM-CDGS-XS-2024-0134-商投建工达州中医药科技成果示范园项目</v>
      </c>
      <c r="R3191" s="134" t="str">
        <f ca="1">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50</v>
      </c>
      <c r="Q3192" s="18" t="str">
        <f>VLOOKUP(B3192,辅助信息!E:M,9,FALSE)</f>
        <v>ZTWM-CDGS-XS-2024-0134-商投建工达州中医药科技成果示范园项目</v>
      </c>
      <c r="R3192" s="18" t="str">
        <f ca="1">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50</v>
      </c>
      <c r="Q3193" s="18" t="str">
        <f>VLOOKUP(B3193,辅助信息!E:M,9,FALSE)</f>
        <v>ZTWM-CDGS-XS-2024-0134-商投建工达州中医药科技成果示范园项目</v>
      </c>
      <c r="R3193" s="18" t="str">
        <f ca="1">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50</v>
      </c>
      <c r="Q3194" s="18" t="str">
        <f>VLOOKUP(B3194,辅助信息!E:M,9,FALSE)</f>
        <v>ZTWM-CDGS-XS-2024-0134-商投建工达州中医药科技成果示范园项目</v>
      </c>
      <c r="R3194" s="18" t="str">
        <f ca="1">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50</v>
      </c>
      <c r="Q3195" s="18" t="str">
        <f>VLOOKUP(B3195,辅助信息!E:M,9,FALSE)</f>
        <v>ZTWM-CDGS-XS-2024-0134-商投建工达州中医药科技成果示范园项目</v>
      </c>
      <c r="R3195" s="18" t="str">
        <f ca="1">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50</v>
      </c>
      <c r="Q3196" s="18" t="str">
        <f>VLOOKUP(B3196,辅助信息!E:M,9,FALSE)</f>
        <v>ZTWM-CDGS-XS-2024-0134-商投建工达州中医药科技成果示范园项目</v>
      </c>
      <c r="R3196" s="18" t="str">
        <f ca="1">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50</v>
      </c>
      <c r="Q3197" s="18" t="str">
        <f>VLOOKUP(B3197,辅助信息!E:M,9,FALSE)</f>
        <v>ZTWM-CDGS-XS-2024-0134-商投建工达州中医药科技成果示范园项目</v>
      </c>
      <c r="R3197" s="18" t="str">
        <f ca="1">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49</v>
      </c>
      <c r="Q3198" s="18" t="str">
        <f>VLOOKUP(B3198,辅助信息!E:M,9,FALSE)</f>
        <v>ZTWM-CDGS-XS-2024-0134-商投建工达州中医药科技成果示范园项目</v>
      </c>
      <c r="R3198" s="18" t="str">
        <f ca="1">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49</v>
      </c>
      <c r="Q3199" s="18" t="str">
        <f>VLOOKUP(B3199,辅助信息!E:M,9,FALSE)</f>
        <v>ZTWM-CDGS-XS-2024-0134-商投建工达州中医药科技成果示范园项目</v>
      </c>
      <c r="R3199" s="18" t="str">
        <f ca="1">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49</v>
      </c>
      <c r="Q3200" s="18" t="str">
        <f>VLOOKUP(B3200,辅助信息!E:M,9,FALSE)</f>
        <v>ZTWM-CDGS-XS-2024-0134-商投建工达州中医药科技成果示范园项目</v>
      </c>
      <c r="R3200" s="18" t="str">
        <f ca="1">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49</v>
      </c>
      <c r="Q3201" s="18" t="str">
        <f>VLOOKUP(B3201,辅助信息!E:M,9,FALSE)</f>
        <v>ZTWM-CDGS-XS-2024-0134-商投建工达州中医药科技成果示范园项目</v>
      </c>
      <c r="R3201" s="18" t="str">
        <f ca="1">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49</v>
      </c>
      <c r="Q3202" s="18" t="str">
        <f>VLOOKUP(B3202,辅助信息!E:M,9,FALSE)</f>
        <v>ZTWM-CDGS-XS-2024-0134-商投建工达州中医药科技成果示范园项目</v>
      </c>
      <c r="R3202" s="18" t="str">
        <f ca="1">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49</v>
      </c>
      <c r="Q3203" s="18" t="str">
        <f>VLOOKUP(B3203,辅助信息!E:M,9,FALSE)</f>
        <v>ZTWM-CDGS-XS-2024-0134-商投建工达州中医药科技成果示范园项目</v>
      </c>
      <c r="R3203" s="18" t="str">
        <f ca="1">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49</v>
      </c>
      <c r="Q3204" s="18" t="str">
        <f>VLOOKUP(B3204,辅助信息!E:M,9,FALSE)</f>
        <v>ZTWM-CDGS-XS-2024-0134-商投建工达州中医药科技成果示范园项目</v>
      </c>
      <c r="R3204" s="18" t="str">
        <f ca="1">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49</v>
      </c>
      <c r="Q3205" s="18" t="str">
        <f>VLOOKUP(B3205,辅助信息!E:M,9,FALSE)</f>
        <v>ZTWM-CDGS-XS-2024-0134-商投建工达州中医药科技成果示范园项目</v>
      </c>
      <c r="R3205" s="18" t="str">
        <f ca="1">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50</v>
      </c>
      <c r="Q3206" s="18" t="str">
        <f>VLOOKUP(B3206,辅助信息!E:M,9,FALSE)</f>
        <v>ZTWM-CDGS-XS-2024-0134-商投建工达州中医药科技成果示范园项目</v>
      </c>
      <c r="R3206" s="18" t="str">
        <f ca="1">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 ca="1">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50</v>
      </c>
      <c r="Q3208" s="18" t="str">
        <f>VLOOKUP(B3208,辅助信息!E:M,9,FALSE)</f>
        <v>ZTWM-CDGS-XS-2024-0134-商投建工达州中医药科技成果示范园项目</v>
      </c>
      <c r="R3208" s="18" t="str">
        <f ca="1">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 ca="1">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50</v>
      </c>
      <c r="Q3210" s="18" t="str">
        <f>VLOOKUP(B3210,辅助信息!E:M,9,FALSE)</f>
        <v>ZTWM-CDGS-XS-2024-0134-商投建工达州中医药科技成果示范园项目</v>
      </c>
      <c r="R3210" s="18" t="str">
        <f ca="1">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 ca="1">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50</v>
      </c>
      <c r="Q3212" s="18" t="str">
        <f>VLOOKUP(B3212,辅助信息!E:M,9,FALSE)</f>
        <v>ZTWM-CDGS-XS-2024-0134-商投建工达州中医药科技成果示范园项目</v>
      </c>
      <c r="R3212" s="18" t="str">
        <f ca="1">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 ca="1">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47</v>
      </c>
      <c r="Q3214" s="18" t="str">
        <f>VLOOKUP(B3214,辅助信息!E:M,9,FALSE)</f>
        <v>ZTWM-CDGS-XS-2025-0029-中铁三局集团有限公司-西渝高铁康渝段站房四标项目</v>
      </c>
      <c r="R3214" s="18" t="str">
        <f ca="1">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47</v>
      </c>
      <c r="Q3215" s="18" t="str">
        <f>VLOOKUP(B3215,辅助信息!E:M,9,FALSE)</f>
        <v>ZTWM-CDGS-XS-2025-0029-中铁三局集团有限公司-西渝高铁康渝段站房四标项目</v>
      </c>
      <c r="R3215" s="18" t="str">
        <f ca="1">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47</v>
      </c>
      <c r="Q3216" s="18" t="str">
        <f>VLOOKUP(B3216,辅助信息!E:M,9,FALSE)</f>
        <v>ZTWM-CDGS-XS-2025-0029-中铁三局集团有限公司-西渝高铁康渝段站房四标项目</v>
      </c>
      <c r="R3216" s="18" t="str">
        <f ca="1">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47</v>
      </c>
      <c r="Q3217" s="18" t="str">
        <f>VLOOKUP(B3217,辅助信息!E:M,9,FALSE)</f>
        <v>ZTWM-CDGS-XS-2025-0029-中铁三局集团有限公司-西渝高铁康渝段站房四标项目</v>
      </c>
      <c r="R3217" s="18" t="str">
        <f ca="1">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47</v>
      </c>
      <c r="Q3218" s="18" t="str">
        <f>VLOOKUP(B3218,辅助信息!E:M,9,FALSE)</f>
        <v>ZTWM-CDGS-XS-2025-0029-中铁三局集团有限公司-西渝高铁康渝段站房四标项目</v>
      </c>
      <c r="R3218" s="18" t="str">
        <f ca="1">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47</v>
      </c>
      <c r="Q3219" s="18" t="str">
        <f>VLOOKUP(B3219,辅助信息!E:M,9,FALSE)</f>
        <v>ZTWM-CDGS-XS-2025-0029-中铁三局集团有限公司-西渝高铁康渝段站房四标项目</v>
      </c>
      <c r="R3219" s="18" t="str">
        <f ca="1">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47</v>
      </c>
      <c r="Q3220" s="18" t="str">
        <f>VLOOKUP(B3220,辅助信息!E:M,9,FALSE)</f>
        <v>ZTWM-CDGS-XS-2025-0029-中铁三局集团有限公司-西渝高铁康渝段站房四标项目</v>
      </c>
      <c r="R3220" s="18" t="str">
        <f ca="1">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47</v>
      </c>
      <c r="Q3221" s="18" t="str">
        <f>VLOOKUP(B3221,辅助信息!E:M,9,FALSE)</f>
        <v>ZTWM-CDGS-XS-2025-0029-中铁三局集团有限公司-西渝高铁康渝段站房四标项目</v>
      </c>
      <c r="R3221" s="18" t="str">
        <f ca="1">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47</v>
      </c>
      <c r="Q3222" s="18" t="str">
        <f>VLOOKUP(B3222,辅助信息!E:M,9,FALSE)</f>
        <v>ZTWM-CDGS-XS-2025-0029-中铁三局集团有限公司-西渝高铁康渝段站房四标项目</v>
      </c>
      <c r="R3222" s="18" t="str">
        <f ca="1">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47</v>
      </c>
      <c r="Q3223" s="18" t="str">
        <f>VLOOKUP(B3223,辅助信息!E:M,9,FALSE)</f>
        <v>ZTWM-CDGS-XS-2025-0029-中铁三局集团有限公司-西渝高铁康渝段站房四标项目</v>
      </c>
      <c r="R3223" s="18" t="str">
        <f ca="1">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47</v>
      </c>
      <c r="Q3224" s="18" t="str">
        <f>VLOOKUP(B3224,辅助信息!E:M,9,FALSE)</f>
        <v>ZTWM-CDGS-XS-2025-0029-中铁三局集团有限公司-西渝高铁康渝段站房四标项目</v>
      </c>
      <c r="R3224" s="18" t="str">
        <f ca="1">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50</v>
      </c>
      <c r="Q3225" s="18" t="str">
        <f>VLOOKUP(B3225,辅助信息!E:M,9,FALSE)</f>
        <v>ZTWM-CDGS-XS-2025-0126-四川机司-乐山市校地共建产教融合基地配套设施项目施工二标段钢筋采购合同</v>
      </c>
      <c r="R3225" s="18" t="str">
        <f ca="1">_xlfn._xlws.FILTER(辅助信息!D:D,辅助信息!E:E=B3225)</f>
        <v>乐山市校地共建产教融合基地建设项目二标段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50</v>
      </c>
      <c r="Q3226" s="18" t="str">
        <f>VLOOKUP(B3226,辅助信息!E:M,9,FALSE)</f>
        <v>ZTWM-CDGS-XS-2025-0126-四川机司-乐山市校地共建产教融合基地配套设施项目施工二标段钢筋采购合同</v>
      </c>
      <c r="R3226" s="18" t="str">
        <f ca="1">_xlfn._xlws.FILTER(辅助信息!D:D,辅助信息!E:E=B3226)</f>
        <v>乐山市校地共建产教融合基地建设项目二标段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50</v>
      </c>
      <c r="Q3227" s="18" t="str">
        <f>VLOOKUP(B3227,辅助信息!E:M,9,FALSE)</f>
        <v>ZTWM-CDGS-XS-2025-0126-四川机司-乐山市校地共建产教融合基地配套设施项目施工二标段钢筋采购合同</v>
      </c>
      <c r="R3227" s="18" t="str">
        <f ca="1">_xlfn._xlws.FILTER(辅助信息!D:D,辅助信息!E:E=B3227)</f>
        <v>乐山市校地共建产教融合基地建设项目二标段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48</v>
      </c>
      <c r="Q3228" s="18" t="str">
        <f>VLOOKUP(B3228,辅助信息!E:M,9,FALSE)</f>
        <v>ZTWM-CDGS-XS-2025-0033-中铁武汉电气化局集团有限公司成达万高速铁路强电工程项目</v>
      </c>
      <c r="R3228" s="18" t="str">
        <f ca="1">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48</v>
      </c>
      <c r="Q3229" s="18" t="str">
        <f>VLOOKUP(B3229,辅助信息!E:M,9,FALSE)</f>
        <v>ZTWM-CDGS-XS-2025-0033-中铁武汉电气化局集团有限公司成达万高速铁路强电工程项目</v>
      </c>
      <c r="R3229" s="18" t="str">
        <f ca="1">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48</v>
      </c>
      <c r="Q3230" s="18" t="str">
        <f>VLOOKUP(B3230,辅助信息!E:M,9,FALSE)</f>
        <v>ZTWM-CDGS-XS-2025-0033-中铁武汉电气化局集团有限公司成达万高速铁路强电工程项目</v>
      </c>
      <c r="R3230" s="18" t="str">
        <f ca="1">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48</v>
      </c>
      <c r="Q3231" s="18" t="str">
        <f>VLOOKUP(B3231,辅助信息!E:M,9,FALSE)</f>
        <v>ZTWM-CDGS-XS-2025-0033-中铁武汉电气化局集团有限公司成达万高速铁路强电工程项目</v>
      </c>
      <c r="R3231" s="18" t="str">
        <f ca="1">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48</v>
      </c>
      <c r="Q3232" s="18" t="str">
        <f>VLOOKUP(B3232,辅助信息!E:M,9,FALSE)</f>
        <v>ZTWM-CDGS-XS-2025-0033-中铁武汉电气化局集团有限公司成达万高速铁路强电工程项目</v>
      </c>
      <c r="R3232" s="18" t="str">
        <f ca="1">_xlfn._xlws.FILTER(辅助信息!D:D,辅助信息!E:E=B3232)</f>
        <v>武汉电气化局成达万高铁强电项目</v>
      </c>
    </row>
    <row r="3233" hidden="1" spans="2:18">
      <c r="B3233" s="29" t="s">
        <v>196</v>
      </c>
      <c r="C3233" s="59">
        <v>45903</v>
      </c>
      <c r="D3233" s="29" t="str">
        <f>VLOOKUP(B3233,辅助信息!E:K,7,FALSE)</f>
        <v>JWDDCD2025102100476</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48</v>
      </c>
      <c r="Q3233" s="18" t="str">
        <f>VLOOKUP(B3233,辅助信息!E:M,9,FALSE)</f>
        <v>ZTWM-CDGS-XS-2025-0073-五冶天府-成都怡心湖片区及龙泉驿医院等项目</v>
      </c>
      <c r="R3233" s="18" t="str">
        <f ca="1">_xlfn._xlws.FILTER(辅助信息!D:D,辅助信息!E:E=B3233)</f>
        <v>五冶建设师大附中外语校新建教学楼工程</v>
      </c>
    </row>
    <row r="3234" hidden="1" spans="2:18">
      <c r="B3234" s="29" t="s">
        <v>196</v>
      </c>
      <c r="C3234" s="59">
        <v>45903</v>
      </c>
      <c r="D3234" s="29" t="str">
        <f>VLOOKUP(B3234,辅助信息!E:K,7,FALSE)</f>
        <v>JWDDCD2025102100476</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48</v>
      </c>
      <c r="Q3234" s="18" t="str">
        <f>VLOOKUP(B3234,辅助信息!E:M,9,FALSE)</f>
        <v>ZTWM-CDGS-XS-2025-0073-五冶天府-成都怡心湖片区及龙泉驿医院等项目</v>
      </c>
      <c r="R3234" s="18" t="str">
        <f ca="1">_xlfn._xlws.FILTER(辅助信息!D:D,辅助信息!E:E=B3234)</f>
        <v>五冶建设师大附中外语校新建教学楼工程</v>
      </c>
    </row>
    <row r="3235" hidden="1" spans="2:18">
      <c r="B3235" s="29" t="s">
        <v>196</v>
      </c>
      <c r="C3235" s="59">
        <v>45903</v>
      </c>
      <c r="D3235" s="29" t="str">
        <f>VLOOKUP(B3235,辅助信息!E:K,7,FALSE)</f>
        <v>JWDDCD2025102100476</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48</v>
      </c>
      <c r="Q3235" s="18" t="str">
        <f>VLOOKUP(B3235,辅助信息!E:M,9,FALSE)</f>
        <v>ZTWM-CDGS-XS-2025-0073-五冶天府-成都怡心湖片区及龙泉驿医院等项目</v>
      </c>
      <c r="R3235" s="18" t="str">
        <f ca="1">_xlfn._xlws.FILTER(辅助信息!D:D,辅助信息!E:E=B3235)</f>
        <v>五冶建设师大附中外语校新建教学楼工程</v>
      </c>
    </row>
    <row r="3236" hidden="1" spans="2:18">
      <c r="B3236" s="29" t="s">
        <v>196</v>
      </c>
      <c r="C3236" s="59">
        <v>45903</v>
      </c>
      <c r="D3236" s="29" t="str">
        <f>VLOOKUP(B3236,辅助信息!E:K,7,FALSE)</f>
        <v>JWDDCD2025102100476</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48</v>
      </c>
      <c r="Q3236" s="18" t="str">
        <f>VLOOKUP(B3236,辅助信息!E:M,9,FALSE)</f>
        <v>ZTWM-CDGS-XS-2025-0073-五冶天府-成都怡心湖片区及龙泉驿医院等项目</v>
      </c>
      <c r="R3236" s="18" t="str">
        <f ca="1">_xlfn._xlws.FILTER(辅助信息!D:D,辅助信息!E:E=B3236)</f>
        <v>五冶建设师大附中外语校新建教学楼工程</v>
      </c>
    </row>
    <row r="3237" hidden="1" spans="2:18">
      <c r="B3237" s="29" t="s">
        <v>196</v>
      </c>
      <c r="C3237" s="59">
        <v>45903</v>
      </c>
      <c r="D3237" s="29" t="str">
        <f>VLOOKUP(B3237,辅助信息!E:K,7,FALSE)</f>
        <v>JWDDCD2025102100476</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48</v>
      </c>
      <c r="Q3237" s="18" t="str">
        <f>VLOOKUP(B3237,辅助信息!E:M,9,FALSE)</f>
        <v>ZTWM-CDGS-XS-2025-0073-五冶天府-成都怡心湖片区及龙泉驿医院等项目</v>
      </c>
      <c r="R3237" s="18" t="str">
        <f ca="1">_xlfn._xlws.FILTER(辅助信息!D:D,辅助信息!E:E=B3237)</f>
        <v>五冶建设师大附中外语校新建教学楼工程</v>
      </c>
    </row>
    <row r="3238" hidden="1" spans="2:18">
      <c r="B3238" s="29" t="s">
        <v>196</v>
      </c>
      <c r="C3238" s="59">
        <v>45903</v>
      </c>
      <c r="D3238" s="29" t="str">
        <f>VLOOKUP(B3238,辅助信息!E:K,7,FALSE)</f>
        <v>JWDDCD2025102100476</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48</v>
      </c>
      <c r="Q3238" s="18" t="str">
        <f>VLOOKUP(B3238,辅助信息!E:M,9,FALSE)</f>
        <v>ZTWM-CDGS-XS-2025-0073-五冶天府-成都怡心湖片区及龙泉驿医院等项目</v>
      </c>
      <c r="R3238" s="18" t="str">
        <f ca="1">_xlfn._xlws.FILTER(辅助信息!D:D,辅助信息!E:E=B3238)</f>
        <v>五冶建设师大附中外语校新建教学楼工程</v>
      </c>
    </row>
    <row r="3239" hidden="1" spans="2:18">
      <c r="B3239" s="29" t="s">
        <v>196</v>
      </c>
      <c r="C3239" s="59">
        <v>45903</v>
      </c>
      <c r="D3239" s="29" t="str">
        <f>VLOOKUP(B3239,辅助信息!E:K,7,FALSE)</f>
        <v>JWDDCD2025102100476</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48</v>
      </c>
      <c r="Q3239" s="18" t="str">
        <f>VLOOKUP(B3239,辅助信息!E:M,9,FALSE)</f>
        <v>ZTWM-CDGS-XS-2025-0073-五冶天府-成都怡心湖片区及龙泉驿医院等项目</v>
      </c>
      <c r="R3239" s="18" t="str">
        <f ca="1">_xlfn._xlws.FILTER(辅助信息!D:D,辅助信息!E:E=B3239)</f>
        <v>五冶建设师大附中外语校新建教学楼工程</v>
      </c>
    </row>
    <row r="3240" hidden="1" spans="2:18">
      <c r="B3240" s="29" t="s">
        <v>196</v>
      </c>
      <c r="C3240" s="59">
        <v>45903</v>
      </c>
      <c r="D3240" s="29" t="str">
        <f>VLOOKUP(B3240,辅助信息!E:K,7,FALSE)</f>
        <v>JWDDCD2025102100476</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48</v>
      </c>
      <c r="Q3240" s="18" t="str">
        <f>VLOOKUP(B3240,辅助信息!E:M,9,FALSE)</f>
        <v>ZTWM-CDGS-XS-2025-0073-五冶天府-成都怡心湖片区及龙泉驿医院等项目</v>
      </c>
      <c r="R3240" s="18" t="str">
        <f ca="1">_xlfn._xlws.FILTER(辅助信息!D:D,辅助信息!E:E=B3240)</f>
        <v>五冶建设师大附中外语校新建教学楼工程</v>
      </c>
    </row>
    <row r="3241" hidden="1" spans="2:18">
      <c r="B3241" s="29" t="s">
        <v>196</v>
      </c>
      <c r="C3241" s="59">
        <v>45903</v>
      </c>
      <c r="D3241" s="29" t="str">
        <f>VLOOKUP(B3241,辅助信息!E:K,7,FALSE)</f>
        <v>JWDDCD2025102100476</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48</v>
      </c>
      <c r="Q3241" s="18" t="str">
        <f>VLOOKUP(B3241,辅助信息!E:M,9,FALSE)</f>
        <v>ZTWM-CDGS-XS-2025-0073-五冶天府-成都怡心湖片区及龙泉驿医院等项目</v>
      </c>
      <c r="R3241" s="18" t="str">
        <f ca="1">_xlfn._xlws.FILTER(辅助信息!D:D,辅助信息!E:E=B3241)</f>
        <v>五冶建设师大附中外语校新建教学楼工程</v>
      </c>
    </row>
    <row r="3242" hidden="1" spans="2:18">
      <c r="B3242" s="29" t="s">
        <v>192</v>
      </c>
      <c r="C3242" s="59">
        <v>45903</v>
      </c>
      <c r="D3242" s="29" t="str">
        <f>VLOOKUP(B3242,辅助信息!E:K,7,FALSE)</f>
        <v>JWDDCD2025102100475</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48</v>
      </c>
      <c r="Q3242" s="18" t="str">
        <f>VLOOKUP(B3242,辅助信息!E:M,9,FALSE)</f>
        <v>ZTWM-CDGS-XS-2025-0073-五冶天府-成都怡心湖片区及龙泉驿医院等项目</v>
      </c>
      <c r="R3242" s="18" t="str">
        <f ca="1">_xlfn._xlws.FILTER(辅助信息!D:D,辅助信息!E:E=B3242)</f>
        <v>五冶建设成都国际铁路港多式联项目</v>
      </c>
    </row>
    <row r="3243" hidden="1" spans="2:18">
      <c r="B3243" s="29" t="s">
        <v>192</v>
      </c>
      <c r="C3243" s="59">
        <v>45903</v>
      </c>
      <c r="D3243" s="29" t="str">
        <f>VLOOKUP(B3243,辅助信息!E:K,7,FALSE)</f>
        <v>JWDDCD2025102100475</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48</v>
      </c>
      <c r="Q3243" s="18" t="str">
        <f>VLOOKUP(B3243,辅助信息!E:M,9,FALSE)</f>
        <v>ZTWM-CDGS-XS-2025-0073-五冶天府-成都怡心湖片区及龙泉驿医院等项目</v>
      </c>
      <c r="R3243" s="18" t="str">
        <f ca="1">_xlfn._xlws.FILTER(辅助信息!D:D,辅助信息!E:E=B3243)</f>
        <v>五冶建设成都国际铁路港多式联项目</v>
      </c>
    </row>
    <row r="3244" hidden="1" spans="2:18">
      <c r="B3244" s="29" t="s">
        <v>192</v>
      </c>
      <c r="C3244" s="59">
        <v>45903</v>
      </c>
      <c r="D3244" s="29" t="str">
        <f>VLOOKUP(B3244,辅助信息!E:K,7,FALSE)</f>
        <v>JWDDCD2025102100475</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48</v>
      </c>
      <c r="Q3244" s="18" t="str">
        <f>VLOOKUP(B3244,辅助信息!E:M,9,FALSE)</f>
        <v>ZTWM-CDGS-XS-2025-0073-五冶天府-成都怡心湖片区及龙泉驿医院等项目</v>
      </c>
      <c r="R3244" s="18" t="str">
        <f ca="1">_xlfn._xlws.FILTER(辅助信息!D:D,辅助信息!E:E=B3244)</f>
        <v>五冶建设成都国际铁路港多式联项目</v>
      </c>
    </row>
    <row r="3245" hidden="1" spans="2:18">
      <c r="B3245" s="29" t="s">
        <v>192</v>
      </c>
      <c r="C3245" s="59">
        <v>45903</v>
      </c>
      <c r="D3245" s="29" t="str">
        <f>VLOOKUP(B3245,辅助信息!E:K,7,FALSE)</f>
        <v>JWDDCD2025102100475</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48</v>
      </c>
      <c r="Q3245" s="18" t="str">
        <f>VLOOKUP(B3245,辅助信息!E:M,9,FALSE)</f>
        <v>ZTWM-CDGS-XS-2025-0073-五冶天府-成都怡心湖片区及龙泉驿医院等项目</v>
      </c>
      <c r="R3245" s="18" t="str">
        <f ca="1">_xlfn._xlws.FILTER(辅助信息!D:D,辅助信息!E:E=B3245)</f>
        <v>五冶建设成都国际铁路港多式联项目</v>
      </c>
    </row>
    <row r="3246" hidden="1" spans="2:18">
      <c r="B3246" s="29" t="s">
        <v>192</v>
      </c>
      <c r="C3246" s="59">
        <v>45903</v>
      </c>
      <c r="D3246" s="29" t="str">
        <f>VLOOKUP(B3246,辅助信息!E:K,7,FALSE)</f>
        <v>JWDDCD2025102100475</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48</v>
      </c>
      <c r="Q3246" s="18" t="str">
        <f>VLOOKUP(B3246,辅助信息!E:M,9,FALSE)</f>
        <v>ZTWM-CDGS-XS-2025-0073-五冶天府-成都怡心湖片区及龙泉驿医院等项目</v>
      </c>
      <c r="R3246" s="18" t="str">
        <f ca="1">_xlfn._xlws.FILTER(辅助信息!D:D,辅助信息!E:E=B3246)</f>
        <v>五冶建设成都国际铁路港多式联项目</v>
      </c>
    </row>
    <row r="3247" hidden="1" spans="2:18">
      <c r="B3247" s="29" t="s">
        <v>215</v>
      </c>
      <c r="C3247" s="59">
        <v>45903</v>
      </c>
      <c r="D3247" s="29" t="str">
        <f>VLOOKUP(B3247,辅助信息!E:K,7,FALSE)</f>
        <v>JWDDCD2025102100486</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48</v>
      </c>
      <c r="Q3247" s="18" t="str">
        <f>VLOOKUP(B3247,辅助信息!E:M,9,FALSE)</f>
        <v>ZTWM-CDGS-XS-2025-0073-五冶天府-成都怡心湖片区及龙泉驿医院等项目</v>
      </c>
      <c r="R3247" s="18" t="str">
        <f ca="1">_xlfn._xlws.FILTER(辅助信息!D:D,辅助信息!E:E=B3247)</f>
        <v>五冶建设龙泉驿一医院配套建设工程</v>
      </c>
    </row>
    <row r="3248" hidden="1" spans="2:18">
      <c r="B3248" s="29" t="s">
        <v>215</v>
      </c>
      <c r="C3248" s="59">
        <v>45903</v>
      </c>
      <c r="D3248" s="29" t="str">
        <f>VLOOKUP(B3248,辅助信息!E:K,7,FALSE)</f>
        <v>JWDDCD2025102100486</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48</v>
      </c>
      <c r="Q3248" s="18" t="str">
        <f>VLOOKUP(B3248,辅助信息!E:M,9,FALSE)</f>
        <v>ZTWM-CDGS-XS-2025-0073-五冶天府-成都怡心湖片区及龙泉驿医院等项目</v>
      </c>
      <c r="R3248" s="18" t="str">
        <f ca="1">_xlfn._xlws.FILTER(辅助信息!D:D,辅助信息!E:E=B3248)</f>
        <v>五冶建设龙泉驿一医院配套建设工程</v>
      </c>
    </row>
    <row r="3249" hidden="1" spans="2:18">
      <c r="B3249" s="29" t="s">
        <v>215</v>
      </c>
      <c r="C3249" s="59">
        <v>45903</v>
      </c>
      <c r="D3249" s="29" t="str">
        <f>VLOOKUP(B3249,辅助信息!E:K,7,FALSE)</f>
        <v>JWDDCD2025102100486</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48</v>
      </c>
      <c r="Q3249" s="18" t="str">
        <f>VLOOKUP(B3249,辅助信息!E:M,9,FALSE)</f>
        <v>ZTWM-CDGS-XS-2025-0073-五冶天府-成都怡心湖片区及龙泉驿医院等项目</v>
      </c>
      <c r="R3249" s="18" t="str">
        <f ca="1">_xlfn._xlws.FILTER(辅助信息!D:D,辅助信息!E:E=B3249)</f>
        <v>五冶建设龙泉驿一医院配套建设工程</v>
      </c>
    </row>
    <row r="3250" hidden="1" spans="2:18">
      <c r="B3250" s="29" t="s">
        <v>215</v>
      </c>
      <c r="C3250" s="59">
        <v>45903</v>
      </c>
      <c r="D3250" s="29" t="str">
        <f>VLOOKUP(B3250,辅助信息!E:K,7,FALSE)</f>
        <v>JWDDCD2025102100486</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48</v>
      </c>
      <c r="Q3250" s="18" t="str">
        <f>VLOOKUP(B3250,辅助信息!E:M,9,FALSE)</f>
        <v>ZTWM-CDGS-XS-2025-0073-五冶天府-成都怡心湖片区及龙泉驿医院等项目</v>
      </c>
      <c r="R3250" s="18" t="str">
        <f ca="1">_xlfn._xlws.FILTER(辅助信息!D:D,辅助信息!E:E=B3250)</f>
        <v>五冶建设龙泉驿一医院配套建设工程</v>
      </c>
    </row>
    <row r="3251" hidden="1" spans="2:18">
      <c r="B3251" s="29" t="s">
        <v>215</v>
      </c>
      <c r="C3251" s="59">
        <v>45903</v>
      </c>
      <c r="D3251" s="29" t="str">
        <f>VLOOKUP(B3251,辅助信息!E:K,7,FALSE)</f>
        <v>JWDDCD2025102100486</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48</v>
      </c>
      <c r="Q3251" s="18" t="str">
        <f>VLOOKUP(B3251,辅助信息!E:M,9,FALSE)</f>
        <v>ZTWM-CDGS-XS-2025-0073-五冶天府-成都怡心湖片区及龙泉驿医院等项目</v>
      </c>
      <c r="R3251" s="18" t="str">
        <f ca="1">_xlfn._xlws.FILTER(辅助信息!D:D,辅助信息!E:E=B3251)</f>
        <v>五冶建设龙泉驿一医院配套建设工程</v>
      </c>
    </row>
    <row r="3252" hidden="1" spans="2:18">
      <c r="B3252" s="124" t="s">
        <v>215</v>
      </c>
      <c r="C3252" s="132">
        <v>45903</v>
      </c>
      <c r="D3252" s="124" t="str">
        <f>VLOOKUP(B3252,辅助信息!E:K,7,FALSE)</f>
        <v>JWDDCD2025102100486</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48</v>
      </c>
      <c r="Q3252" s="18" t="str">
        <f>VLOOKUP(B3252,辅助信息!E:M,9,FALSE)</f>
        <v>ZTWM-CDGS-XS-2025-0073-五冶天府-成都怡心湖片区及龙泉驿医院等项目</v>
      </c>
      <c r="R3252" s="18" t="str">
        <f ca="1">_xlfn._xlws.FILTER(辅助信息!D:D,辅助信息!E:E=B3252)</f>
        <v>五冶建设龙泉驿一医院配套建设工程</v>
      </c>
    </row>
    <row r="3253" hidden="1" spans="2:18">
      <c r="B3253" s="124" t="s">
        <v>215</v>
      </c>
      <c r="C3253" s="132">
        <v>45903</v>
      </c>
      <c r="D3253" s="124" t="str">
        <f>VLOOKUP(B3253,辅助信息!E:K,7,FALSE)</f>
        <v>JWDDCD2025102100486</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48</v>
      </c>
      <c r="Q3253" s="18" t="str">
        <f>VLOOKUP(B3253,辅助信息!E:M,9,FALSE)</f>
        <v>ZTWM-CDGS-XS-2025-0073-五冶天府-成都怡心湖片区及龙泉驿医院等项目</v>
      </c>
      <c r="R3253" s="18" t="str">
        <f ca="1">_xlfn._xlws.FILTER(辅助信息!D:D,辅助信息!E:E=B3253)</f>
        <v>五冶建设龙泉驿一医院配套建设工程</v>
      </c>
    </row>
    <row r="3254" hidden="1" spans="2:18">
      <c r="B3254" s="124" t="s">
        <v>215</v>
      </c>
      <c r="C3254" s="132">
        <v>45903</v>
      </c>
      <c r="D3254" s="124" t="str">
        <f>VLOOKUP(B3254,辅助信息!E:K,7,FALSE)</f>
        <v>JWDDCD2025102100486</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48</v>
      </c>
      <c r="Q3254" s="18" t="str">
        <f>VLOOKUP(B3254,辅助信息!E:M,9,FALSE)</f>
        <v>ZTWM-CDGS-XS-2025-0073-五冶天府-成都怡心湖片区及龙泉驿医院等项目</v>
      </c>
      <c r="R3254" s="18" t="str">
        <f ca="1">_xlfn._xlws.FILTER(辅助信息!D:D,辅助信息!E:E=B3254)</f>
        <v>五冶建设龙泉驿一医院配套建设工程</v>
      </c>
    </row>
    <row r="3255" hidden="1" spans="2:18">
      <c r="B3255" s="124" t="s">
        <v>215</v>
      </c>
      <c r="C3255" s="132">
        <v>45903</v>
      </c>
      <c r="D3255" s="124" t="str">
        <f>VLOOKUP(B3255,辅助信息!E:K,7,FALSE)</f>
        <v>JWDDCD2025102100486</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48</v>
      </c>
      <c r="Q3255" s="18" t="str">
        <f>VLOOKUP(B3255,辅助信息!E:M,9,FALSE)</f>
        <v>ZTWM-CDGS-XS-2025-0073-五冶天府-成都怡心湖片区及龙泉驿医院等项目</v>
      </c>
      <c r="R3255" s="18" t="str">
        <f ca="1">_xlfn._xlws.FILTER(辅助信息!D:D,辅助信息!E:E=B3255)</f>
        <v>五冶建设龙泉驿一医院配套建设工程</v>
      </c>
    </row>
    <row r="3256" hidden="1" spans="2:18">
      <c r="B3256" s="124" t="s">
        <v>215</v>
      </c>
      <c r="C3256" s="132">
        <v>45903</v>
      </c>
      <c r="D3256" s="124" t="str">
        <f>VLOOKUP(B3256,辅助信息!E:K,7,FALSE)</f>
        <v>JWDDCD2025102100486</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48</v>
      </c>
      <c r="Q3256" s="18" t="str">
        <f>VLOOKUP(B3256,辅助信息!E:M,9,FALSE)</f>
        <v>ZTWM-CDGS-XS-2025-0073-五冶天府-成都怡心湖片区及龙泉驿医院等项目</v>
      </c>
      <c r="R3256" s="18" t="str">
        <f ca="1">_xlfn._xlws.FILTER(辅助信息!D:D,辅助信息!E:E=B3256)</f>
        <v>五冶建设龙泉驿一医院配套建设工程</v>
      </c>
    </row>
    <row r="3257" hidden="1" spans="2:18">
      <c r="B3257" s="124" t="s">
        <v>215</v>
      </c>
      <c r="C3257" s="132">
        <v>45903</v>
      </c>
      <c r="D3257" s="124" t="str">
        <f>VLOOKUP(B3257,辅助信息!E:K,7,FALSE)</f>
        <v>JWDDCD2025102100486</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48</v>
      </c>
      <c r="Q3257" s="18" t="str">
        <f>VLOOKUP(B3257,辅助信息!E:M,9,FALSE)</f>
        <v>ZTWM-CDGS-XS-2025-0073-五冶天府-成都怡心湖片区及龙泉驿医院等项目</v>
      </c>
      <c r="R3257" s="18" t="str">
        <f ca="1">_xlfn._xlws.FILTER(辅助信息!D:D,辅助信息!E:E=B3257)</f>
        <v>五冶建设龙泉驿一医院配套建设工程</v>
      </c>
    </row>
    <row r="3258" hidden="1" spans="2:18">
      <c r="B3258" s="29" t="s">
        <v>215</v>
      </c>
      <c r="C3258" s="59">
        <v>45903</v>
      </c>
      <c r="D3258" s="29" t="str">
        <f>VLOOKUP(B3258,辅助信息!E:K,7,FALSE)</f>
        <v>JWDDCD2025102100486</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48</v>
      </c>
      <c r="Q3258" s="18" t="str">
        <f>VLOOKUP(B3258,辅助信息!E:M,9,FALSE)</f>
        <v>ZTWM-CDGS-XS-2025-0073-五冶天府-成都怡心湖片区及龙泉驿医院等项目</v>
      </c>
      <c r="R3258" s="18" t="str">
        <f ca="1">_xlfn._xlws.FILTER(辅助信息!D:D,辅助信息!E:E=B3258)</f>
        <v>五冶建设龙泉驿一医院配套建设工程</v>
      </c>
    </row>
    <row r="3259" hidden="1" spans="2:18">
      <c r="B3259" s="29" t="s">
        <v>215</v>
      </c>
      <c r="C3259" s="59">
        <v>45903</v>
      </c>
      <c r="D3259" s="29" t="str">
        <f>VLOOKUP(B3259,辅助信息!E:K,7,FALSE)</f>
        <v>JWDDCD2025102100486</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48</v>
      </c>
      <c r="Q3259" s="18" t="str">
        <f>VLOOKUP(B3259,辅助信息!E:M,9,FALSE)</f>
        <v>ZTWM-CDGS-XS-2025-0073-五冶天府-成都怡心湖片区及龙泉驿医院等项目</v>
      </c>
      <c r="R3259" s="18" t="str">
        <f ca="1">_xlfn._xlws.FILTER(辅助信息!D:D,辅助信息!E:E=B3259)</f>
        <v>五冶建设龙泉驿一医院配套建设工程</v>
      </c>
    </row>
    <row r="3260" hidden="1" spans="2:18">
      <c r="B3260" s="29" t="s">
        <v>215</v>
      </c>
      <c r="C3260" s="59">
        <v>45903</v>
      </c>
      <c r="D3260" s="29" t="str">
        <f>VLOOKUP(B3260,辅助信息!E:K,7,FALSE)</f>
        <v>JWDDCD2025102100486</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48</v>
      </c>
      <c r="Q3260" s="18" t="str">
        <f>VLOOKUP(B3260,辅助信息!E:M,9,FALSE)</f>
        <v>ZTWM-CDGS-XS-2025-0073-五冶天府-成都怡心湖片区及龙泉驿医院等项目</v>
      </c>
      <c r="R3260" s="18" t="str">
        <f ca="1">_xlfn._xlws.FILTER(辅助信息!D:D,辅助信息!E:E=B3260)</f>
        <v>五冶建设龙泉驿一医院配套建设工程</v>
      </c>
    </row>
    <row r="3261" hidden="1" spans="2:18">
      <c r="B3261" s="29" t="s">
        <v>215</v>
      </c>
      <c r="C3261" s="59">
        <v>45903</v>
      </c>
      <c r="D3261" s="29" t="str">
        <f>VLOOKUP(B3261,辅助信息!E:K,7,FALSE)</f>
        <v>JWDDCD2025102100486</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48</v>
      </c>
      <c r="Q3261" s="18" t="str">
        <f>VLOOKUP(B3261,辅助信息!E:M,9,FALSE)</f>
        <v>ZTWM-CDGS-XS-2025-0073-五冶天府-成都怡心湖片区及龙泉驿医院等项目</v>
      </c>
      <c r="R3261" s="18" t="str">
        <f ca="1">_xlfn._xlws.FILTER(辅助信息!D:D,辅助信息!E:E=B3261)</f>
        <v>五冶建设龙泉驿一医院配套建设工程</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49</v>
      </c>
      <c r="Q3262" s="18" t="str">
        <f>VLOOKUP(B3262,辅助信息!E:M,9,FALSE)</f>
        <v>ZTWM-CDGS-XS-2024-0134-商投建工达州中医药科技成果示范园项目</v>
      </c>
      <c r="R3262" s="134" t="str">
        <f ca="1">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49</v>
      </c>
      <c r="Q3263" s="18" t="str">
        <f>VLOOKUP(B3263,辅助信息!E:M,9,FALSE)</f>
        <v>ZTWM-CDGS-XS-2024-0134-商投建工达州中医药科技成果示范园项目</v>
      </c>
      <c r="R3263" s="134" t="str">
        <f ca="1">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49</v>
      </c>
      <c r="Q3264" s="18" t="str">
        <f>VLOOKUP(B3264,辅助信息!E:M,9,FALSE)</f>
        <v>ZTWM-CDGS-XS-2024-0134-商投建工达州中医药科技成果示范园项目</v>
      </c>
      <c r="R3264" s="134" t="str">
        <f ca="1">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49</v>
      </c>
      <c r="Q3265" s="18" t="str">
        <f>VLOOKUP(B3265,辅助信息!E:M,9,FALSE)</f>
        <v>ZTWM-CDGS-XS-2024-0134-商投建工达州中医药科技成果示范园项目</v>
      </c>
      <c r="R3265" s="134" t="str">
        <f ca="1">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49</v>
      </c>
      <c r="Q3266" s="18" t="str">
        <f>VLOOKUP(B3266,辅助信息!E:M,9,FALSE)</f>
        <v>ZTWM-CDGS-XS-2024-0134-商投建工达州中医药科技成果示范园项目</v>
      </c>
      <c r="R3266" s="134" t="str">
        <f ca="1">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49</v>
      </c>
      <c r="Q3267" s="18" t="str">
        <f>VLOOKUP(B3267,辅助信息!E:M,9,FALSE)</f>
        <v>ZTWM-CDGS-XS-2024-0134-商投建工达州中医药科技成果示范园项目</v>
      </c>
      <c r="R3267" s="134" t="str">
        <f ca="1">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49</v>
      </c>
      <c r="Q3268" s="18" t="str">
        <f>VLOOKUP(B3268,辅助信息!E:M,9,FALSE)</f>
        <v>ZTWM-CDGS-XS-2024-0134-商投建工达州中医药科技成果示范园项目</v>
      </c>
      <c r="R3268" s="134" t="str">
        <f ca="1">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49</v>
      </c>
      <c r="Q3269" s="18" t="str">
        <f>VLOOKUP(B3269,辅助信息!E:M,9,FALSE)</f>
        <v>ZTWM-CDGS-XS-2024-0134-商投建工达州中医药科技成果示范园项目</v>
      </c>
      <c r="R3269" s="134" t="str">
        <f ca="1">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50</v>
      </c>
      <c r="Q3270" s="18" t="str">
        <f>VLOOKUP(B3270,辅助信息!E:M,9,FALSE)</f>
        <v>ZTWM-CDGS-XS-2024-0134-商投建工达州中医药科技成果示范园项目</v>
      </c>
      <c r="R3270" s="18" t="str">
        <f ca="1">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47</v>
      </c>
      <c r="Q3271" s="18" t="str">
        <f>VLOOKUP(B3271,辅助信息!E:M,9,FALSE)</f>
        <v>ZTWM-CDGS-XS-2025-0029-中铁三局集团有限公司-西渝高铁康渝段站房四标项目</v>
      </c>
      <c r="R3271" s="18" t="str">
        <f ca="1">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47</v>
      </c>
      <c r="Q3272" s="18" t="str">
        <f>VLOOKUP(B3272,辅助信息!E:M,9,FALSE)</f>
        <v>ZTWM-CDGS-XS-2025-0029-中铁三局集团有限公司-西渝高铁康渝段站房四标项目</v>
      </c>
      <c r="R3272" s="18" t="str">
        <f ca="1">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47</v>
      </c>
      <c r="Q3273" s="18" t="str">
        <f>VLOOKUP(B3273,辅助信息!E:M,9,FALSE)</f>
        <v>ZTWM-CDGS-XS-2025-0029-中铁三局集团有限公司-西渝高铁康渝段站房四标项目</v>
      </c>
      <c r="R3273" s="18" t="str">
        <f ca="1">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47</v>
      </c>
      <c r="Q3274" s="18" t="str">
        <f>VLOOKUP(B3274,辅助信息!E:M,9,FALSE)</f>
        <v>ZTWM-CDGS-XS-2025-0029-中铁三局集团有限公司-西渝高铁康渝段站房四标项目</v>
      </c>
      <c r="R3274" s="18" t="str">
        <f ca="1">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47</v>
      </c>
      <c r="Q3275" s="18" t="str">
        <f>VLOOKUP(B3275,辅助信息!E:M,9,FALSE)</f>
        <v>ZTWM-CDGS-XS-2025-0029-中铁三局集团有限公司-西渝高铁康渝段站房四标项目</v>
      </c>
      <c r="R3275" s="18" t="str">
        <f ca="1">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47</v>
      </c>
      <c r="Q3276" s="18" t="str">
        <f>VLOOKUP(B3276,辅助信息!E:M,9,FALSE)</f>
        <v>ZTWM-CDGS-XS-2025-0029-中铁三局集团有限公司-西渝高铁康渝段站房四标项目</v>
      </c>
      <c r="R3276" s="18" t="str">
        <f ca="1">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50</v>
      </c>
      <c r="Q3277" s="18" t="str">
        <f>VLOOKUP(B3277,辅助信息!E:M,9,FALSE)</f>
        <v>ZTWM-CDGS-XS-2025-0126-四川机司-乐山市校地共建产教融合基地配套设施项目施工二标段钢筋采购合同</v>
      </c>
      <c r="R3277" s="18" t="str">
        <f ca="1">_xlfn._xlws.FILTER(辅助信息!D:D,辅助信息!E:E=B3277)</f>
        <v>乐山市校地共建产教融合基地建设项目二标段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50</v>
      </c>
      <c r="Q3278" s="18" t="str">
        <f>VLOOKUP(B3278,辅助信息!E:M,9,FALSE)</f>
        <v>ZTWM-CDGS-XS-2025-0126-四川机司-乐山市校地共建产教融合基地配套设施项目施工二标段钢筋采购合同</v>
      </c>
      <c r="R3278" s="18" t="str">
        <f ca="1">_xlfn._xlws.FILTER(辅助信息!D:D,辅助信息!E:E=B3278)</f>
        <v>乐山市校地共建产教融合基地建设项目二标段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50</v>
      </c>
      <c r="Q3279" s="18" t="str">
        <f>VLOOKUP(B3279,辅助信息!E:M,9,FALSE)</f>
        <v>ZTWM-CDGS-XS-2025-0126-四川机司-乐山市校地共建产教融合基地配套设施项目施工二标段钢筋采购合同</v>
      </c>
      <c r="R3279" s="18" t="str">
        <f ca="1">_xlfn._xlws.FILTER(辅助信息!D:D,辅助信息!E:E=B3279)</f>
        <v>乐山市校地共建产教融合基地建设项目二标段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48</v>
      </c>
      <c r="Q3280" s="18" t="str">
        <f>VLOOKUP(B3280,辅助信息!E:M,9,FALSE)</f>
        <v>ZTWM-CDGS-XS-2025-0033-中铁武汉电气化局集团有限公司成达万高速铁路强电工程项目</v>
      </c>
      <c r="R3280" s="18" t="str">
        <f ca="1">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48</v>
      </c>
      <c r="Q3281" s="18" t="str">
        <f>VLOOKUP(B3281,辅助信息!E:M,9,FALSE)</f>
        <v>ZTWM-CDGS-XS-2025-0033-中铁武汉电气化局集团有限公司成达万高速铁路强电工程项目</v>
      </c>
      <c r="R3281" s="18" t="str">
        <f ca="1">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48</v>
      </c>
      <c r="Q3282" s="18" t="str">
        <f>VLOOKUP(B3282,辅助信息!E:M,9,FALSE)</f>
        <v>ZTWM-CDGS-XS-2025-0033-中铁武汉电气化局集团有限公司成达万高速铁路强电工程项目</v>
      </c>
      <c r="R3282" s="18" t="str">
        <f ca="1">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48</v>
      </c>
      <c r="Q3283" s="18" t="str">
        <f>VLOOKUP(B3283,辅助信息!E:M,9,FALSE)</f>
        <v>ZTWM-CDGS-XS-2025-0033-中铁武汉电气化局集团有限公司成达万高速铁路强电工程项目</v>
      </c>
      <c r="R3283" s="18" t="str">
        <f ca="1">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48</v>
      </c>
      <c r="Q3284" s="18" t="str">
        <f>VLOOKUP(B3284,辅助信息!E:M,9,FALSE)</f>
        <v>ZTWM-CDGS-XS-2025-0033-中铁武汉电气化局集团有限公司成达万高速铁路强电工程项目</v>
      </c>
      <c r="R3284" s="18" t="str">
        <f ca="1">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 ca="1">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 ca="1">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 ca="1">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 ca="1">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 ca="1">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43</v>
      </c>
      <c r="Q3290" s="18" t="str">
        <f>VLOOKUP(B3290,辅助信息!E:M,9,FALSE)</f>
        <v>ZTWM-CDGS-XS-2025-0033-中铁武汉电气化局集团有限公司成达万高速铁路强电工程项目</v>
      </c>
      <c r="R3290" s="18" t="str">
        <f ca="1">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43</v>
      </c>
      <c r="Q3291" s="18" t="str">
        <f>VLOOKUP(B3291,辅助信息!E:M,9,FALSE)</f>
        <v>ZTWM-CDGS-XS-2025-0033-中铁武汉电气化局集团有限公司成达万高速铁路强电工程项目</v>
      </c>
      <c r="R3291" s="18" t="str">
        <f ca="1">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43</v>
      </c>
      <c r="Q3292" s="18" t="str">
        <f>VLOOKUP(B3292,辅助信息!E:M,9,FALSE)</f>
        <v>ZTWM-CDGS-XS-2025-0033-中铁武汉电气化局集团有限公司成达万高速铁路强电工程项目</v>
      </c>
      <c r="R3292" s="18" t="str">
        <f ca="1">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43</v>
      </c>
      <c r="Q3293" s="18" t="str">
        <f>VLOOKUP(B3293,辅助信息!E:M,9,FALSE)</f>
        <v>ZTWM-CDGS-XS-2025-0033-中铁武汉电气化局集团有限公司成达万高速铁路强电工程项目</v>
      </c>
      <c r="R3293" s="18" t="str">
        <f ca="1">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43</v>
      </c>
      <c r="Q3294" s="18" t="str">
        <f>VLOOKUP(B3294,辅助信息!E:M,9,FALSE)</f>
        <v>ZTWM-CDGS-XS-2025-0033-中铁武汉电气化局集团有限公司成达万高速铁路强电工程项目</v>
      </c>
      <c r="R3294" s="18" t="str">
        <f ca="1">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43</v>
      </c>
      <c r="Q3295" s="18" t="str">
        <f>VLOOKUP(B3295,辅助信息!E:M,9,FALSE)</f>
        <v>ZTWM-CDGS-XS-2025-0033-中铁武汉电气化局集团有限公司成达万高速铁路强电工程项目</v>
      </c>
      <c r="R3295" s="18" t="str">
        <f ca="1">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43</v>
      </c>
      <c r="Q3296" s="18" t="str">
        <f>VLOOKUP(B3296,辅助信息!E:M,9,FALSE)</f>
        <v>ZTWM-CDGS-XS-2025-0033-中铁武汉电气化局集团有限公司成达万高速铁路强电工程项目</v>
      </c>
      <c r="R3296" s="18" t="str">
        <f ca="1">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43</v>
      </c>
      <c r="Q3297" s="18" t="str">
        <f>VLOOKUP(B3297,辅助信息!E:M,9,FALSE)</f>
        <v>ZTWM-CDGS-XS-2025-0033-中铁武汉电气化局集团有限公司成达万高速铁路强电工程项目</v>
      </c>
      <c r="R3297" s="18" t="str">
        <f ca="1">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43</v>
      </c>
      <c r="Q3298" s="18" t="str">
        <f>VLOOKUP(B3298,辅助信息!E:M,9,FALSE)</f>
        <v>ZTWM-CDGS-XS-2025-0033-中铁武汉电气化局集团有限公司成达万高速铁路强电工程项目</v>
      </c>
      <c r="R3298" s="18" t="str">
        <f ca="1">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43</v>
      </c>
      <c r="Q3299" s="18" t="str">
        <f>VLOOKUP(B3299,辅助信息!E:M,9,FALSE)</f>
        <v>ZTWM-CDGS-XS-2025-0033-中铁武汉电气化局集团有限公司成达万高速铁路强电工程项目</v>
      </c>
      <c r="R3299" s="18" t="str">
        <f ca="1">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43</v>
      </c>
      <c r="Q3300" s="18" t="str">
        <f>VLOOKUP(B3300,辅助信息!E:M,9,FALSE)</f>
        <v>ZTWM-CDGS-XS-2025-0033-中铁武汉电气化局集团有限公司成达万高速铁路强电工程项目</v>
      </c>
      <c r="R3300" s="18" t="str">
        <f ca="1">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43</v>
      </c>
      <c r="Q3301" s="18" t="str">
        <f>VLOOKUP(B3301,辅助信息!E:M,9,FALSE)</f>
        <v>ZTWM-CDGS-XS-2025-0033-中铁武汉电气化局集团有限公司成达万高速铁路强电工程项目</v>
      </c>
      <c r="R3301" s="18" t="str">
        <f ca="1">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43</v>
      </c>
      <c r="Q3302" s="18" t="str">
        <f>VLOOKUP(B3302,辅助信息!E:M,9,FALSE)</f>
        <v>ZTWM-CDGS-XS-2025-0033-中铁武汉电气化局集团有限公司成达万高速铁路强电工程项目</v>
      </c>
      <c r="R3302" s="18" t="str">
        <f ca="1">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43</v>
      </c>
      <c r="Q3303" s="18" t="str">
        <f>VLOOKUP(B3303,辅助信息!E:M,9,FALSE)</f>
        <v>ZTWM-CDGS-XS-2025-0033-中铁武汉电气化局集团有限公司成达万高速铁路强电工程项目</v>
      </c>
      <c r="R3303" s="18" t="str">
        <f ca="1">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43</v>
      </c>
      <c r="Q3304" s="18" t="str">
        <f>VLOOKUP(B3304,辅助信息!E:M,9,FALSE)</f>
        <v>ZTWM-CDGS-XS-2025-0033-中铁武汉电气化局集团有限公司成达万高速铁路强电工程项目</v>
      </c>
      <c r="R3304" s="18" t="str">
        <f ca="1">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43</v>
      </c>
      <c r="Q3305" s="18" t="str">
        <f>VLOOKUP(B3305,辅助信息!E:M,9,FALSE)</f>
        <v>ZTWM-CDGS-XS-2025-0033-中铁武汉电气化局集团有限公司成达万高速铁路强电工程项目</v>
      </c>
      <c r="R3305" s="18" t="str">
        <f ca="1">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43</v>
      </c>
      <c r="Q3306" s="18" t="str">
        <f>VLOOKUP(B3306,辅助信息!E:M,9,FALSE)</f>
        <v>ZTWM-CDGS-XS-2025-0033-中铁武汉电气化局集团有限公司成达万高速铁路强电工程项目</v>
      </c>
      <c r="R3306" s="18" t="str">
        <f ca="1">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43</v>
      </c>
      <c r="Q3307" s="18" t="str">
        <f>VLOOKUP(B3307,辅助信息!E:M,9,FALSE)</f>
        <v>ZTWM-CDGS-XS-2025-0033-中铁武汉电气化局集团有限公司成达万高速铁路强电工程项目</v>
      </c>
      <c r="R3307" s="18" t="str">
        <f ca="1">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43</v>
      </c>
      <c r="Q3308" s="18" t="str">
        <f>VLOOKUP(B3308,辅助信息!E:M,9,FALSE)</f>
        <v>ZTWM-CDGS-XS-2025-0033-中铁武汉电气化局集团有限公司成达万高速铁路强电工程项目</v>
      </c>
      <c r="R3308" s="18" t="str">
        <f ca="1">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43</v>
      </c>
      <c r="Q3309" s="18" t="str">
        <f>VLOOKUP(B3309,辅助信息!E:M,9,FALSE)</f>
        <v>ZTWM-CDGS-XS-2025-0033-中铁武汉电气化局集团有限公司成达万高速铁路强电工程项目</v>
      </c>
      <c r="R3309" s="18" t="str">
        <f ca="1">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43</v>
      </c>
      <c r="Q3310" s="18" t="str">
        <f>VLOOKUP(B3310,辅助信息!E:M,9,FALSE)</f>
        <v>ZTWM-CDGS-XS-2025-0033-中铁武汉电气化局集团有限公司成达万高速铁路强电工程项目</v>
      </c>
      <c r="R3310" s="18" t="str">
        <f ca="1">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43</v>
      </c>
      <c r="Q3311" s="18" t="str">
        <f>VLOOKUP(B3311,辅助信息!E:M,9,FALSE)</f>
        <v>ZTWM-CDGS-XS-2025-0033-中铁武汉电气化局集团有限公司成达万高速铁路强电工程项目</v>
      </c>
      <c r="R3311" s="18" t="str">
        <f ca="1">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43</v>
      </c>
      <c r="Q3312" s="18" t="str">
        <f>VLOOKUP(B3312,辅助信息!E:M,9,FALSE)</f>
        <v>ZTWM-CDGS-XS-2025-0033-中铁武汉电气化局集团有限公司成达万高速铁路强电工程项目</v>
      </c>
      <c r="R3312" s="18" t="str">
        <f ca="1">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43</v>
      </c>
      <c r="Q3313" s="18" t="str">
        <f>VLOOKUP(B3313,辅助信息!E:M,9,FALSE)</f>
        <v>ZTWM-CDGS-XS-2025-0033-中铁武汉电气化局集团有限公司成达万高速铁路强电工程项目</v>
      </c>
      <c r="R3313" s="18" t="str">
        <f ca="1">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43</v>
      </c>
      <c r="Q3314" s="18" t="str">
        <f>VLOOKUP(B3314,辅助信息!E:M,9,FALSE)</f>
        <v>ZTWM-CDGS-XS-2025-0033-中铁武汉电气化局集团有限公司成达万高速铁路强电工程项目</v>
      </c>
      <c r="R3314" s="18" t="str">
        <f ca="1">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43</v>
      </c>
      <c r="Q3315" s="18" t="str">
        <f>VLOOKUP(B3315,辅助信息!E:M,9,FALSE)</f>
        <v>ZTWM-CDGS-XS-2025-0033-中铁武汉电气化局集团有限公司成达万高速铁路强电工程项目</v>
      </c>
      <c r="R3315" s="18" t="str">
        <f ca="1">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43</v>
      </c>
      <c r="Q3316" s="18" t="str">
        <f>VLOOKUP(B3316,辅助信息!E:M,9,FALSE)</f>
        <v>ZTWM-CDGS-XS-2025-0033-中铁武汉电气化局集团有限公司成达万高速铁路强电工程项目</v>
      </c>
      <c r="R3316" s="18" t="str">
        <f ca="1">_xlfn._xlws.FILTER(辅助信息!D:D,辅助信息!E:E=B3316)</f>
        <v>武汉电气化局成达万高铁强电项目</v>
      </c>
    </row>
    <row r="3317" hidden="1" spans="1:18">
      <c r="A3317" s="60" t="s">
        <v>216</v>
      </c>
      <c r="B3317" s="29" t="s">
        <v>167</v>
      </c>
      <c r="C3317" s="59">
        <v>45905</v>
      </c>
      <c r="D3317" s="29" t="str">
        <f>VLOOKUP(B3317,辅助信息!E:K,7,FALSE)</f>
        <v>JWDDCD2025102100473</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 ca="1">_xlfn._xlws.FILTER(辅助信息!D:D,辅助信息!E:E=B3317)</f>
        <v>五冶建设扩建艺体中学二期工程</v>
      </c>
    </row>
    <row r="3318" hidden="1" spans="1:18">
      <c r="A3318" s="60"/>
      <c r="B3318" s="29" t="s">
        <v>167</v>
      </c>
      <c r="C3318" s="59">
        <v>45905</v>
      </c>
      <c r="D3318" s="29" t="str">
        <f>VLOOKUP(B3318,辅助信息!E:K,7,FALSE)</f>
        <v>JWDDCD2025102100473</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 ca="1">_xlfn._xlws.FILTER(辅助信息!D:D,辅助信息!E:E=B3318)</f>
        <v>五冶建设扩建艺体中学二期工程</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 ca="1">_xlfn._xlws.FILTER(辅助信息!D:D,辅助信息!E:E=B3319)</f>
        <v>乐山市校地共建产教融合基地建设项目二标段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 ca="1">_xlfn._xlws.FILTER(辅助信息!D:D,辅助信息!E:E=B3320)</f>
        <v>乐山市校地共建产教融合基地建设项目二标段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 ca="1">_xlfn._xlws.FILTER(辅助信息!D:D,辅助信息!E:E=B3321)</f>
        <v>乐山市校地共建产教融合基地建设项目二标段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 ca="1">_xlfn._xlws.FILTER(辅助信息!D:D,辅助信息!E:E=B3322)</f>
        <v>乐山市校地共建产教融合基地建设项目二标段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 ca="1">_xlfn._xlws.FILTER(辅助信息!D:D,辅助信息!E:E=B3323)</f>
        <v>乐山市校地共建产教融合基地建设项目二标段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 ca="1">_xlfn._xlws.FILTER(辅助信息!D:D,辅助信息!E:E=B3324)</f>
        <v>乐山市校地共建产教融合基地建设项目二标段</v>
      </c>
    </row>
    <row r="3325" hidden="1" spans="2:18">
      <c r="B3325" s="29" t="s">
        <v>167</v>
      </c>
      <c r="C3325" s="59">
        <v>45905</v>
      </c>
      <c r="D3325" s="29" t="str">
        <f>VLOOKUP(B3325,辅助信息!E:K,7,FALSE)</f>
        <v>JWDDCD2025102100473</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45</v>
      </c>
      <c r="Q3325" s="18" t="str">
        <f>VLOOKUP(B3325,辅助信息!E:M,9,FALSE)</f>
        <v>ZTWM-CDGS-XS-2025-0073-五冶天府-成都怡心湖片区及龙泉驿医院等项目</v>
      </c>
      <c r="R3325" s="18" t="str">
        <f ca="1">_xlfn._xlws.FILTER(辅助信息!D:D,辅助信息!E:E=B3325)</f>
        <v>五冶建设扩建艺体中学二期工程</v>
      </c>
    </row>
    <row r="3326" hidden="1" spans="2:18">
      <c r="B3326" s="29" t="s">
        <v>167</v>
      </c>
      <c r="C3326" s="59">
        <v>45905</v>
      </c>
      <c r="D3326" s="29" t="str">
        <f>VLOOKUP(B3326,辅助信息!E:K,7,FALSE)</f>
        <v>JWDDCD2025102100473</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45</v>
      </c>
      <c r="Q3326" s="18" t="str">
        <f>VLOOKUP(B3326,辅助信息!E:M,9,FALSE)</f>
        <v>ZTWM-CDGS-XS-2025-0073-五冶天府-成都怡心湖片区及龙泉驿医院等项目</v>
      </c>
      <c r="R3326" s="18" t="str">
        <f ca="1">_xlfn._xlws.FILTER(辅助信息!D:D,辅助信息!E:E=B3326)</f>
        <v>五冶建设扩建艺体中学二期工程</v>
      </c>
    </row>
    <row r="3327" hidden="1" spans="2:18">
      <c r="B3327" s="29" t="s">
        <v>167</v>
      </c>
      <c r="C3327" s="59">
        <v>45905</v>
      </c>
      <c r="D3327" s="29" t="str">
        <f>VLOOKUP(B3327,辅助信息!E:K,7,FALSE)</f>
        <v>JWDDCD2025102100473</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45</v>
      </c>
      <c r="Q3327" s="18" t="str">
        <f>VLOOKUP(B3327,辅助信息!E:M,9,FALSE)</f>
        <v>ZTWM-CDGS-XS-2025-0073-五冶天府-成都怡心湖片区及龙泉驿医院等项目</v>
      </c>
      <c r="R3327" s="18" t="str">
        <f ca="1">_xlfn._xlws.FILTER(辅助信息!D:D,辅助信息!E:E=B3327)</f>
        <v>五冶建设扩建艺体中学二期工程</v>
      </c>
    </row>
    <row r="3328" hidden="1" spans="2:18">
      <c r="B3328" s="29" t="s">
        <v>167</v>
      </c>
      <c r="C3328" s="59">
        <v>45905</v>
      </c>
      <c r="D3328" s="29" t="str">
        <f>VLOOKUP(B3328,辅助信息!E:K,7,FALSE)</f>
        <v>JWDDCD2025102100473</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45</v>
      </c>
      <c r="Q3328" s="18" t="str">
        <f>VLOOKUP(B3328,辅助信息!E:M,9,FALSE)</f>
        <v>ZTWM-CDGS-XS-2025-0073-五冶天府-成都怡心湖片区及龙泉驿医院等项目</v>
      </c>
      <c r="R3328" s="18" t="str">
        <f ca="1">_xlfn._xlws.FILTER(辅助信息!D:D,辅助信息!E:E=B3328)</f>
        <v>五冶建设扩建艺体中学二期工程</v>
      </c>
    </row>
    <row r="3329" hidden="1" spans="2:18">
      <c r="B3329" s="29" t="s">
        <v>167</v>
      </c>
      <c r="C3329" s="59">
        <v>45905</v>
      </c>
      <c r="D3329" s="29" t="str">
        <f>VLOOKUP(B3329,辅助信息!E:K,7,FALSE)</f>
        <v>JWDDCD2025102100473</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45</v>
      </c>
      <c r="Q3329" s="18" t="str">
        <f>VLOOKUP(B3329,辅助信息!E:M,9,FALSE)</f>
        <v>ZTWM-CDGS-XS-2025-0073-五冶天府-成都怡心湖片区及龙泉驿医院等项目</v>
      </c>
      <c r="R3329" s="18" t="str">
        <f ca="1">_xlfn._xlws.FILTER(辅助信息!D:D,辅助信息!E:E=B3329)</f>
        <v>五冶建设扩建艺体中学二期工程</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43</v>
      </c>
      <c r="Q3330" s="18" t="str">
        <f>VLOOKUP(B3330,辅助信息!E:M,9,FALSE)</f>
        <v>ZTWM-CDGS-XS-2024-0134-商投建工达州中医药科技成果示范园项目</v>
      </c>
      <c r="R3330" s="18" t="str">
        <f ca="1">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 ca="1">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43</v>
      </c>
      <c r="Q3332" s="18" t="str">
        <f>VLOOKUP(B3332,辅助信息!E:M,9,FALSE)</f>
        <v>ZTWM-CDGS-XS-2024-0134-商投建工达州中医药科技成果示范园项目</v>
      </c>
      <c r="R3332" s="18" t="str">
        <f ca="1">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43</v>
      </c>
      <c r="Q3333" s="18" t="str">
        <f>VLOOKUP(B3333,辅助信息!E:M,9,FALSE)</f>
        <v>ZTWM-CDGS-XS-2024-0134-商投建工达州中医药科技成果示范园项目</v>
      </c>
      <c r="R3333" s="18" t="str">
        <f ca="1">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43</v>
      </c>
      <c r="Q3334" s="18" t="str">
        <f>VLOOKUP(B3334,辅助信息!E:M,9,FALSE)</f>
        <v>ZTWM-CDGS-XS-2024-0134-商投建工达州中医药科技成果示范园项目</v>
      </c>
      <c r="R3334" s="18" t="str">
        <f ca="1">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43</v>
      </c>
      <c r="Q3335" s="18" t="str">
        <f>VLOOKUP(B3335,辅助信息!E:M,9,FALSE)</f>
        <v>ZTWM-CDGS-XS-2024-0134-商投建工达州中医药科技成果示范园项目</v>
      </c>
      <c r="R3335" s="18" t="str">
        <f ca="1">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43</v>
      </c>
      <c r="Q3336" s="18" t="str">
        <f>VLOOKUP(B3336,辅助信息!E:M,9,FALSE)</f>
        <v>ZTWM-CDGS-XS-2024-0134-商投建工达州中医药科技成果示范园项目</v>
      </c>
      <c r="R3336" s="18" t="str">
        <f ca="1">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43</v>
      </c>
      <c r="Q3337" s="18" t="str">
        <f>VLOOKUP(B3337,辅助信息!E:M,9,FALSE)</f>
        <v>ZTWM-CDGS-XS-2024-0134-商投建工达州中医药科技成果示范园项目</v>
      </c>
      <c r="R3337" s="18" t="str">
        <f ca="1">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43</v>
      </c>
      <c r="Q3338" s="18" t="str">
        <f>VLOOKUP(B3338,辅助信息!E:M,9,FALSE)</f>
        <v>ZTWM-CDGS-XS-2024-0134-商投建工达州中医药科技成果示范园项目</v>
      </c>
      <c r="R3338" s="18" t="str">
        <f ca="1">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 ca="1">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 ca="1">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 ca="1">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 ca="1">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 ca="1">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 ca="1">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 ca="1">_xlfn._xlws.FILTER(辅助信息!D:D,辅助信息!E:E=B3345)</f>
        <v>五冶建设龙泉芙蓉花语项目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 ca="1">_xlfn._xlws.FILTER(辅助信息!D:D,辅助信息!E:E=B3346)</f>
        <v>五冶建设龙泉芙蓉花语项目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 ca="1">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41</v>
      </c>
      <c r="Q3348" s="18" t="str">
        <f>VLOOKUP(B3348,辅助信息!E:M,9,FALSE)</f>
        <v>ZTWM-CDGS-XS-2024-0092-华西-萌海科创农业生态谷</v>
      </c>
      <c r="R3348" s="18" t="str">
        <f ca="1">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41</v>
      </c>
      <c r="Q3349" s="18" t="str">
        <f>VLOOKUP(B3349,辅助信息!E:M,9,FALSE)</f>
        <v>ZTWM-CDGS-XS-2024-0092-华西-萌海科创农业生态谷</v>
      </c>
      <c r="R3349" s="18" t="str">
        <f ca="1">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41</v>
      </c>
      <c r="Q3350" s="18" t="str">
        <f>VLOOKUP(B3350,辅助信息!E:M,9,FALSE)</f>
        <v>ZTWM-CDGS-XS-2024-0092-华西-萌海科创农业生态谷</v>
      </c>
      <c r="R3350" s="18" t="str">
        <f ca="1">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41</v>
      </c>
      <c r="Q3351" s="18" t="str">
        <f>VLOOKUP(B3351,辅助信息!E:M,9,FALSE)</f>
        <v>ZTWM-CDGS-XS-2024-0092-华西-萌海科创农业生态谷</v>
      </c>
      <c r="R3351" s="18" t="str">
        <f ca="1">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41</v>
      </c>
      <c r="Q3352" s="18" t="str">
        <f>VLOOKUP(B3352,辅助信息!E:M,9,FALSE)</f>
        <v>ZTWM-CDGS-XS-2024-0092-华西-萌海科创农业生态谷</v>
      </c>
      <c r="R3352" s="18" t="str">
        <f ca="1">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41</v>
      </c>
      <c r="Q3353" s="18" t="str">
        <f>VLOOKUP(B3353,辅助信息!E:M,9,FALSE)</f>
        <v>ZTWM-CDGS-XS-2024-0092-华西-萌海科创农业生态谷</v>
      </c>
      <c r="R3353" s="18" t="str">
        <f ca="1">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 ca="1">_xlfn._xlws.FILTER(辅助信息!D:D,辅助信息!E:E=B3354)</f>
        <v>乐山市校地共建产教融合基地建设项目二标段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 ca="1">_xlfn._xlws.FILTER(辅助信息!D:D,辅助信息!E:E=B3355)</f>
        <v>乐山市校地共建产教融合基地建设项目二标段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 ca="1">_xlfn._xlws.FILTER(辅助信息!D:D,辅助信息!E:E=B3356)</f>
        <v>乐山市校地共建产教融合基地建设项目二标段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 ca="1">_xlfn._xlws.FILTER(辅助信息!D:D,辅助信息!E:E=B3357)</f>
        <v>乐山市校地共建产教融合基地建设项目二标段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 ca="1">_xlfn._xlws.FILTER(辅助信息!D:D,辅助信息!E:E=B3358)</f>
        <v>乐山市校地共建产教融合基地建设项目二标段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 ca="1">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 ca="1">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 ca="1">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 ca="1">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 ca="1">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 ca="1">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 ca="1">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 ca="1">_xlfn._xlws.FILTER(辅助信息!D:D,辅助信息!E:E=B3366)</f>
        <v>华西简阳西城嘉苑</v>
      </c>
    </row>
    <row r="3367" hidden="1" spans="2:18">
      <c r="B3367" s="29" t="s">
        <v>196</v>
      </c>
      <c r="C3367" s="59">
        <v>45910</v>
      </c>
      <c r="D3367" s="29" t="str">
        <f>VLOOKUP(B3367,辅助信息!E:K,7,FALSE)</f>
        <v>JWDDCD2025102100476</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42</v>
      </c>
      <c r="Q3367" s="18" t="str">
        <f>VLOOKUP(B3367,辅助信息!E:M,9,FALSE)</f>
        <v>ZTWM-CDGS-XS-2025-0073-五冶天府-成都怡心湖片区及龙泉驿医院等项目</v>
      </c>
      <c r="R3367" s="18" t="str">
        <f ca="1">_xlfn._xlws.FILTER(辅助信息!D:D,辅助信息!E:E=B3367)</f>
        <v>五冶建设师大附中外语校新建教学楼工程</v>
      </c>
    </row>
    <row r="3368" hidden="1" spans="2:18">
      <c r="B3368" s="29" t="s">
        <v>196</v>
      </c>
      <c r="C3368" s="59">
        <v>45910</v>
      </c>
      <c r="D3368" s="29" t="str">
        <f>VLOOKUP(B3368,辅助信息!E:K,7,FALSE)</f>
        <v>JWDDCD2025102100476</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42</v>
      </c>
      <c r="Q3368" s="18" t="str">
        <f>VLOOKUP(B3368,辅助信息!E:M,9,FALSE)</f>
        <v>ZTWM-CDGS-XS-2025-0073-五冶天府-成都怡心湖片区及龙泉驿医院等项目</v>
      </c>
      <c r="R3368" s="18" t="str">
        <f ca="1">_xlfn._xlws.FILTER(辅助信息!D:D,辅助信息!E:E=B3368)</f>
        <v>五冶建设师大附中外语校新建教学楼工程</v>
      </c>
    </row>
    <row r="3369" hidden="1" spans="2:18">
      <c r="B3369" s="29" t="s">
        <v>196</v>
      </c>
      <c r="C3369" s="59">
        <v>45910</v>
      </c>
      <c r="D3369" s="29" t="str">
        <f>VLOOKUP(B3369,辅助信息!E:K,7,FALSE)</f>
        <v>JWDDCD2025102100476</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42</v>
      </c>
      <c r="Q3369" s="18" t="str">
        <f>VLOOKUP(B3369,辅助信息!E:M,9,FALSE)</f>
        <v>ZTWM-CDGS-XS-2025-0073-五冶天府-成都怡心湖片区及龙泉驿医院等项目</v>
      </c>
      <c r="R3369" s="18" t="str">
        <f ca="1">_xlfn._xlws.FILTER(辅助信息!D:D,辅助信息!E:E=B3369)</f>
        <v>五冶建设师大附中外语校新建教学楼工程</v>
      </c>
    </row>
    <row r="3370" hidden="1" spans="2:18">
      <c r="B3370" s="29" t="s">
        <v>196</v>
      </c>
      <c r="C3370" s="59">
        <v>45910</v>
      </c>
      <c r="D3370" s="29" t="str">
        <f>VLOOKUP(B3370,辅助信息!E:K,7,FALSE)</f>
        <v>JWDDCD2025102100476</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42</v>
      </c>
      <c r="Q3370" s="18" t="str">
        <f>VLOOKUP(B3370,辅助信息!E:M,9,FALSE)</f>
        <v>ZTWM-CDGS-XS-2025-0073-五冶天府-成都怡心湖片区及龙泉驿医院等项目</v>
      </c>
      <c r="R3370" s="18" t="str">
        <f ca="1">_xlfn._xlws.FILTER(辅助信息!D:D,辅助信息!E:E=B3370)</f>
        <v>五冶建设师大附中外语校新建教学楼工程</v>
      </c>
    </row>
    <row r="3371" hidden="1" spans="2:18">
      <c r="B3371" s="29" t="s">
        <v>196</v>
      </c>
      <c r="C3371" s="59">
        <v>45910</v>
      </c>
      <c r="D3371" s="29" t="str">
        <f>VLOOKUP(B3371,辅助信息!E:K,7,FALSE)</f>
        <v>JWDDCD2025102100476</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42</v>
      </c>
      <c r="Q3371" s="18" t="str">
        <f>VLOOKUP(B3371,辅助信息!E:M,9,FALSE)</f>
        <v>ZTWM-CDGS-XS-2025-0073-五冶天府-成都怡心湖片区及龙泉驿医院等项目</v>
      </c>
      <c r="R3371" s="18" t="str">
        <f ca="1">_xlfn._xlws.FILTER(辅助信息!D:D,辅助信息!E:E=B3371)</f>
        <v>五冶建设师大附中外语校新建教学楼工程</v>
      </c>
    </row>
    <row r="3372" hidden="1" spans="2:18">
      <c r="B3372" s="29" t="s">
        <v>196</v>
      </c>
      <c r="C3372" s="59">
        <v>45910</v>
      </c>
      <c r="D3372" s="29" t="str">
        <f>VLOOKUP(B3372,辅助信息!E:K,7,FALSE)</f>
        <v>JWDDCD2025102100476</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42</v>
      </c>
      <c r="Q3372" s="18" t="str">
        <f>VLOOKUP(B3372,辅助信息!E:M,9,FALSE)</f>
        <v>ZTWM-CDGS-XS-2025-0073-五冶天府-成都怡心湖片区及龙泉驿医院等项目</v>
      </c>
      <c r="R3372" s="18" t="str">
        <f ca="1">_xlfn._xlws.FILTER(辅助信息!D:D,辅助信息!E:E=B3372)</f>
        <v>五冶建设师大附中外语校新建教学楼工程</v>
      </c>
    </row>
    <row r="3373" hidden="1" spans="2:18">
      <c r="B3373" s="29" t="s">
        <v>196</v>
      </c>
      <c r="C3373" s="59">
        <v>45910</v>
      </c>
      <c r="D3373" s="29" t="str">
        <f>VLOOKUP(B3373,辅助信息!E:K,7,FALSE)</f>
        <v>JWDDCD2025102100476</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42</v>
      </c>
      <c r="Q3373" s="18" t="str">
        <f>VLOOKUP(B3373,辅助信息!E:M,9,FALSE)</f>
        <v>ZTWM-CDGS-XS-2025-0073-五冶天府-成都怡心湖片区及龙泉驿医院等项目</v>
      </c>
      <c r="R3373" s="18" t="str">
        <f ca="1">_xlfn._xlws.FILTER(辅助信息!D:D,辅助信息!E:E=B3373)</f>
        <v>五冶建设师大附中外语校新建教学楼工程</v>
      </c>
    </row>
    <row r="3374" hidden="1" spans="2:18">
      <c r="B3374" s="29" t="s">
        <v>196</v>
      </c>
      <c r="C3374" s="59">
        <v>45910</v>
      </c>
      <c r="D3374" s="29" t="str">
        <f>VLOOKUP(B3374,辅助信息!E:K,7,FALSE)</f>
        <v>JWDDCD2025102100476</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42</v>
      </c>
      <c r="Q3374" s="18" t="str">
        <f>VLOOKUP(B3374,辅助信息!E:M,9,FALSE)</f>
        <v>ZTWM-CDGS-XS-2025-0073-五冶天府-成都怡心湖片区及龙泉驿医院等项目</v>
      </c>
      <c r="R3374" s="18" t="str">
        <f ca="1">_xlfn._xlws.FILTER(辅助信息!D:D,辅助信息!E:E=B3374)</f>
        <v>五冶建设师大附中外语校新建教学楼工程</v>
      </c>
    </row>
    <row r="3375" hidden="1" spans="2:18">
      <c r="B3375" s="29" t="s">
        <v>196</v>
      </c>
      <c r="C3375" s="59">
        <v>45910</v>
      </c>
      <c r="D3375" s="29" t="str">
        <f>VLOOKUP(B3375,辅助信息!E:K,7,FALSE)</f>
        <v>JWDDCD2025102100476</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42</v>
      </c>
      <c r="Q3375" s="18" t="str">
        <f>VLOOKUP(B3375,辅助信息!E:M,9,FALSE)</f>
        <v>ZTWM-CDGS-XS-2025-0073-五冶天府-成都怡心湖片区及龙泉驿医院等项目</v>
      </c>
      <c r="R3375" s="18" t="str">
        <f ca="1">_xlfn._xlws.FILTER(辅助信息!D:D,辅助信息!E:E=B3375)</f>
        <v>五冶建设师大附中外语校新建教学楼工程</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 ca="1">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 ca="1">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 ca="1">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 ca="1">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 ca="1">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 ca="1">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 ca="1">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 ca="1">_xlfn._xlws.FILTER(辅助信息!D:D,辅助信息!E:E=B3383)</f>
        <v>乐山市校地共建产教融合基地建设项目二标段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 ca="1">_xlfn._xlws.FILTER(辅助信息!D:D,辅助信息!E:E=B3384)</f>
        <v>乐山市校地共建产教融合基地建设项目二标段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 ca="1">_xlfn._xlws.FILTER(辅助信息!D:D,辅助信息!E:E=B3385)</f>
        <v>乐山市校地共建产教融合基地建设项目二标段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 ca="1">_xlfn._xlws.FILTER(辅助信息!D:D,辅助信息!E:E=B3386)</f>
        <v>乐山市校地共建产教融合基地建设项目二标段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 ca="1">_xlfn._xlws.FILTER(辅助信息!D:D,辅助信息!E:E=B3387)</f>
        <v>乐山市校地共建产教融合基地建设项目二标段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 ca="1">_xlfn._xlws.FILTER(辅助信息!D:D,辅助信息!E:E=B3388)</f>
        <v>乐山市校地共建产教融合基地建设项目二标段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 ca="1">_xlfn._xlws.FILTER(辅助信息!D:D,辅助信息!E:E=B3389)</f>
        <v>乐山市校地共建产教融合基地建设项目二标段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 ca="1">_xlfn._xlws.FILTER(辅助信息!D:D,辅助信息!E:E=B3390)</f>
        <v>乐山市校地共建产教融合基地建设项目二标段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 ca="1">_xlfn._xlws.FILTER(辅助信息!D:D,辅助信息!E:E=B3391)</f>
        <v>乐山市校地共建产教融合基地建设项目二标段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 ca="1">_xlfn._xlws.FILTER(辅助信息!D:D,辅助信息!E:E=B3392)</f>
        <v>乐山市校地共建产教融合基地建设项目二标段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 ca="1">_xlfn._xlws.FILTER(辅助信息!D:D,辅助信息!E:E=B3393)</f>
        <v>乐山市校地共建产教融合基地建设项目二标段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 ca="1">_xlfn._xlws.FILTER(辅助信息!D:D,辅助信息!E:E=B3394)</f>
        <v>乐山市校地共建产教融合基地建设项目二标段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 ca="1">_xlfn._xlws.FILTER(辅助信息!D:D,辅助信息!E:E=B3395)</f>
        <v>乐山市校地共建产教融合基地建设项目二标段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 ca="1">_xlfn._xlws.FILTER(辅助信息!D:D,辅助信息!E:E=B3396)</f>
        <v>乐山市校地共建产教融合基地建设项目二标段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 ca="1">_xlfn._xlws.FILTER(辅助信息!D:D,辅助信息!E:E=B3397)</f>
        <v>乐山市校地共建产教融合基地建设项目二标段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 ca="1">_xlfn._xlws.FILTER(辅助信息!D:D,辅助信息!E:E=B3398)</f>
        <v>乐山市校地共建产教融合基地建设项目二标段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 ca="1">_xlfn._xlws.FILTER(辅助信息!D:D,辅助信息!E:E=B3399)</f>
        <v>乐山市校地共建产教融合基地建设项目二标段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 ca="1">_xlfn._xlws.FILTER(辅助信息!D:D,辅助信息!E:E=B3400)</f>
        <v>乐山市校地共建产教融合基地建设项目二标段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 ca="1">_xlfn._xlws.FILTER(辅助信息!D:D,辅助信息!E:E=B3401)</f>
        <v>乐山市校地共建产教融合基地建设项目二标段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 ca="1">_xlfn._xlws.FILTER(辅助信息!D:D,辅助信息!E:E=B3402)</f>
        <v>乐山市校地共建产教融合基地建设项目二标段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 ca="1">_xlfn._xlws.FILTER(辅助信息!D:D,辅助信息!E:E=B3403)</f>
        <v>乐山市校地共建产教融合基地建设项目二标段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 ca="1">_xlfn._xlws.FILTER(辅助信息!D:D,辅助信息!E:E=B3404)</f>
        <v>乐山市校地共建产教融合基地建设项目二标段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 ca="1">_xlfn._xlws.FILTER(辅助信息!D:D,辅助信息!E:E=B3405)</f>
        <v>乐山市校地共建产教融合基地建设项目二标段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 ca="1">_xlfn._xlws.FILTER(辅助信息!D:D,辅助信息!E:E=B3406)</f>
        <v>乐山市校地共建产教融合基地建设项目二标段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 ca="1">_xlfn._xlws.FILTER(辅助信息!D:D,辅助信息!E:E=B3407)</f>
        <v>乐山市校地共建产教融合基地建设项目二标段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 ca="1">_xlfn._xlws.FILTER(辅助信息!D:D,辅助信息!E:E=B3408)</f>
        <v>乐山市校地共建产教融合基地建设项目二标段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 ca="1">_xlfn._xlws.FILTER(辅助信息!D:D,辅助信息!E:E=B3409)</f>
        <v>乐山市校地共建产教融合基地建设项目二标段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 ca="1">_xlfn._xlws.FILTER(辅助信息!D:D,辅助信息!E:E=B3410)</f>
        <v>乐山市校地共建产教融合基地建设项目二标段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 ca="1">_xlfn._xlws.FILTER(辅助信息!D:D,辅助信息!E:E=B3411)</f>
        <v>乐山市校地共建产教融合基地建设项目二标段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 ca="1">_xlfn._xlws.FILTER(辅助信息!D:D,辅助信息!E:E=B3412)</f>
        <v>乐山市校地共建产教融合基地建设项目二标段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 ca="1">_xlfn._xlws.FILTER(辅助信息!D:D,辅助信息!E:E=B3413)</f>
        <v>乐山市校地共建产教融合基地建设项目二标段</v>
      </c>
    </row>
    <row r="3414" hidden="1" spans="1:18">
      <c r="A3414" s="60" t="s">
        <v>218</v>
      </c>
      <c r="B3414" s="29" t="s">
        <v>203</v>
      </c>
      <c r="C3414" s="59">
        <v>45912</v>
      </c>
      <c r="D3414" s="29" t="str">
        <f>VLOOKUP(B3414,辅助信息!E:K,7,FALSE)</f>
        <v>JWDDCD2025102100479</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 ca="1">_xlfn._xlws.FILTER(辅助信息!D:D,辅助信息!E:E=B3414)</f>
        <v>五冶建设空港兴城怡心街道83亩项目</v>
      </c>
    </row>
    <row r="3415" hidden="1" spans="1:18">
      <c r="A3415" s="60"/>
      <c r="B3415" s="29" t="s">
        <v>203</v>
      </c>
      <c r="C3415" s="59">
        <v>45912</v>
      </c>
      <c r="D3415" s="29" t="str">
        <f>VLOOKUP(B3415,辅助信息!E:K,7,FALSE)</f>
        <v>JWDDCD2025102100479</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 ca="1">_xlfn._xlws.FILTER(辅助信息!D:D,辅助信息!E:E=B3415)</f>
        <v>五冶建设空港兴城怡心街道83亩项目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 ca="1">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 ca="1">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 ca="1">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 ca="1">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 ca="1">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 ca="1">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 ca="1">_xlfn._xlws.FILTER(辅助信息!D:D,辅助信息!E:E=B3422)</f>
        <v>乐山市校地共建产教融合基地建设项目二标段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 ca="1">_xlfn._xlws.FILTER(辅助信息!D:D,辅助信息!E:E=B3423)</f>
        <v>乐山市校地共建产教融合基地建设项目二标段</v>
      </c>
    </row>
    <row r="3424" hidden="1" spans="2:18">
      <c r="B3424" s="29" t="s">
        <v>208</v>
      </c>
      <c r="C3424" s="59">
        <v>45915</v>
      </c>
      <c r="D3424" s="29" t="str">
        <f>VLOOKUP(B3424,辅助信息!E:K,7,FALSE)</f>
        <v>JWDDCD2025102100480</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 ca="1">_xlfn._xlws.FILTER(辅助信息!D:D,辅助信息!E:E=B3424)</f>
        <v>五冶建设锦江区林家坝片区20号地块商业项目</v>
      </c>
    </row>
    <row r="3425" hidden="1" spans="2:18">
      <c r="B3425" s="29" t="s">
        <v>208</v>
      </c>
      <c r="C3425" s="59">
        <v>45915</v>
      </c>
      <c r="D3425" s="29" t="str">
        <f>VLOOKUP(B3425,辅助信息!E:K,7,FALSE)</f>
        <v>JWDDCD2025102100480</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 ca="1">_xlfn._xlws.FILTER(辅助信息!D:D,辅助信息!E:E=B3425)</f>
        <v>五冶建设锦江区林家坝片区20号地块商业项目</v>
      </c>
    </row>
    <row r="3426" hidden="1" spans="2:18">
      <c r="B3426" s="29" t="s">
        <v>208</v>
      </c>
      <c r="C3426" s="59">
        <v>45915</v>
      </c>
      <c r="D3426" s="29" t="str">
        <f>VLOOKUP(B3426,辅助信息!E:K,7,FALSE)</f>
        <v>JWDDCD2025102100480</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 ca="1">_xlfn._xlws.FILTER(辅助信息!D:D,辅助信息!E:E=B3426)</f>
        <v>五冶建设锦江区林家坝片区20号地块商业项目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 ca="1">_xlfn._xlws.FILTER(辅助信息!D:D,辅助信息!E:E=B3427)</f>
        <v>五冶建设龙泉芙蓉花语项目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 ca="1">_xlfn._xlws.FILTER(辅助信息!D:D,辅助信息!E:E=B3428)</f>
        <v>五冶建设龙泉芙蓉花语项目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 ca="1">_xlfn._xlws.FILTER(辅助信息!D:D,辅助信息!E:E=B3429)</f>
        <v>乐山市校地共建产教融合基地建设项目二标段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 ca="1">_xlfn._xlws.FILTER(辅助信息!D:D,辅助信息!E:E=B3430)</f>
        <v>乐山市校地共建产教融合基地建设项目二标段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 ca="1">_xlfn._xlws.FILTER(辅助信息!D:D,辅助信息!E:E=B3431)</f>
        <v>乐山市校地共建产教融合基地建设项目二标段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35</v>
      </c>
      <c r="Q3432" s="18" t="str">
        <f>VLOOKUP(B3432,辅助信息!E:M,9,FALSE)</f>
        <v>ZTWM-CDGS-XS-2024-0092-华西-萌海科创农业生态谷</v>
      </c>
      <c r="R3432" s="18" t="str">
        <f ca="1">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35</v>
      </c>
      <c r="Q3433" s="18" t="str">
        <f>VLOOKUP(B3433,辅助信息!E:M,9,FALSE)</f>
        <v>ZTWM-CDGS-XS-2024-0092-华西-萌海科创农业生态谷</v>
      </c>
      <c r="R3433" s="18" t="str">
        <f ca="1">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35</v>
      </c>
      <c r="Q3434" s="18" t="str">
        <f>VLOOKUP(B3434,辅助信息!E:M,9,FALSE)</f>
        <v>ZTWM-CDGS-XS-2024-0092-华西-萌海科创农业生态谷</v>
      </c>
      <c r="R3434" s="18" t="str">
        <f ca="1">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35</v>
      </c>
      <c r="Q3435" s="18" t="str">
        <f>VLOOKUP(B3435,辅助信息!E:M,9,FALSE)</f>
        <v>ZTWM-CDGS-XS-2024-0092-华西-萌海科创农业生态谷</v>
      </c>
      <c r="R3435" s="18" t="str">
        <f ca="1">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35</v>
      </c>
      <c r="Q3436" s="18" t="str">
        <f>VLOOKUP(B3436,辅助信息!E:M,9,FALSE)</f>
        <v>ZTWM-CDGS-XS-2024-0092-华西-萌海科创农业生态谷</v>
      </c>
      <c r="R3436" s="18" t="str">
        <f ca="1">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35</v>
      </c>
      <c r="Q3437" s="18" t="str">
        <f>VLOOKUP(B3437,辅助信息!E:M,9,FALSE)</f>
        <v>ZTWM-CDGS-XS-2024-0092-华西-萌海科创农业生态谷</v>
      </c>
      <c r="R3437" s="18" t="str">
        <f ca="1">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35</v>
      </c>
      <c r="Q3438" s="18" t="str">
        <f>VLOOKUP(B3438,辅助信息!E:M,9,FALSE)</f>
        <v>ZTWM-CDGS-XS-2024-0092-华西-萌海科创农业生态谷</v>
      </c>
      <c r="R3438" s="18" t="str">
        <f ca="1">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 ca="1">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 ca="1">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 ca="1">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 ca="1">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 ca="1">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 ca="1">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 ca="1">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 ca="1">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 ca="1">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 ca="1">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35</v>
      </c>
      <c r="Q3449" s="18" t="str">
        <f>VLOOKUP(B3449,辅助信息!E:M,9,FALSE)</f>
        <v>ZTWM-CDGS-XS-2024-0134-商投建工达州中医药科技成果示范园项目</v>
      </c>
      <c r="R3449" s="18" t="str">
        <f ca="1">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35</v>
      </c>
      <c r="Q3450" s="18" t="str">
        <f>VLOOKUP(B3450,辅助信息!E:M,9,FALSE)</f>
        <v>ZTWM-CDGS-XS-2024-0134-商投建工达州中医药科技成果示范园项目</v>
      </c>
      <c r="R3450" s="18" t="str">
        <f ca="1">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35</v>
      </c>
      <c r="Q3451" s="18" t="str">
        <f>VLOOKUP(B3451,辅助信息!E:M,9,FALSE)</f>
        <v>ZTWM-CDGS-XS-2024-0134-商投建工达州中医药科技成果示范园项目</v>
      </c>
      <c r="R3451" s="18" t="str">
        <f ca="1">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35</v>
      </c>
      <c r="Q3452" s="18" t="str">
        <f>VLOOKUP(B3452,辅助信息!E:M,9,FALSE)</f>
        <v>ZTWM-CDGS-XS-2024-0134-商投建工达州中医药科技成果示范园项目</v>
      </c>
      <c r="R3452" s="18" t="str">
        <f ca="1">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35</v>
      </c>
      <c r="Q3453" s="18" t="str">
        <f>VLOOKUP(B3453,辅助信息!E:M,9,FALSE)</f>
        <v>ZTWM-CDGS-XS-2024-0134-商投建工达州中医药科技成果示范园项目</v>
      </c>
      <c r="R3453" s="18" t="str">
        <f ca="1">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35</v>
      </c>
      <c r="Q3454" s="18" t="str">
        <f>VLOOKUP(B3454,辅助信息!E:M,9,FALSE)</f>
        <v>ZTWM-CDGS-XS-2024-0134-商投建工达州中医药科技成果示范园项目</v>
      </c>
      <c r="R3454" s="18" t="str">
        <f ca="1">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35</v>
      </c>
      <c r="Q3455" s="18" t="str">
        <f>VLOOKUP(B3455,辅助信息!E:M,9,FALSE)</f>
        <v>ZTWM-CDGS-XS-2024-0134-商投建工达州中医药科技成果示范园项目</v>
      </c>
      <c r="R3455" s="18" t="str">
        <f ca="1">_xlfn._xlws.FILTER(辅助信息!D:D,辅助信息!E:E=B3455)</f>
        <v>商投建工达州中医药科技园</v>
      </c>
    </row>
    <row r="3456" hidden="1" spans="2:18">
      <c r="B3456" s="29" t="s">
        <v>192</v>
      </c>
      <c r="C3456" s="59">
        <v>45915</v>
      </c>
      <c r="D3456" s="29" t="str">
        <f>VLOOKUP(B3456,辅助信息!E:K,7,FALSE)</f>
        <v>JWDDCD2025102100475</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 ca="1">_xlfn._xlws.FILTER(辅助信息!D:D,辅助信息!E:E=B3456)</f>
        <v>五冶建设成都国际铁路港多式联项目</v>
      </c>
    </row>
    <row r="3457" hidden="1" spans="2:18">
      <c r="B3457" s="29" t="s">
        <v>192</v>
      </c>
      <c r="C3457" s="59">
        <v>45915</v>
      </c>
      <c r="D3457" s="29" t="str">
        <f>VLOOKUP(B3457,辅助信息!E:K,7,FALSE)</f>
        <v>JWDDCD2025102100475</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 ca="1">_xlfn._xlws.FILTER(辅助信息!D:D,辅助信息!E:E=B3457)</f>
        <v>五冶建设成都国际铁路港多式联项目</v>
      </c>
    </row>
    <row r="3458" hidden="1" spans="2:18">
      <c r="B3458" s="29" t="s">
        <v>192</v>
      </c>
      <c r="C3458" s="59">
        <v>45915</v>
      </c>
      <c r="D3458" s="29" t="str">
        <f>VLOOKUP(B3458,辅助信息!E:K,7,FALSE)</f>
        <v>JWDDCD2025102100475</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 ca="1">_xlfn._xlws.FILTER(辅助信息!D:D,辅助信息!E:E=B3458)</f>
        <v>五冶建设成都国际铁路港多式联项目</v>
      </c>
    </row>
    <row r="3459" hidden="1" spans="2:18">
      <c r="B3459" s="29" t="s">
        <v>192</v>
      </c>
      <c r="C3459" s="59">
        <v>45915</v>
      </c>
      <c r="D3459" s="29" t="str">
        <f>VLOOKUP(B3459,辅助信息!E:K,7,FALSE)</f>
        <v>JWDDCD2025102100475</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 ca="1">_xlfn._xlws.FILTER(辅助信息!D:D,辅助信息!E:E=B3459)</f>
        <v>五冶建设成都国际铁路港多式联项目</v>
      </c>
    </row>
    <row r="3460" hidden="1" spans="2:18">
      <c r="B3460" s="29" t="s">
        <v>192</v>
      </c>
      <c r="C3460" s="59">
        <v>45915</v>
      </c>
      <c r="D3460" s="29" t="str">
        <f>VLOOKUP(B3460,辅助信息!E:K,7,FALSE)</f>
        <v>JWDDCD2025102100475</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 ca="1">_xlfn._xlws.FILTER(辅助信息!D:D,辅助信息!E:E=B3460)</f>
        <v>五冶建设成都国际铁路港多式联项目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 ca="1">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 ca="1">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 ca="1">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 ca="1">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 ca="1">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 ca="1">_xlfn._xlws.FILTER(辅助信息!D:D,辅助信息!E:E=B3466)</f>
        <v>商投建工达州中医药科技园</v>
      </c>
    </row>
    <row r="3467" hidden="1" spans="2:18">
      <c r="B3467" s="109" t="s">
        <v>208</v>
      </c>
      <c r="C3467" s="59">
        <v>45916</v>
      </c>
      <c r="D3467" s="109" t="str">
        <f>VLOOKUP(B3467,辅助信息!E:K,7,FALSE)</f>
        <v>JWDDCD2025102100480</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36</v>
      </c>
      <c r="Q3467" s="18" t="str">
        <f>VLOOKUP(B3467,辅助信息!E:M,9,FALSE)</f>
        <v>ZTWM-CDGS-XS-2025-0073-五冶天府-成都怡心湖片区及龙泉驿医院等项目</v>
      </c>
      <c r="R3467" s="18" t="str">
        <f ca="1">_xlfn._xlws.FILTER(辅助信息!D:D,辅助信息!E:E=B3467)</f>
        <v>五冶建设锦江区林家坝片区20号地块商业项目</v>
      </c>
    </row>
    <row r="3468" hidden="1" spans="2:18">
      <c r="B3468" s="109" t="s">
        <v>208</v>
      </c>
      <c r="C3468" s="59">
        <v>45916</v>
      </c>
      <c r="D3468" s="109" t="str">
        <f>VLOOKUP(B3468,辅助信息!E:K,7,FALSE)</f>
        <v>JWDDCD2025102100480</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36</v>
      </c>
      <c r="Q3468" s="18" t="str">
        <f>VLOOKUP(B3468,辅助信息!E:M,9,FALSE)</f>
        <v>ZTWM-CDGS-XS-2025-0073-五冶天府-成都怡心湖片区及龙泉驿医院等项目</v>
      </c>
      <c r="R3468" s="18" t="str">
        <f ca="1">_xlfn._xlws.FILTER(辅助信息!D:D,辅助信息!E:E=B3468)</f>
        <v>五冶建设锦江区林家坝片区20号地块商业项目</v>
      </c>
    </row>
    <row r="3469" hidden="1" spans="2:18">
      <c r="B3469" s="109" t="s">
        <v>208</v>
      </c>
      <c r="C3469" s="59">
        <v>45916</v>
      </c>
      <c r="D3469" s="109" t="str">
        <f>VLOOKUP(B3469,辅助信息!E:K,7,FALSE)</f>
        <v>JWDDCD2025102100480</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36</v>
      </c>
      <c r="Q3469" s="18" t="str">
        <f>VLOOKUP(B3469,辅助信息!E:M,9,FALSE)</f>
        <v>ZTWM-CDGS-XS-2025-0073-五冶天府-成都怡心湖片区及龙泉驿医院等项目</v>
      </c>
      <c r="R3469" s="18" t="str">
        <f ca="1">_xlfn._xlws.FILTER(辅助信息!D:D,辅助信息!E:E=B3469)</f>
        <v>五冶建设锦江区林家坝片区20号地块商业项目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35</v>
      </c>
      <c r="Q3470" s="18" t="str">
        <f>VLOOKUP(B3470,辅助信息!E:M,9,FALSE)</f>
        <v>ZTWM-CDGS-XS-2024-0134-商投建工达州中医药科技成果示范园项目</v>
      </c>
      <c r="R3470" s="18" t="str">
        <f ca="1">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35</v>
      </c>
      <c r="Q3471" s="18" t="str">
        <f>VLOOKUP(B3471,辅助信息!E:M,9,FALSE)</f>
        <v>ZTWM-CDGS-XS-2024-0134-商投建工达州中医药科技成果示范园项目</v>
      </c>
      <c r="R3471" s="18" t="str">
        <f ca="1">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35</v>
      </c>
      <c r="Q3472" s="18" t="str">
        <f>VLOOKUP(B3472,辅助信息!E:M,9,FALSE)</f>
        <v>ZTWM-CDGS-XS-2024-0134-商投建工达州中医药科技成果示范园项目</v>
      </c>
      <c r="R3472" s="18" t="str">
        <f ca="1">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35</v>
      </c>
      <c r="Q3473" s="18" t="str">
        <f>VLOOKUP(B3473,辅助信息!E:M,9,FALSE)</f>
        <v>ZTWM-CDGS-XS-2024-0134-商投建工达州中医药科技成果示范园项目</v>
      </c>
      <c r="R3473" s="18" t="str">
        <f ca="1">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35</v>
      </c>
      <c r="Q3474" s="18" t="str">
        <f>VLOOKUP(B3474,辅助信息!E:M,9,FALSE)</f>
        <v>ZTWM-CDGS-XS-2024-0134-商投建工达州中医药科技成果示范园项目</v>
      </c>
      <c r="R3474" s="18" t="str">
        <f ca="1">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35</v>
      </c>
      <c r="Q3475" s="18" t="str">
        <f>VLOOKUP(B3475,辅助信息!E:M,9,FALSE)</f>
        <v>ZTWM-CDGS-XS-2024-0134-商投建工达州中医药科技成果示范园项目</v>
      </c>
      <c r="R3475" s="18" t="str">
        <f ca="1">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 ca="1">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 ca="1">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 ca="1">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 ca="1">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34</v>
      </c>
      <c r="Q3480" s="18" t="str">
        <f>VLOOKUP(B3480,辅助信息!E:M,9,FALSE)</f>
        <v>ZTWM-CDGS-XS-2024-0134-商投建工达州中医药科技成果示范园项目</v>
      </c>
      <c r="R3480" s="18" t="str">
        <f ca="1">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34</v>
      </c>
      <c r="Q3481" s="18" t="str">
        <f>VLOOKUP(B3481,辅助信息!E:M,9,FALSE)</f>
        <v>ZTWM-CDGS-XS-2024-0134-商投建工达州中医药科技成果示范园项目</v>
      </c>
      <c r="R3481" s="18" t="str">
        <f ca="1">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35</v>
      </c>
      <c r="Q3482" s="18" t="str">
        <f>VLOOKUP(B3482,辅助信息!E:M,9,FALSE)</f>
        <v>ZTWM-CDYXGS-XS-2025-0014-宜宾兴港建材-三江新区长江工业园片区保障性租赁住房建设项目</v>
      </c>
      <c r="R3482" s="18" t="str">
        <f ca="1">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35</v>
      </c>
      <c r="Q3483" s="18" t="str">
        <f>VLOOKUP(B3483,辅助信息!E:M,9,FALSE)</f>
        <v>ZTWM-CDYXGS-XS-2025-0014-宜宾兴港建材-三江新区长江工业园片区保障性租赁住房建设项目</v>
      </c>
      <c r="R3483" s="18" t="str">
        <f ca="1">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35</v>
      </c>
      <c r="Q3484" s="18" t="str">
        <f>VLOOKUP(B3484,辅助信息!E:M,9,FALSE)</f>
        <v>ZTWM-CDYXGS-XS-2025-0014-宜宾兴港建材-三江新区长江工业园片区保障性租赁住房建设项目</v>
      </c>
      <c r="R3484" s="18" t="str">
        <f ca="1">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35</v>
      </c>
      <c r="Q3485" s="18" t="str">
        <f>VLOOKUP(B3485,辅助信息!E:M,9,FALSE)</f>
        <v>ZTWM-CDYXGS-XS-2025-0014-宜宾兴港建材-三江新区长江工业园片区保障性租赁住房建设项目</v>
      </c>
      <c r="R3485" s="18" t="str">
        <f ca="1">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35</v>
      </c>
      <c r="Q3486" s="18" t="str">
        <f>VLOOKUP(B3486,辅助信息!E:M,9,FALSE)</f>
        <v>ZTWM-CDYXGS-XS-2025-0014-宜宾兴港建材-三江新区长江工业园片区保障性租赁住房建设项目</v>
      </c>
      <c r="R3486" s="18" t="str">
        <f ca="1">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35</v>
      </c>
      <c r="Q3487" s="18" t="str">
        <f>VLOOKUP(B3487,辅助信息!E:M,9,FALSE)</f>
        <v>ZTWM-CDYXGS-XS-2025-0014-宜宾兴港建材-三江新区长江工业园片区保障性租赁住房建设项目</v>
      </c>
      <c r="R3487" s="18" t="str">
        <f ca="1">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34</v>
      </c>
      <c r="Q3488" s="18" t="str">
        <f>VLOOKUP(B3488,辅助信息!E:M,9,FALSE)</f>
        <v>ZTWM-CDGS-XS-2024-0134-商投建工达州中医药科技成果示范园项目</v>
      </c>
      <c r="R3488" s="18" t="str">
        <f ca="1">_xlfn._xlws.FILTER(辅助信息!D:D,辅助信息!E:E=B3488)</f>
        <v>商投建工达州中医药科技园</v>
      </c>
    </row>
    <row r="3489" hidden="1" spans="2:18">
      <c r="B3489" s="29" t="s">
        <v>167</v>
      </c>
      <c r="C3489" s="59">
        <v>45918</v>
      </c>
      <c r="D3489" s="29" t="str">
        <f>VLOOKUP(B3489,辅助信息!E:K,7,FALSE)</f>
        <v>JWDDCD2025102100473</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32</v>
      </c>
      <c r="Q3489" s="18" t="str">
        <f>VLOOKUP(B3489,辅助信息!E:M,9,FALSE)</f>
        <v>ZTWM-CDGS-XS-2025-0073-五冶天府-成都怡心湖片区及龙泉驿医院等项目</v>
      </c>
      <c r="R3489" s="18" t="str">
        <f ca="1">_xlfn._xlws.FILTER(辅助信息!D:D,辅助信息!E:E=B3489)</f>
        <v>五冶建设扩建艺体中学二期工程</v>
      </c>
    </row>
    <row r="3490" hidden="1" spans="2:18">
      <c r="B3490" s="29" t="s">
        <v>167</v>
      </c>
      <c r="C3490" s="59">
        <v>45918</v>
      </c>
      <c r="D3490" s="29" t="str">
        <f>VLOOKUP(B3490,辅助信息!E:K,7,FALSE)</f>
        <v>JWDDCD2025102100473</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32</v>
      </c>
      <c r="Q3490" s="18" t="str">
        <f>VLOOKUP(B3490,辅助信息!E:M,9,FALSE)</f>
        <v>ZTWM-CDGS-XS-2025-0073-五冶天府-成都怡心湖片区及龙泉驿医院等项目</v>
      </c>
      <c r="R3490" s="18" t="str">
        <f ca="1">_xlfn._xlws.FILTER(辅助信息!D:D,辅助信息!E:E=B3490)</f>
        <v>五冶建设扩建艺体中学二期工程</v>
      </c>
    </row>
    <row r="3491" hidden="1" spans="2:18">
      <c r="B3491" s="29" t="s">
        <v>167</v>
      </c>
      <c r="C3491" s="59">
        <v>45918</v>
      </c>
      <c r="D3491" s="29" t="str">
        <f>VLOOKUP(B3491,辅助信息!E:K,7,FALSE)</f>
        <v>JWDDCD2025102100473</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32</v>
      </c>
      <c r="Q3491" s="18" t="str">
        <f>VLOOKUP(B3491,辅助信息!E:M,9,FALSE)</f>
        <v>ZTWM-CDGS-XS-2025-0073-五冶天府-成都怡心湖片区及龙泉驿医院等项目</v>
      </c>
      <c r="R3491" s="18" t="str">
        <f ca="1">_xlfn._xlws.FILTER(辅助信息!D:D,辅助信息!E:E=B3491)</f>
        <v>五冶建设扩建艺体中学二期工程</v>
      </c>
    </row>
    <row r="3492" hidden="1" spans="2:18">
      <c r="B3492" s="29" t="s">
        <v>167</v>
      </c>
      <c r="C3492" s="59">
        <v>45918</v>
      </c>
      <c r="D3492" s="29" t="str">
        <f>VLOOKUP(B3492,辅助信息!E:K,7,FALSE)</f>
        <v>JWDDCD2025102100473</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32</v>
      </c>
      <c r="Q3492" s="18" t="str">
        <f>VLOOKUP(B3492,辅助信息!E:M,9,FALSE)</f>
        <v>ZTWM-CDGS-XS-2025-0073-五冶天府-成都怡心湖片区及龙泉驿医院等项目</v>
      </c>
      <c r="R3492" s="18" t="str">
        <f ca="1">_xlfn._xlws.FILTER(辅助信息!D:D,辅助信息!E:E=B3492)</f>
        <v>五冶建设扩建艺体中学二期工程</v>
      </c>
    </row>
    <row r="3493" hidden="1" spans="2:18">
      <c r="B3493" s="29" t="s">
        <v>167</v>
      </c>
      <c r="C3493" s="59">
        <v>45918</v>
      </c>
      <c r="D3493" s="29" t="str">
        <f>VLOOKUP(B3493,辅助信息!E:K,7,FALSE)</f>
        <v>JWDDCD2025102100473</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32</v>
      </c>
      <c r="Q3493" s="18" t="str">
        <f>VLOOKUP(B3493,辅助信息!E:M,9,FALSE)</f>
        <v>ZTWM-CDGS-XS-2025-0073-五冶天府-成都怡心湖片区及龙泉驿医院等项目</v>
      </c>
      <c r="R3493" s="18" t="str">
        <f ca="1">_xlfn._xlws.FILTER(辅助信息!D:D,辅助信息!E:E=B3493)</f>
        <v>五冶建设扩建艺体中学二期工程</v>
      </c>
    </row>
    <row r="3494" hidden="1" spans="2:18">
      <c r="B3494" s="29" t="s">
        <v>167</v>
      </c>
      <c r="C3494" s="59">
        <v>45918</v>
      </c>
      <c r="D3494" s="29" t="str">
        <f>VLOOKUP(B3494,辅助信息!E:K,7,FALSE)</f>
        <v>JWDDCD2025102100473</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32</v>
      </c>
      <c r="Q3494" s="18" t="str">
        <f>VLOOKUP(B3494,辅助信息!E:M,9,FALSE)</f>
        <v>ZTWM-CDGS-XS-2025-0073-五冶天府-成都怡心湖片区及龙泉驿医院等项目</v>
      </c>
      <c r="R3494" s="18" t="str">
        <f ca="1">_xlfn._xlws.FILTER(辅助信息!D:D,辅助信息!E:E=B3494)</f>
        <v>五冶建设扩建艺体中学二期工程</v>
      </c>
    </row>
    <row r="3495" hidden="1" spans="2:18">
      <c r="B3495" s="29" t="s">
        <v>167</v>
      </c>
      <c r="C3495" s="59">
        <v>45918</v>
      </c>
      <c r="D3495" s="29" t="str">
        <f>VLOOKUP(B3495,辅助信息!E:K,7,FALSE)</f>
        <v>JWDDCD2025102100473</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32</v>
      </c>
      <c r="Q3495" s="18" t="str">
        <f>VLOOKUP(B3495,辅助信息!E:M,9,FALSE)</f>
        <v>ZTWM-CDGS-XS-2025-0073-五冶天府-成都怡心湖片区及龙泉驿医院等项目</v>
      </c>
      <c r="R3495" s="18" t="str">
        <f ca="1">_xlfn._xlws.FILTER(辅助信息!D:D,辅助信息!E:E=B3495)</f>
        <v>五冶建设扩建艺体中学二期工程</v>
      </c>
    </row>
    <row r="3496" hidden="1" spans="2:18">
      <c r="B3496" s="29" t="s">
        <v>167</v>
      </c>
      <c r="C3496" s="59">
        <v>45918</v>
      </c>
      <c r="D3496" s="29" t="str">
        <f>VLOOKUP(B3496,辅助信息!E:K,7,FALSE)</f>
        <v>JWDDCD2025102100473</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32</v>
      </c>
      <c r="Q3496" s="18" t="str">
        <f>VLOOKUP(B3496,辅助信息!E:M,9,FALSE)</f>
        <v>ZTWM-CDGS-XS-2025-0073-五冶天府-成都怡心湖片区及龙泉驿医院等项目</v>
      </c>
      <c r="R3496" s="18" t="str">
        <f ca="1">_xlfn._xlws.FILTER(辅助信息!D:D,辅助信息!E:E=B3496)</f>
        <v>五冶建设扩建艺体中学二期工程</v>
      </c>
    </row>
    <row r="3497" hidden="1" spans="2:18">
      <c r="B3497" s="29" t="s">
        <v>192</v>
      </c>
      <c r="C3497" s="59">
        <v>45918</v>
      </c>
      <c r="D3497" s="29" t="str">
        <f>VLOOKUP(B3497,辅助信息!E:K,7,FALSE)</f>
        <v>JWDDCD2025102100475</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32</v>
      </c>
      <c r="Q3497" s="18" t="str">
        <f>VLOOKUP(B3497,辅助信息!E:M,9,FALSE)</f>
        <v>ZTWM-CDGS-XS-2025-0073-五冶天府-成都怡心湖片区及龙泉驿医院等项目</v>
      </c>
      <c r="R3497" s="18" t="str">
        <f ca="1">_xlfn._xlws.FILTER(辅助信息!D:D,辅助信息!E:E=B3497)</f>
        <v>五冶建设成都国际铁路港多式联项目</v>
      </c>
    </row>
    <row r="3498" hidden="1" spans="2:18">
      <c r="B3498" s="29" t="s">
        <v>192</v>
      </c>
      <c r="C3498" s="59">
        <v>45918</v>
      </c>
      <c r="D3498" s="29" t="str">
        <f>VLOOKUP(B3498,辅助信息!E:K,7,FALSE)</f>
        <v>JWDDCD2025102100475</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32</v>
      </c>
      <c r="Q3498" s="18" t="str">
        <f>VLOOKUP(B3498,辅助信息!E:M,9,FALSE)</f>
        <v>ZTWM-CDGS-XS-2025-0073-五冶天府-成都怡心湖片区及龙泉驿医院等项目</v>
      </c>
      <c r="R3498" s="18" t="str">
        <f ca="1">_xlfn._xlws.FILTER(辅助信息!D:D,辅助信息!E:E=B3498)</f>
        <v>五冶建设成都国际铁路港多式联项目</v>
      </c>
    </row>
    <row r="3499" hidden="1" spans="2:18">
      <c r="B3499" s="29" t="s">
        <v>192</v>
      </c>
      <c r="C3499" s="59">
        <v>45918</v>
      </c>
      <c r="D3499" s="29" t="str">
        <f>VLOOKUP(B3499,辅助信息!E:K,7,FALSE)</f>
        <v>JWDDCD2025102100475</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32</v>
      </c>
      <c r="Q3499" s="18" t="str">
        <f>VLOOKUP(B3499,辅助信息!E:M,9,FALSE)</f>
        <v>ZTWM-CDGS-XS-2025-0073-五冶天府-成都怡心湖片区及龙泉驿医院等项目</v>
      </c>
      <c r="R3499" s="18" t="str">
        <f ca="1">_xlfn._xlws.FILTER(辅助信息!D:D,辅助信息!E:E=B3499)</f>
        <v>五冶建设成都国际铁路港多式联项目</v>
      </c>
    </row>
    <row r="3500" hidden="1" spans="2:18">
      <c r="B3500" s="29" t="s">
        <v>192</v>
      </c>
      <c r="C3500" s="59">
        <v>45918</v>
      </c>
      <c r="D3500" s="29" t="str">
        <f>VLOOKUP(B3500,辅助信息!E:K,7,FALSE)</f>
        <v>JWDDCD2025102100475</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32</v>
      </c>
      <c r="Q3500" s="18" t="str">
        <f>VLOOKUP(B3500,辅助信息!E:M,9,FALSE)</f>
        <v>ZTWM-CDGS-XS-2025-0073-五冶天府-成都怡心湖片区及龙泉驿医院等项目</v>
      </c>
      <c r="R3500" s="18" t="str">
        <f ca="1">_xlfn._xlws.FILTER(辅助信息!D:D,辅助信息!E:E=B3500)</f>
        <v>五冶建设成都国际铁路港多式联项目</v>
      </c>
    </row>
    <row r="3501" hidden="1" spans="2:18">
      <c r="B3501" s="29" t="s">
        <v>192</v>
      </c>
      <c r="C3501" s="59">
        <v>45918</v>
      </c>
      <c r="D3501" s="29" t="str">
        <f>VLOOKUP(B3501,辅助信息!E:K,7,FALSE)</f>
        <v>JWDDCD2025102100475</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32</v>
      </c>
      <c r="Q3501" s="18" t="str">
        <f>VLOOKUP(B3501,辅助信息!E:M,9,FALSE)</f>
        <v>ZTWM-CDGS-XS-2025-0073-五冶天府-成都怡心湖片区及龙泉驿医院等项目</v>
      </c>
      <c r="R3501" s="18" t="str">
        <f ca="1">_xlfn._xlws.FILTER(辅助信息!D:D,辅助信息!E:E=B3501)</f>
        <v>五冶建设成都国际铁路港多式联项目</v>
      </c>
    </row>
    <row r="3502" hidden="1" spans="2:18">
      <c r="B3502" s="29" t="s">
        <v>192</v>
      </c>
      <c r="C3502" s="59">
        <v>45918</v>
      </c>
      <c r="D3502" s="29" t="str">
        <f>VLOOKUP(B3502,辅助信息!E:K,7,FALSE)</f>
        <v>JWDDCD2025102100475</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32</v>
      </c>
      <c r="Q3502" s="18" t="str">
        <f>VLOOKUP(B3502,辅助信息!E:M,9,FALSE)</f>
        <v>ZTWM-CDGS-XS-2025-0073-五冶天府-成都怡心湖片区及龙泉驿医院等项目</v>
      </c>
      <c r="R3502" s="18" t="str">
        <f ca="1">_xlfn._xlws.FILTER(辅助信息!D:D,辅助信息!E:E=B3502)</f>
        <v>五冶建设成都国际铁路港多式联项目</v>
      </c>
    </row>
    <row r="3503" hidden="1" spans="2:18">
      <c r="B3503" s="29" t="s">
        <v>192</v>
      </c>
      <c r="C3503" s="59">
        <v>45918</v>
      </c>
      <c r="D3503" s="29" t="str">
        <f>VLOOKUP(B3503,辅助信息!E:K,7,FALSE)</f>
        <v>JWDDCD2025102100475</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32</v>
      </c>
      <c r="Q3503" s="18" t="str">
        <f>VLOOKUP(B3503,辅助信息!E:M,9,FALSE)</f>
        <v>ZTWM-CDGS-XS-2025-0073-五冶天府-成都怡心湖片区及龙泉驿医院等项目</v>
      </c>
      <c r="R3503" s="18" t="str">
        <f ca="1">_xlfn._xlws.FILTER(辅助信息!D:D,辅助信息!E:E=B3503)</f>
        <v>五冶建设成都国际铁路港多式联项目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 ca="1">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 ca="1">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 ca="1">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 ca="1">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 ca="1">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 ca="1">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 ca="1">_xlfn._xlws.FILTER(辅助信息!D:D,辅助信息!E:E=B3510)</f>
        <v>乐山市校地共建产教融合基地建设项目二标段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 ca="1">_xlfn._xlws.FILTER(辅助信息!D:D,辅助信息!E:E=B3511)</f>
        <v>乐山市校地共建产教融合基地建设项目二标段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 ca="1">_xlfn._xlws.FILTER(辅助信息!D:D,辅助信息!E:E=B3512)</f>
        <v>乐山市校地共建产教融合基地建设项目二标段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 ca="1">_xlfn._xlws.FILTER(辅助信息!D:D,辅助信息!E:E=B3513)</f>
        <v>乐山市校地共建产教融合基地建设项目二标段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 ca="1">_xlfn._xlws.FILTER(辅助信息!D:D,辅助信息!E:E=B3514)</f>
        <v>乐山市校地共建产教融合基地建设项目二标段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 ca="1">_xlfn._xlws.FILTER(辅助信息!D:D,辅助信息!E:E=B3515)</f>
        <v>乐山市校地共建产教融合基地建设项目二标段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 ca="1">_xlfn._xlws.FILTER(辅助信息!D:D,辅助信息!E:E=B3516)</f>
        <v>乐山市校地共建产教融合基地建设项目二标段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 ca="1">_xlfn._xlws.FILTER(辅助信息!D:D,辅助信息!E:E=B3517)</f>
        <v>乐山市校地共建产教融合基地建设项目二标段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 ca="1">_xlfn._xlws.FILTER(辅助信息!D:D,辅助信息!E:E=B3518)</f>
        <v>乐山市校地共建产教融合基地建设项目二标段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 ca="1">_xlfn._xlws.FILTER(辅助信息!D:D,辅助信息!E:E=B3519)</f>
        <v>乐山市校地共建产教融合基地建设项目二标段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 ca="1">_xlfn._xlws.FILTER(辅助信息!D:D,辅助信息!E:E=B3520)</f>
        <v>乐山市校地共建产教融合基地建设项目二标段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 ca="1">_xlfn._xlws.FILTER(辅助信息!D:D,辅助信息!E:E=B3521)</f>
        <v>乐山市校地共建产教融合基地建设项目二标段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 ca="1">_xlfn._xlws.FILTER(辅助信息!D:D,辅助信息!E:E=B3522)</f>
        <v>乐山市校地共建产教融合基地建设项目二标段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 ca="1">_xlfn._xlws.FILTER(辅助信息!D:D,辅助信息!E:E=B3523)</f>
        <v>乐山市校地共建产教融合基地建设项目二标段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 ca="1">_xlfn._xlws.FILTER(辅助信息!D:D,辅助信息!E:E=B3524)</f>
        <v>乐山市校地共建产教融合基地建设项目二标段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 ca="1">_xlfn._xlws.FILTER(辅助信息!D:D,辅助信息!E:E=B3525)</f>
        <v>乐山市校地共建产教融合基地建设项目二标段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 ca="1">_xlfn._xlws.FILTER(辅助信息!D:D,辅助信息!E:E=B3526)</f>
        <v>乐山市校地共建产教融合基地建设项目二标段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 ca="1">_xlfn._xlws.FILTER(辅助信息!D:D,辅助信息!E:E=B3527)</f>
        <v>乐山市校地共建产教融合基地建设项目二标段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35</v>
      </c>
      <c r="Q3528" s="18" t="str">
        <f>VLOOKUP(B3528,辅助信息!E:M,9,FALSE)</f>
        <v>ZTWM-CDGS-XS-2024-0134-商投建工达州中医药科技成果示范园项目</v>
      </c>
      <c r="R3528" s="18" t="str">
        <f ca="1">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35</v>
      </c>
      <c r="Q3529" s="18" t="str">
        <f>VLOOKUP(B3529,辅助信息!E:M,9,FALSE)</f>
        <v>ZTWM-CDGS-XS-2024-0134-商投建工达州中医药科技成果示范园项目</v>
      </c>
      <c r="R3529" s="18" t="str">
        <f ca="1">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35</v>
      </c>
      <c r="Q3530" s="18" t="str">
        <f>VLOOKUP(B3530,辅助信息!E:M,9,FALSE)</f>
        <v>ZTWM-CDGS-XS-2024-0134-商投建工达州中医药科技成果示范园项目</v>
      </c>
      <c r="R3530" s="18" t="str">
        <f ca="1">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35</v>
      </c>
      <c r="Q3531" s="18" t="str">
        <f>VLOOKUP(B3531,辅助信息!E:M,9,FALSE)</f>
        <v>ZTWM-CDGS-XS-2024-0134-商投建工达州中医药科技成果示范园项目</v>
      </c>
      <c r="R3531" s="18" t="str">
        <f ca="1">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35</v>
      </c>
      <c r="Q3532" s="18" t="str">
        <f>VLOOKUP(B3532,辅助信息!E:M,9,FALSE)</f>
        <v>ZTWM-CDGS-XS-2024-0134-商投建工达州中医药科技成果示范园项目</v>
      </c>
      <c r="R3532" s="18" t="str">
        <f ca="1">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35</v>
      </c>
      <c r="Q3533" s="18" t="str">
        <f>VLOOKUP(B3533,辅助信息!E:M,9,FALSE)</f>
        <v>ZTWM-CDGS-XS-2024-0134-商投建工达州中医药科技成果示范园项目</v>
      </c>
      <c r="R3533" s="18" t="str">
        <f ca="1">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35</v>
      </c>
      <c r="Q3534" s="18" t="str">
        <f>VLOOKUP(B3534,辅助信息!E:M,9,FALSE)</f>
        <v>ZTWM-CDGS-XS-2025-0033-中铁武汉电气化局集团有限公司成达万高速铁路强电工程项目</v>
      </c>
      <c r="R3534" s="18" t="str">
        <f ca="1">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35</v>
      </c>
      <c r="Q3535" s="18" t="str">
        <f>VLOOKUP(B3535,辅助信息!E:M,9,FALSE)</f>
        <v>ZTWM-CDGS-XS-2025-0033-中铁武汉电气化局集团有限公司成达万高速铁路强电工程项目</v>
      </c>
      <c r="R3535" s="18" t="str">
        <f ca="1">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35</v>
      </c>
      <c r="Q3536" s="18" t="str">
        <f>VLOOKUP(B3536,辅助信息!E:M,9,FALSE)</f>
        <v>ZTWM-CDGS-XS-2025-0033-中铁武汉电气化局集团有限公司成达万高速铁路强电工程项目</v>
      </c>
      <c r="R3536" s="18" t="str">
        <f ca="1">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35</v>
      </c>
      <c r="Q3537" s="18" t="str">
        <f>VLOOKUP(B3537,辅助信息!E:M,9,FALSE)</f>
        <v>ZTWM-CDGS-XS-2025-0033-中铁武汉电气化局集团有限公司成达万高速铁路强电工程项目</v>
      </c>
      <c r="R3537" s="18" t="str">
        <f ca="1">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34</v>
      </c>
      <c r="Q3538" s="18" t="str">
        <f>VLOOKUP(B3538,辅助信息!E:M,9,FALSE)</f>
        <v>ZTWM-CDGS-XS-2024-0134-商投建工达州中医药科技成果示范园项目</v>
      </c>
      <c r="R3538" s="18" t="str">
        <f ca="1">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34</v>
      </c>
      <c r="Q3539" s="18" t="str">
        <f>VLOOKUP(B3539,辅助信息!E:M,9,FALSE)</f>
        <v>ZTWM-CDGS-XS-2024-0134-商投建工达州中医药科技成果示范园项目</v>
      </c>
      <c r="R3539" s="18" t="str">
        <f ca="1">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34</v>
      </c>
      <c r="Q3540" s="18" t="str">
        <f>VLOOKUP(B3540,辅助信息!E:M,9,FALSE)</f>
        <v>ZTWM-CDGS-XS-2024-0134-商投建工达州中医药科技成果示范园项目</v>
      </c>
      <c r="R3540" s="18" t="str">
        <f ca="1">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 ca="1">_xlfn._xlws.FILTER(辅助信息!D:D,辅助信息!E:E=B3541)</f>
        <v>商投建工达州中医药科技园</v>
      </c>
    </row>
    <row r="3542" hidden="1" spans="2:18">
      <c r="B3542" s="109" t="s">
        <v>167</v>
      </c>
      <c r="C3542" s="59">
        <v>45919</v>
      </c>
      <c r="D3542" s="109" t="str">
        <f>VLOOKUP(B3542,辅助信息!E:K,7,FALSE)</f>
        <v>JWDDCD2025102100473</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32</v>
      </c>
      <c r="Q3542" s="18" t="str">
        <f>VLOOKUP(B3542,辅助信息!E:M,9,FALSE)</f>
        <v>ZTWM-CDGS-XS-2025-0073-五冶天府-成都怡心湖片区及龙泉驿医院等项目</v>
      </c>
      <c r="R3542" s="18" t="str">
        <f ca="1">_xlfn._xlws.FILTER(辅助信息!D:D,辅助信息!E:E=B3542)</f>
        <v>五冶建设扩建艺体中学二期工程</v>
      </c>
    </row>
    <row r="3543" hidden="1" spans="2:18">
      <c r="B3543" s="109" t="s">
        <v>167</v>
      </c>
      <c r="C3543" s="59">
        <v>45919</v>
      </c>
      <c r="D3543" s="109" t="str">
        <f>VLOOKUP(B3543,辅助信息!E:K,7,FALSE)</f>
        <v>JWDDCD2025102100473</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32</v>
      </c>
      <c r="Q3543" s="18" t="str">
        <f>VLOOKUP(B3543,辅助信息!E:M,9,FALSE)</f>
        <v>ZTWM-CDGS-XS-2025-0073-五冶天府-成都怡心湖片区及龙泉驿医院等项目</v>
      </c>
      <c r="R3543" s="18" t="str">
        <f ca="1">_xlfn._xlws.FILTER(辅助信息!D:D,辅助信息!E:E=B3543)</f>
        <v>五冶建设扩建艺体中学二期工程</v>
      </c>
    </row>
    <row r="3544" hidden="1" spans="1:18">
      <c r="A3544" s="46" t="s">
        <v>178</v>
      </c>
      <c r="B3544" s="109" t="s">
        <v>192</v>
      </c>
      <c r="C3544" s="59">
        <v>45919</v>
      </c>
      <c r="D3544" s="109" t="str">
        <f>VLOOKUP(B3544,辅助信息!E:K,7,FALSE)</f>
        <v>JWDDCD2025102100475</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32</v>
      </c>
      <c r="Q3544" s="18" t="str">
        <f>VLOOKUP(B3544,辅助信息!E:M,9,FALSE)</f>
        <v>ZTWM-CDGS-XS-2025-0073-五冶天府-成都怡心湖片区及龙泉驿医院等项目</v>
      </c>
      <c r="R3544" s="18" t="str">
        <f ca="1">_xlfn._xlws.FILTER(辅助信息!D:D,辅助信息!E:E=B3544)</f>
        <v>五冶建设成都国际铁路港多式联项目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32</v>
      </c>
      <c r="Q3545" s="18" t="str">
        <f>VLOOKUP(B3545,辅助信息!E:M,9,FALSE)</f>
        <v>ZTWM-CDGS-XS-2024-0030-华西集采-简州大道</v>
      </c>
      <c r="R3545" s="18" t="str">
        <f ca="1">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32</v>
      </c>
      <c r="Q3546" s="18" t="str">
        <f>VLOOKUP(B3546,辅助信息!E:M,9,FALSE)</f>
        <v>ZTWM-CDGS-XS-2024-0030-华西集采-简州大道</v>
      </c>
      <c r="R3546" s="18" t="str">
        <f ca="1">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32</v>
      </c>
      <c r="Q3547" s="18" t="str">
        <f>VLOOKUP(B3547,辅助信息!E:M,9,FALSE)</f>
        <v>ZTWM-CDGS-XS-2024-0030-华西集采-简州大道</v>
      </c>
      <c r="R3547" s="18" t="str">
        <f ca="1">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32</v>
      </c>
      <c r="Q3548" s="18" t="str">
        <f>VLOOKUP(B3548,辅助信息!E:M,9,FALSE)</f>
        <v>ZTWM-CDGS-XS-2024-0030-华西集采-简州大道</v>
      </c>
      <c r="R3548" s="18" t="str">
        <f ca="1">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32</v>
      </c>
      <c r="Q3549" s="18" t="str">
        <f>VLOOKUP(B3549,辅助信息!E:M,9,FALSE)</f>
        <v>ZTWM-CDGS-XS-2024-0030-华西集采-简州大道</v>
      </c>
      <c r="R3549" s="18" t="str">
        <f ca="1">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32</v>
      </c>
      <c r="Q3550" s="18" t="str">
        <f>VLOOKUP(B3550,辅助信息!E:M,9,FALSE)</f>
        <v>ZTWM-CDGS-XS-2024-0030-华西集采-简州大道</v>
      </c>
      <c r="R3550" s="18" t="str">
        <f ca="1">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33</v>
      </c>
      <c r="Q3551" s="18" t="str">
        <f>VLOOKUP(B3551,辅助信息!E:M,9,FALSE)</f>
        <v>ZTWM-CDGS-XS-2025-0126-四川机司-乐山市校地共建产教融合基地配套设施项目施工二标段钢筋采购合同</v>
      </c>
      <c r="R3551" s="18" t="str">
        <f ca="1">_xlfn._xlws.FILTER(辅助信息!D:D,辅助信息!E:E=B3551)</f>
        <v>乐山市校地共建产教融合基地建设项目二标段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33</v>
      </c>
      <c r="Q3552" s="18" t="str">
        <f>VLOOKUP(B3552,辅助信息!E:M,9,FALSE)</f>
        <v>ZTWM-CDGS-XS-2025-0126-四川机司-乐山市校地共建产教融合基地配套设施项目施工二标段钢筋采购合同</v>
      </c>
      <c r="R3552" s="18" t="str">
        <f ca="1">_xlfn._xlws.FILTER(辅助信息!D:D,辅助信息!E:E=B3552)</f>
        <v>乐山市校地共建产教融合基地建设项目二标段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33</v>
      </c>
      <c r="Q3553" s="18" t="str">
        <f>VLOOKUP(B3553,辅助信息!E:M,9,FALSE)</f>
        <v>ZTWM-CDGS-XS-2025-0126-四川机司-乐山市校地共建产教融合基地配套设施项目施工二标段钢筋采购合同</v>
      </c>
      <c r="R3553" s="18" t="str">
        <f ca="1">_xlfn._xlws.FILTER(辅助信息!D:D,辅助信息!E:E=B3553)</f>
        <v>乐山市校地共建产教融合基地建设项目二标段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33</v>
      </c>
      <c r="Q3554" s="18" t="str">
        <f>VLOOKUP(B3554,辅助信息!E:M,9,FALSE)</f>
        <v>ZTWM-CDGS-XS-2025-0126-四川机司-乐山市校地共建产教融合基地配套设施项目施工二标段钢筋采购合同</v>
      </c>
      <c r="R3554" s="18" t="str">
        <f ca="1">_xlfn._xlws.FILTER(辅助信息!D:D,辅助信息!E:E=B3554)</f>
        <v>乐山市校地共建产教融合基地建设项目二标段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33</v>
      </c>
      <c r="Q3555" s="18" t="str">
        <f>VLOOKUP(B3555,辅助信息!E:M,9,FALSE)</f>
        <v>ZTWM-CDGS-XS-2025-0126-四川机司-乐山市校地共建产教融合基地配套设施项目施工二标段钢筋采购合同</v>
      </c>
      <c r="R3555" s="18" t="str">
        <f ca="1">_xlfn._xlws.FILTER(辅助信息!D:D,辅助信息!E:E=B3555)</f>
        <v>乐山市校地共建产教融合基地建设项目二标段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33</v>
      </c>
      <c r="Q3556" s="18" t="str">
        <f>VLOOKUP(B3556,辅助信息!E:M,9,FALSE)</f>
        <v>ZTWM-CDGS-XS-2025-0126-四川机司-乐山市校地共建产教融合基地配套设施项目施工二标段钢筋采购合同</v>
      </c>
      <c r="R3556" s="18" t="str">
        <f ca="1">_xlfn._xlws.FILTER(辅助信息!D:D,辅助信息!E:E=B3556)</f>
        <v>乐山市校地共建产教融合基地建设项目二标段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33</v>
      </c>
      <c r="Q3557" s="18" t="str">
        <f>VLOOKUP(B3557,辅助信息!E:M,9,FALSE)</f>
        <v>ZTWM-CDGS-XS-2025-0126-四川机司-乐山市校地共建产教融合基地配套设施项目施工二标段钢筋采购合同</v>
      </c>
      <c r="R3557" s="18" t="str">
        <f ca="1">_xlfn._xlws.FILTER(辅助信息!D:D,辅助信息!E:E=B3557)</f>
        <v>乐山市校地共建产教融合基地建设项目二标段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33</v>
      </c>
      <c r="Q3558" s="18" t="str">
        <f>VLOOKUP(B3558,辅助信息!E:M,9,FALSE)</f>
        <v>ZTWM-CDGS-XS-2025-0126-四川机司-乐山市校地共建产教融合基地配套设施项目施工二标段钢筋采购合同</v>
      </c>
      <c r="R3558" s="18" t="str">
        <f ca="1">_xlfn._xlws.FILTER(辅助信息!D:D,辅助信息!E:E=B3558)</f>
        <v>乐山市校地共建产教融合基地建设项目二标段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33</v>
      </c>
      <c r="Q3559" s="18" t="str">
        <f>VLOOKUP(B3559,辅助信息!E:M,9,FALSE)</f>
        <v>ZTWM-CDGS-XS-2025-0126-四川机司-乐山市校地共建产教融合基地配套设施项目施工二标段钢筋采购合同</v>
      </c>
      <c r="R3559" s="18" t="str">
        <f ca="1">_xlfn._xlws.FILTER(辅助信息!D:D,辅助信息!E:E=B3559)</f>
        <v>乐山市校地共建产教融合基地建设项目二标段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33</v>
      </c>
      <c r="Q3560" s="18" t="str">
        <f>VLOOKUP(B3560,辅助信息!E:M,9,FALSE)</f>
        <v>ZTWM-CDGS-XS-2025-0126-四川机司-乐山市校地共建产教融合基地配套设施项目施工二标段钢筋采购合同</v>
      </c>
      <c r="R3560" s="18" t="str">
        <f ca="1">_xlfn._xlws.FILTER(辅助信息!D:D,辅助信息!E:E=B3560)</f>
        <v>乐山市校地共建产教融合基地建设项目二标段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33</v>
      </c>
      <c r="Q3561" s="18" t="str">
        <f>VLOOKUP(B3561,辅助信息!E:M,9,FALSE)</f>
        <v>ZTWM-CDGS-XS-2025-0126-四川机司-乐山市校地共建产教融合基地配套设施项目施工二标段钢筋采购合同</v>
      </c>
      <c r="R3561" s="18" t="str">
        <f ca="1">_xlfn._xlws.FILTER(辅助信息!D:D,辅助信息!E:E=B3561)</f>
        <v>乐山市校地共建产教融合基地建设项目二标段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33</v>
      </c>
      <c r="Q3562" s="18" t="str">
        <f>VLOOKUP(B3562,辅助信息!E:M,9,FALSE)</f>
        <v>ZTWM-CDGS-XS-2025-0126-四川机司-乐山市校地共建产教融合基地配套设施项目施工二标段钢筋采购合同</v>
      </c>
      <c r="R3562" s="18" t="str">
        <f ca="1">_xlfn._xlws.FILTER(辅助信息!D:D,辅助信息!E:E=B3562)</f>
        <v>乐山市校地共建产教融合基地建设项目二标段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33</v>
      </c>
      <c r="Q3563" s="18" t="str">
        <f>VLOOKUP(B3563,辅助信息!E:M,9,FALSE)</f>
        <v>ZTWM-CDGS-XS-2025-0126-四川机司-乐山市校地共建产教融合基地配套设施项目施工二标段钢筋采购合同</v>
      </c>
      <c r="R3563" s="18" t="str">
        <f ca="1">_xlfn._xlws.FILTER(辅助信息!D:D,辅助信息!E:E=B3563)</f>
        <v>乐山市校地共建产教融合基地建设项目二标段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33</v>
      </c>
      <c r="Q3564" s="18" t="str">
        <f>VLOOKUP(B3564,辅助信息!E:M,9,FALSE)</f>
        <v>ZTWM-CDGS-XS-2025-0126-四川机司-乐山市校地共建产教融合基地配套设施项目施工二标段钢筋采购合同</v>
      </c>
      <c r="R3564" s="18" t="str">
        <f ca="1">_xlfn._xlws.FILTER(辅助信息!D:D,辅助信息!E:E=B3564)</f>
        <v>乐山市校地共建产教融合基地建设项目二标段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 ca="1">_xlfn._xlws.FILTER(辅助信息!D:D,辅助信息!E:E=B3565)</f>
        <v>乐山市校地共建产教融合基地建设项目一标段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 ca="1">_xlfn._xlws.FILTER(辅助信息!D:D,辅助信息!E:E=B3566)</f>
        <v>乐山市校地共建产教融合基地建设项目一标段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 ca="1">_xlfn._xlws.FILTER(辅助信息!D:D,辅助信息!E:E=B3567)</f>
        <v>乐山市校地共建产教融合基地建设项目一标段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 ca="1">_xlfn._xlws.FILTER(辅助信息!D:D,辅助信息!E:E=B3568)</f>
        <v>乐山市校地共建产教融合基地建设项目一标段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 ca="1">_xlfn._xlws.FILTER(辅助信息!D:D,辅助信息!E:E=B3569)</f>
        <v>乐山市校地共建产教融合基地建设项目一标段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 ca="1">_xlfn._xlws.FILTER(辅助信息!D:D,辅助信息!E:E=B3570)</f>
        <v>乐山市校地共建产教融合基地建设项目一标段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 ca="1">_xlfn._xlws.FILTER(辅助信息!D:D,辅助信息!E:E=B3571)</f>
        <v>乐山市校地共建产教融合基地建设项目一标段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33</v>
      </c>
      <c r="Q3572" s="18" t="str">
        <f>VLOOKUP(B3572,辅助信息!E:M,9,FALSE)</f>
        <v>ZTWM-CDYXGS-XS-2025-0014-宜宾兴港建材-三江新区长江工业园片区保障性租赁住房建设项目</v>
      </c>
      <c r="R3572" s="18" t="str">
        <f ca="1">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33</v>
      </c>
      <c r="Q3573" s="18" t="str">
        <f>VLOOKUP(B3573,辅助信息!E:M,9,FALSE)</f>
        <v>ZTWM-CDYXGS-XS-2025-0014-宜宾兴港建材-三江新区长江工业园片区保障性租赁住房建设项目</v>
      </c>
      <c r="R3573" s="18" t="str">
        <f ca="1">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33</v>
      </c>
      <c r="Q3574" s="18" t="str">
        <f>VLOOKUP(B3574,辅助信息!E:M,9,FALSE)</f>
        <v>ZTWM-CDYXGS-XS-2025-0014-宜宾兴港建材-三江新区长江工业园片区保障性租赁住房建设项目</v>
      </c>
      <c r="R3574" s="18" t="str">
        <f ca="1">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33</v>
      </c>
      <c r="Q3575" s="18" t="str">
        <f>VLOOKUP(B3575,辅助信息!E:M,9,FALSE)</f>
        <v>ZTWM-CDYXGS-XS-2025-0014-宜宾兴港建材-三江新区长江工业园片区保障性租赁住房建设项目</v>
      </c>
      <c r="R3575" s="18" t="str">
        <f ca="1">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33</v>
      </c>
      <c r="Q3576" s="18" t="str">
        <f>VLOOKUP(B3576,辅助信息!E:M,9,FALSE)</f>
        <v>ZTWM-CDYXGS-XS-2025-0014-宜宾兴港建材-三江新区长江工业园片区保障性租赁住房建设项目</v>
      </c>
      <c r="R3576" s="18" t="str">
        <f ca="1">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33</v>
      </c>
      <c r="Q3577" s="18" t="str">
        <f>VLOOKUP(B3577,辅助信息!E:M,9,FALSE)</f>
        <v>ZTWM-CDYXGS-XS-2025-0014-宜宾兴港建材-三江新区长江工业园片区保障性租赁住房建设项目</v>
      </c>
      <c r="R3577" s="18" t="str">
        <f ca="1">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33</v>
      </c>
      <c r="Q3578" s="18" t="str">
        <f>VLOOKUP(B3578,辅助信息!E:M,9,FALSE)</f>
        <v>ZTWM-CDYXGS-XS-2025-0014-宜宾兴港建材-三江新区长江工业园片区保障性租赁住房建设项目</v>
      </c>
      <c r="R3578" s="18" t="str">
        <f ca="1">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33</v>
      </c>
      <c r="Q3579" s="18" t="str">
        <f>VLOOKUP(B3579,辅助信息!E:M,9,FALSE)</f>
        <v>ZTWM-CDYXGS-XS-2025-0014-宜宾兴港建材-三江新区长江工业园片区保障性租赁住房建设项目</v>
      </c>
      <c r="R3579" s="18" t="str">
        <f ca="1">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33</v>
      </c>
      <c r="Q3580" s="18" t="str">
        <f>VLOOKUP(B3580,辅助信息!E:M,9,FALSE)</f>
        <v>ZTWM-CDYXGS-XS-2025-0014-宜宾兴港建材-三江新区长江工业园片区保障性租赁住房建设项目</v>
      </c>
      <c r="R3580" s="18" t="str">
        <f ca="1">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33</v>
      </c>
      <c r="Q3581" s="18" t="str">
        <f>VLOOKUP(B3581,辅助信息!E:M,9,FALSE)</f>
        <v>ZTWM-CDYXGS-XS-2025-0014-宜宾兴港建材-三江新区长江工业园片区保障性租赁住房建设项目</v>
      </c>
      <c r="R3581" s="18" t="str">
        <f ca="1">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35</v>
      </c>
      <c r="Q3582" s="18" t="str">
        <f>VLOOKUP(B3582,辅助信息!E:M,9,FALSE)</f>
        <v>ZTWM-CDGS-XS-2025-0033-中铁武汉电气化局集团有限公司成达万高速铁路强电工程项目</v>
      </c>
      <c r="R3582" s="18" t="str">
        <f ca="1">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35</v>
      </c>
      <c r="Q3583" s="18" t="str">
        <f>VLOOKUP(B3583,辅助信息!E:M,9,FALSE)</f>
        <v>ZTWM-CDGS-XS-2025-0033-中铁武汉电气化局集团有限公司成达万高速铁路强电工程项目</v>
      </c>
      <c r="R3583" s="18" t="str">
        <f ca="1">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35</v>
      </c>
      <c r="Q3584" s="18" t="str">
        <f>VLOOKUP(B3584,辅助信息!E:M,9,FALSE)</f>
        <v>ZTWM-CDGS-XS-2025-0033-中铁武汉电气化局集团有限公司成达万高速铁路强电工程项目</v>
      </c>
      <c r="R3584" s="18" t="str">
        <f ca="1">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35</v>
      </c>
      <c r="Q3585" s="18" t="str">
        <f>VLOOKUP(B3585,辅助信息!E:M,9,FALSE)</f>
        <v>ZTWM-CDGS-XS-2025-0033-中铁武汉电气化局集团有限公司成达万高速铁路强电工程项目</v>
      </c>
      <c r="R3585" s="18" t="str">
        <f ca="1">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34</v>
      </c>
      <c r="Q3586" s="18" t="str">
        <f>VLOOKUP(B3586,辅助信息!E:M,9,FALSE)</f>
        <v>ZTWM-CDGS-XS-2024-0134-商投建工达州中医药科技成果示范园项目</v>
      </c>
      <c r="R3586" s="18" t="str">
        <f ca="1">_xlfn._xlws.FILTER(辅助信息!D:D,辅助信息!E:E=B3586)</f>
        <v>商投建工达州中医药科技园</v>
      </c>
    </row>
    <row r="3587" hidden="1" spans="2:18">
      <c r="B3587" s="109" t="s">
        <v>167</v>
      </c>
      <c r="C3587" s="59">
        <v>45922</v>
      </c>
      <c r="D3587" s="109" t="str">
        <f>VLOOKUP(B3587,辅助信息!E:K,7,FALSE)</f>
        <v>JWDDCD2025102100473</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32</v>
      </c>
      <c r="Q3587" s="18" t="str">
        <f>VLOOKUP(B3587,辅助信息!E:M,9,FALSE)</f>
        <v>ZTWM-CDGS-XS-2025-0073-五冶天府-成都怡心湖片区及龙泉驿医院等项目</v>
      </c>
      <c r="R3587" s="18" t="str">
        <f ca="1">_xlfn._xlws.FILTER(辅助信息!D:D,辅助信息!E:E=B3587)</f>
        <v>五冶建设扩建艺体中学二期工程</v>
      </c>
    </row>
    <row r="3588" hidden="1" spans="2:18">
      <c r="B3588" s="109" t="s">
        <v>167</v>
      </c>
      <c r="C3588" s="59">
        <v>45922</v>
      </c>
      <c r="D3588" s="109" t="str">
        <f>VLOOKUP(B3588,辅助信息!E:K,7,FALSE)</f>
        <v>JWDDCD2025102100473</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32</v>
      </c>
      <c r="Q3588" s="18" t="str">
        <f>VLOOKUP(B3588,辅助信息!E:M,9,FALSE)</f>
        <v>ZTWM-CDGS-XS-2025-0073-五冶天府-成都怡心湖片区及龙泉驿医院等项目</v>
      </c>
      <c r="R3588" s="18" t="str">
        <f ca="1">_xlfn._xlws.FILTER(辅助信息!D:D,辅助信息!E:E=B3588)</f>
        <v>五冶建设扩建艺体中学二期工程</v>
      </c>
    </row>
    <row r="3589" hidden="1" spans="1:18">
      <c r="A3589" s="46" t="s">
        <v>178</v>
      </c>
      <c r="B3589" s="109" t="s">
        <v>192</v>
      </c>
      <c r="C3589" s="59">
        <v>45921</v>
      </c>
      <c r="D3589" s="109" t="str">
        <f>VLOOKUP(B3589,辅助信息!E:K,7,FALSE)</f>
        <v>JWDDCD2025102100475</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32</v>
      </c>
      <c r="Q3589" s="18" t="str">
        <f>VLOOKUP(B3589,辅助信息!E:M,9,FALSE)</f>
        <v>ZTWM-CDGS-XS-2025-0073-五冶天府-成都怡心湖片区及龙泉驿医院等项目</v>
      </c>
      <c r="R3589" s="18" t="str">
        <f ca="1">_xlfn._xlws.FILTER(辅助信息!D:D,辅助信息!E:E=B3589)</f>
        <v>五冶建设成都国际铁路港多式联项目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32</v>
      </c>
      <c r="Q3590" s="18" t="str">
        <f>VLOOKUP(B3590,辅助信息!E:M,9,FALSE)</f>
        <v>ZTWM-CDGS-XS-2024-0030-华西集采-简州大道</v>
      </c>
      <c r="R3590" s="18" t="str">
        <f ca="1">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32</v>
      </c>
      <c r="Q3591" s="18" t="str">
        <f>VLOOKUP(B3591,辅助信息!E:M,9,FALSE)</f>
        <v>ZTWM-CDGS-XS-2024-0030-华西集采-简州大道</v>
      </c>
      <c r="R3591" s="18" t="str">
        <f ca="1">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32</v>
      </c>
      <c r="Q3592" s="18" t="str">
        <f>VLOOKUP(B3592,辅助信息!E:M,9,FALSE)</f>
        <v>ZTWM-CDGS-XS-2024-0030-华西集采-简州大道</v>
      </c>
      <c r="R3592" s="18" t="str">
        <f ca="1">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32</v>
      </c>
      <c r="Q3593" s="18" t="str">
        <f>VLOOKUP(B3593,辅助信息!E:M,9,FALSE)</f>
        <v>ZTWM-CDGS-XS-2024-0030-华西集采-简州大道</v>
      </c>
      <c r="R3593" s="18" t="str">
        <f ca="1">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33</v>
      </c>
      <c r="Q3594" s="18" t="str">
        <f>VLOOKUP(B3594,辅助信息!E:M,9,FALSE)</f>
        <v>ZTWM-CDYXGS-XS-2025-0014-宜宾兴港建材-三江新区长江工业园片区保障性租赁住房建设项目</v>
      </c>
      <c r="R3594" s="18" t="str">
        <f ca="1">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33</v>
      </c>
      <c r="Q3595" s="18" t="str">
        <f>VLOOKUP(B3595,辅助信息!E:M,9,FALSE)</f>
        <v>ZTWM-CDYXGS-XS-2025-0014-宜宾兴港建材-三江新区长江工业园片区保障性租赁住房建设项目</v>
      </c>
      <c r="R3595" s="18" t="str">
        <f ca="1">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31</v>
      </c>
      <c r="Q3596" s="18" t="str">
        <f>VLOOKUP(B3596,辅助信息!E:M,9,FALSE)</f>
        <v>ZTWM-CDGS-XS-2025-0073-五冶天府-成都怡心湖片区及龙泉驿医院等项目</v>
      </c>
      <c r="R3596" s="18" t="str">
        <f ca="1">_xlfn._xlws.FILTER(辅助信息!D:D,辅助信息!E:E=B3596)</f>
        <v>五冶建设龙泉芙蓉花语项目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31</v>
      </c>
      <c r="Q3597" s="18" t="str">
        <f>VLOOKUP(B3597,辅助信息!E:M,9,FALSE)</f>
        <v>ZTWM-CDGS-XS-2024-0179-四川商投-射洪城乡一体化建设项目</v>
      </c>
      <c r="R3597" s="18" t="str">
        <f ca="1">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31</v>
      </c>
      <c r="Q3598" s="18" t="str">
        <f>VLOOKUP(B3598,辅助信息!E:M,9,FALSE)</f>
        <v>ZTWM-CDGS-XS-2024-0179-四川商投-射洪城乡一体化建设项目</v>
      </c>
      <c r="R3598" s="18" t="str">
        <f ca="1">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31</v>
      </c>
      <c r="Q3599" s="18" t="str">
        <f>VLOOKUP(B3599,辅助信息!E:M,9,FALSE)</f>
        <v>ZTWM-CDGS-XS-2025-0033-中铁武汉电气化局集团有限公司成达万高速铁路强电工程项目</v>
      </c>
      <c r="R3599" s="18" t="str">
        <f ca="1">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31</v>
      </c>
      <c r="Q3600" s="18" t="str">
        <f>VLOOKUP(B3600,辅助信息!E:M,9,FALSE)</f>
        <v>ZTWM-CDGS-XS-2025-0033-中铁武汉电气化局集团有限公司成达万高速铁路强电工程项目</v>
      </c>
      <c r="R3600" s="18" t="str">
        <f ca="1">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31</v>
      </c>
      <c r="Q3601" s="18" t="str">
        <f>VLOOKUP(B3601,辅助信息!E:M,9,FALSE)</f>
        <v>ZTWM-CDGS-XS-2025-0033-中铁武汉电气化局集团有限公司成达万高速铁路强电工程项目</v>
      </c>
      <c r="R3601" s="18" t="str">
        <f ca="1">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31</v>
      </c>
      <c r="Q3602" s="18" t="str">
        <f>VLOOKUP(B3602,辅助信息!E:M,9,FALSE)</f>
        <v>ZTWM-CDGS-XS-2025-0033-中铁武汉电气化局集团有限公司成达万高速铁路强电工程项目</v>
      </c>
      <c r="R3602" s="18" t="str">
        <f ca="1">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31</v>
      </c>
      <c r="Q3603" s="18" t="str">
        <f>VLOOKUP(B3603,辅助信息!E:M,9,FALSE)</f>
        <v>ZTWM-CDGS-XS-2025-0033-中铁武汉电气化局集团有限公司成达万高速铁路强电工程项目</v>
      </c>
      <c r="R3603" s="18" t="str">
        <f ca="1">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31</v>
      </c>
      <c r="Q3604" s="18" t="str">
        <f>VLOOKUP(B3604,辅助信息!E:M,9,FALSE)</f>
        <v>ZTWM-CDGS-XS-2025-0033-中铁武汉电气化局集团有限公司成达万高速铁路强电工程项目</v>
      </c>
      <c r="R3604" s="18" t="str">
        <f ca="1">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31</v>
      </c>
      <c r="Q3605" s="18" t="str">
        <f>VLOOKUP(B3605,辅助信息!E:M,9,FALSE)</f>
        <v>ZTWM-CDGS-XS-2025-0033-中铁武汉电气化局集团有限公司成达万高速铁路强电工程项目</v>
      </c>
      <c r="R3605" s="18" t="str">
        <f ca="1">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31</v>
      </c>
      <c r="Q3606" s="18" t="str">
        <f>VLOOKUP(B3606,辅助信息!E:M,9,FALSE)</f>
        <v>ZTWM-CDGS-XS-2025-0033-中铁武汉电气化局集团有限公司成达万高速铁路强电工程项目</v>
      </c>
      <c r="R3606" s="18" t="str">
        <f ca="1">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31</v>
      </c>
      <c r="Q3607" s="18" t="str">
        <f>VLOOKUP(B3607,辅助信息!E:M,9,FALSE)</f>
        <v>ZTWM-CDGS-XS-2025-0126-四川机司-乐山市校地共建产教融合基地配套设施项目施工二标段钢筋采购合同</v>
      </c>
      <c r="R3607" s="18" t="str">
        <f ca="1">_xlfn._xlws.FILTER(辅助信息!D:D,辅助信息!E:E=B3607)</f>
        <v>乐山市校地共建产教融合基地建设项目二标段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31</v>
      </c>
      <c r="Q3608" s="18" t="str">
        <f>VLOOKUP(B3608,辅助信息!E:M,9,FALSE)</f>
        <v>ZTWM-CDGS-XS-2025-0126-四川机司-乐山市校地共建产教融合基地配套设施项目施工二标段钢筋采购合同</v>
      </c>
      <c r="R3608" s="18" t="str">
        <f ca="1">_xlfn._xlws.FILTER(辅助信息!D:D,辅助信息!E:E=B3608)</f>
        <v>乐山市校地共建产教融合基地建设项目二标段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31</v>
      </c>
      <c r="Q3609" s="18" t="str">
        <f>VLOOKUP(B3609,辅助信息!E:M,9,FALSE)</f>
        <v>ZTWM-CDGS-XS-2025-0126-四川机司-乐山市校地共建产教融合基地配套设施项目施工二标段钢筋采购合同</v>
      </c>
      <c r="R3609" s="18" t="str">
        <f ca="1">_xlfn._xlws.FILTER(辅助信息!D:D,辅助信息!E:E=B3609)</f>
        <v>乐山市校地共建产教融合基地建设项目二标段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31</v>
      </c>
      <c r="Q3610" s="18" t="str">
        <f>VLOOKUP(B3610,辅助信息!E:M,9,FALSE)</f>
        <v>ZTWM-CDGS-XS-2025-0126-四川机司-乐山市校地共建产教融合基地配套设施项目施工二标段钢筋采购合同</v>
      </c>
      <c r="R3610" s="18" t="str">
        <f ca="1">_xlfn._xlws.FILTER(辅助信息!D:D,辅助信息!E:E=B3610)</f>
        <v>乐山市校地共建产教融合基地建设项目二标段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31</v>
      </c>
      <c r="Q3611" s="18" t="str">
        <f>VLOOKUP(B3611,辅助信息!E:M,9,FALSE)</f>
        <v>ZTWM-CDGS-XS-2025-0126-四川机司-乐山市校地共建产教融合基地配套设施项目施工二标段钢筋采购合同</v>
      </c>
      <c r="R3611" s="18" t="str">
        <f ca="1">_xlfn._xlws.FILTER(辅助信息!D:D,辅助信息!E:E=B3611)</f>
        <v>乐山市校地共建产教融合基地建设项目二标段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31</v>
      </c>
      <c r="Q3612" s="18" t="str">
        <f>VLOOKUP(B3612,辅助信息!E:M,9,FALSE)</f>
        <v>ZTWM-CDGS-XS-2025-0126-四川机司-乐山市校地共建产教融合基地配套设施项目施工二标段钢筋采购合同</v>
      </c>
      <c r="R3612" s="18" t="str">
        <f ca="1">_xlfn._xlws.FILTER(辅助信息!D:D,辅助信息!E:E=B3612)</f>
        <v>乐山市校地共建产教融合基地建设项目二标段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31</v>
      </c>
      <c r="Q3613" s="18" t="str">
        <f>VLOOKUP(B3613,辅助信息!E:M,9,FALSE)</f>
        <v>ZTWM-CDGS-XS-2025-0126-四川机司-乐山市校地共建产教融合基地配套设施项目施工二标段钢筋采购合同</v>
      </c>
      <c r="R3613" s="18" t="str">
        <f ca="1">_xlfn._xlws.FILTER(辅助信息!D:D,辅助信息!E:E=B3613)</f>
        <v>乐山市校地共建产教融合基地建设项目二标段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31</v>
      </c>
      <c r="Q3614" s="18" t="str">
        <f>VLOOKUP(B3614,辅助信息!E:M,9,FALSE)</f>
        <v>ZTWM-CDGS-XS-2025-0126-四川机司-乐山市校地共建产教融合基地配套设施项目施工二标段钢筋采购合同</v>
      </c>
      <c r="R3614" s="18" t="str">
        <f ca="1">_xlfn._xlws.FILTER(辅助信息!D:D,辅助信息!E:E=B3614)</f>
        <v>乐山市校地共建产教融合基地建设项目二标段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31</v>
      </c>
      <c r="Q3615" s="18" t="str">
        <f>VLOOKUP(B3615,辅助信息!E:M,9,FALSE)</f>
        <v>ZTWM-CDGS-XS-2025-0126-四川机司-乐山市校地共建产教融合基地配套设施项目施工二标段钢筋采购合同</v>
      </c>
      <c r="R3615" s="18" t="str">
        <f ca="1">_xlfn._xlws.FILTER(辅助信息!D:D,辅助信息!E:E=B3615)</f>
        <v>乐山市校地共建产教融合基地建设项目二标段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31</v>
      </c>
      <c r="Q3616" s="18" t="str">
        <f>VLOOKUP(B3616,辅助信息!E:M,9,FALSE)</f>
        <v>ZTWM-CDGS-XS-2025-0126-四川机司-乐山市校地共建产教融合基地配套设施项目施工二标段钢筋采购合同</v>
      </c>
      <c r="R3616" s="18" t="str">
        <f ca="1">_xlfn._xlws.FILTER(辅助信息!D:D,辅助信息!E:E=B3616)</f>
        <v>乐山市校地共建产教融合基地建设项目二标段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31</v>
      </c>
      <c r="Q3617" s="18" t="str">
        <f>VLOOKUP(B3617,辅助信息!E:M,9,FALSE)</f>
        <v>ZTWM-CDGS-XS-2025-0126-四川机司-乐山市校地共建产教融合基地配套设施项目施工二标段钢筋采购合同</v>
      </c>
      <c r="R3617" s="18" t="str">
        <f ca="1">_xlfn._xlws.FILTER(辅助信息!D:D,辅助信息!E:E=B3617)</f>
        <v>乐山市校地共建产教融合基地建设项目二标段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31</v>
      </c>
      <c r="Q3618" s="18" t="str">
        <f>VLOOKUP(B3618,辅助信息!E:M,9,FALSE)</f>
        <v>ZTWM-CDGS-XS-2025-0126-四川机司-乐山市校地共建产教融合基地配套设施项目施工二标段钢筋采购合同</v>
      </c>
      <c r="R3618" s="18" t="str">
        <f ca="1">_xlfn._xlws.FILTER(辅助信息!D:D,辅助信息!E:E=B3618)</f>
        <v>乐山市校地共建产教融合基地建设项目二标段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31</v>
      </c>
      <c r="Q3619" s="18" t="str">
        <f>VLOOKUP(B3619,辅助信息!E:M,9,FALSE)</f>
        <v>ZTWM-CDGS-XS-2025-0126-四川机司-乐山市校地共建产教融合基地配套设施项目施工二标段钢筋采购合同</v>
      </c>
      <c r="R3619" s="18" t="str">
        <f ca="1">_xlfn._xlws.FILTER(辅助信息!D:D,辅助信息!E:E=B3619)</f>
        <v>乐山市校地共建产教融合基地建设项目二标段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31</v>
      </c>
      <c r="Q3620" s="18" t="str">
        <f>VLOOKUP(B3620,辅助信息!E:M,9,FALSE)</f>
        <v>ZTWM-CDGS-XS-2025-0126-四川机司-乐山市校地共建产教融合基地配套设施项目施工二标段钢筋采购合同</v>
      </c>
      <c r="R3620" s="18" t="str">
        <f ca="1">_xlfn._xlws.FILTER(辅助信息!D:D,辅助信息!E:E=B3620)</f>
        <v>乐山市校地共建产教融合基地建设项目二标段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31</v>
      </c>
      <c r="Q3621" s="18" t="str">
        <f>VLOOKUP(B3621,辅助信息!E:M,9,FALSE)</f>
        <v>ZTWM-CDGS-XS-2025-0126-四川机司-乐山市校地共建产教融合基地配套设施项目施工二标段钢筋采购合同</v>
      </c>
      <c r="R3621" s="18" t="str">
        <f ca="1">_xlfn._xlws.FILTER(辅助信息!D:D,辅助信息!E:E=B3621)</f>
        <v>乐山市校地共建产教融合基地建设项目二标段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31</v>
      </c>
      <c r="Q3622" s="18" t="str">
        <f>VLOOKUP(B3622,辅助信息!E:M,9,FALSE)</f>
        <v>ZTWM-CDGS-XS-2025-0126-四川机司-乐山市校地共建产教融合基地配套设施项目施工二标段钢筋采购合同</v>
      </c>
      <c r="R3622" s="18" t="str">
        <f ca="1">_xlfn._xlws.FILTER(辅助信息!D:D,辅助信息!E:E=B3622)</f>
        <v>乐山市校地共建产教融合基地建设项目二标段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31</v>
      </c>
      <c r="Q3623" s="18" t="str">
        <f>VLOOKUP(B3623,辅助信息!E:M,9,FALSE)</f>
        <v>ZTWM-CDGS-XS-2025-0126-四川机司-乐山市校地共建产教融合基地配套设施项目施工二标段钢筋采购合同</v>
      </c>
      <c r="R3623" s="18" t="str">
        <f ca="1">_xlfn._xlws.FILTER(辅助信息!D:D,辅助信息!E:E=B3623)</f>
        <v>乐山市校地共建产教融合基地建设项目二标段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31</v>
      </c>
      <c r="Q3624" s="18" t="str">
        <f>VLOOKUP(B3624,辅助信息!E:M,9,FALSE)</f>
        <v>ZTWM-CDGS-XS-2025-0126-四川机司-乐山市校地共建产教融合基地配套设施项目施工二标段钢筋采购合同</v>
      </c>
      <c r="R3624" s="18" t="str">
        <f ca="1">_xlfn._xlws.FILTER(辅助信息!D:D,辅助信息!E:E=B3624)</f>
        <v>乐山市校地共建产教融合基地建设项目二标段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31</v>
      </c>
      <c r="Q3625" s="18" t="str">
        <f>VLOOKUP(B3625,辅助信息!E:M,9,FALSE)</f>
        <v>ZTWM-CDGS-XS-2025-0126-四川机司-乐山市校地共建产教融合基地配套设施项目施工二标段钢筋采购合同</v>
      </c>
      <c r="R3625" s="18" t="str">
        <f ca="1">_xlfn._xlws.FILTER(辅助信息!D:D,辅助信息!E:E=B3625)</f>
        <v>乐山市校地共建产教融合基地建设项目二标段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31</v>
      </c>
      <c r="Q3626" s="18" t="str">
        <f>VLOOKUP(B3626,辅助信息!E:M,9,FALSE)</f>
        <v>ZTWM-CDGS-XS-2025-0126-四川机司-乐山市校地共建产教融合基地配套设施项目施工二标段钢筋采购合同</v>
      </c>
      <c r="R3626" s="18" t="str">
        <f ca="1">_xlfn._xlws.FILTER(辅助信息!D:D,辅助信息!E:E=B3626)</f>
        <v>乐山市校地共建产教融合基地建设项目二标段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31</v>
      </c>
      <c r="Q3627" s="18" t="str">
        <f>VLOOKUP(B3627,辅助信息!E:M,9,FALSE)</f>
        <v>ZTWM-CDGS-XS-2025-0126-四川机司-乐山市校地共建产教融合基地配套设施项目施工二标段钢筋采购合同</v>
      </c>
      <c r="R3627" s="18" t="str">
        <f ca="1">_xlfn._xlws.FILTER(辅助信息!D:D,辅助信息!E:E=B3627)</f>
        <v>乐山市校地共建产教融合基地建设项目二标段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 ca="1">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31</v>
      </c>
      <c r="Q3629" s="18" t="str">
        <f>VLOOKUP(B3629,辅助信息!E:M,9,FALSE)</f>
        <v>ZTWM-CDGS-XS-2024-0134-商投建工达州中医药科技成果示范园项目</v>
      </c>
      <c r="R3629" s="18" t="str">
        <f ca="1">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31</v>
      </c>
      <c r="Q3630" s="18" t="str">
        <f>VLOOKUP(B3630,辅助信息!E:M,9,FALSE)</f>
        <v>ZTWM-CDGS-XS-2024-0134-商投建工达州中医药科技成果示范园项目</v>
      </c>
      <c r="R3630" s="18" t="str">
        <f ca="1">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 ca="1">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 ca="1">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 ca="1">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28</v>
      </c>
      <c r="Q3634" s="18" t="str">
        <f>VLOOKUP(B3634,辅助信息!E:M,9,FALSE)</f>
        <v>ZTWM-CDGS-XS-2024-0134-商投建工达州中医药科技成果示范园项目</v>
      </c>
      <c r="R3634" s="18" t="str">
        <f ca="1">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28</v>
      </c>
      <c r="Q3635" s="18" t="str">
        <f>VLOOKUP(B3635,辅助信息!E:M,9,FALSE)</f>
        <v>ZTWM-CDGS-XS-2024-0134-商投建工达州中医药科技成果示范园项目</v>
      </c>
      <c r="R3635" s="18" t="str">
        <f ca="1">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28</v>
      </c>
      <c r="Q3636" s="18" t="str">
        <f>VLOOKUP(B3636,辅助信息!E:M,9,FALSE)</f>
        <v>ZTWM-CDGS-XS-2024-0134-商投建工达州中医药科技成果示范园项目</v>
      </c>
      <c r="R3636" s="18" t="str">
        <f ca="1">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28</v>
      </c>
      <c r="Q3637" s="18" t="str">
        <f>VLOOKUP(B3637,辅助信息!E:M,9,FALSE)</f>
        <v>ZTWM-CDGS-XS-2024-0134-商投建工达州中医药科技成果示范园项目</v>
      </c>
      <c r="R3637" s="18" t="str">
        <f ca="1">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28</v>
      </c>
      <c r="Q3638" s="18" t="str">
        <f>VLOOKUP(B3638,辅助信息!E:M,9,FALSE)</f>
        <v>ZTWM-CDGS-XS-2024-0134-商投建工达州中医药科技成果示范园项目</v>
      </c>
      <c r="R3638" s="18" t="str">
        <f ca="1">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28</v>
      </c>
      <c r="Q3639" s="18" t="str">
        <f>VLOOKUP(B3639,辅助信息!E:M,9,FALSE)</f>
        <v>ZTWM-CDGS-XS-2024-0134-商投建工达州中医药科技成果示范园项目</v>
      </c>
      <c r="R3639" s="18" t="str">
        <f ca="1">_xlfn._xlws.FILTER(辅助信息!D:D,辅助信息!E:E=B3639)</f>
        <v>商投建工达州中医药科技园</v>
      </c>
    </row>
    <row r="3640" hidden="1" spans="1:18">
      <c r="A3640" s="46" t="s">
        <v>222</v>
      </c>
      <c r="B3640" s="86" t="s">
        <v>203</v>
      </c>
      <c r="C3640" s="59">
        <v>45922</v>
      </c>
      <c r="D3640" s="29" t="str">
        <f>VLOOKUP(B3640,辅助信息!E:K,7,FALSE)</f>
        <v>JWDDCD2025102100479</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30</v>
      </c>
      <c r="Q3640" s="18" t="str">
        <f>VLOOKUP(B3640,辅助信息!E:M,9,FALSE)</f>
        <v>ZTWM-CDGS-XS-2025-0073-五冶天府-成都怡心湖片区及龙泉驿医院等项目</v>
      </c>
      <c r="R3640" s="18" t="str">
        <f ca="1">_xlfn._xlws.FILTER(辅助信息!D:D,辅助信息!E:E=B3640)</f>
        <v>五冶建设空港兴城怡心街道83亩项目</v>
      </c>
    </row>
    <row r="3641" hidden="1" spans="2:18">
      <c r="B3641" s="86" t="s">
        <v>203</v>
      </c>
      <c r="C3641" s="59">
        <v>45922</v>
      </c>
      <c r="D3641" s="29" t="str">
        <f>VLOOKUP(B3641,辅助信息!E:K,7,FALSE)</f>
        <v>JWDDCD2025102100479</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30</v>
      </c>
      <c r="Q3641" s="18" t="str">
        <f>VLOOKUP(B3641,辅助信息!E:M,9,FALSE)</f>
        <v>ZTWM-CDGS-XS-2025-0073-五冶天府-成都怡心湖片区及龙泉驿医院等项目</v>
      </c>
      <c r="R3641" s="18" t="str">
        <f ca="1">_xlfn._xlws.FILTER(辅助信息!D:D,辅助信息!E:E=B3641)</f>
        <v>五冶建设空港兴城怡心街道83亩项目</v>
      </c>
    </row>
    <row r="3642" hidden="1" spans="2:18">
      <c r="B3642" s="86" t="s">
        <v>203</v>
      </c>
      <c r="C3642" s="59">
        <v>45922</v>
      </c>
      <c r="D3642" s="29" t="str">
        <f>VLOOKUP(B3642,辅助信息!E:K,7,FALSE)</f>
        <v>JWDDCD2025102100479</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30</v>
      </c>
      <c r="Q3642" s="18" t="str">
        <f>VLOOKUP(B3642,辅助信息!E:M,9,FALSE)</f>
        <v>ZTWM-CDGS-XS-2025-0073-五冶天府-成都怡心湖片区及龙泉驿医院等项目</v>
      </c>
      <c r="R3642" s="18" t="str">
        <f ca="1">_xlfn._xlws.FILTER(辅助信息!D:D,辅助信息!E:E=B3642)</f>
        <v>五冶建设空港兴城怡心街道83亩项目</v>
      </c>
    </row>
    <row r="3643" hidden="1" spans="2:18">
      <c r="B3643" s="86" t="s">
        <v>203</v>
      </c>
      <c r="C3643" s="59">
        <v>45922</v>
      </c>
      <c r="D3643" s="29" t="str">
        <f>VLOOKUP(B3643,辅助信息!E:K,7,FALSE)</f>
        <v>JWDDCD2025102100479</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30</v>
      </c>
      <c r="Q3643" s="18" t="str">
        <f>VLOOKUP(B3643,辅助信息!E:M,9,FALSE)</f>
        <v>ZTWM-CDGS-XS-2025-0073-五冶天府-成都怡心湖片区及龙泉驿医院等项目</v>
      </c>
      <c r="R3643" s="18" t="str">
        <f ca="1">_xlfn._xlws.FILTER(辅助信息!D:D,辅助信息!E:E=B3643)</f>
        <v>五冶建设空港兴城怡心街道83亩项目</v>
      </c>
    </row>
    <row r="3644" hidden="1" spans="2:18">
      <c r="B3644" s="86" t="s">
        <v>203</v>
      </c>
      <c r="C3644" s="59">
        <v>45922</v>
      </c>
      <c r="D3644" s="29" t="str">
        <f>VLOOKUP(B3644,辅助信息!E:K,7,FALSE)</f>
        <v>JWDDCD2025102100479</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30</v>
      </c>
      <c r="Q3644" s="18" t="str">
        <f>VLOOKUP(B3644,辅助信息!E:M,9,FALSE)</f>
        <v>ZTWM-CDGS-XS-2025-0073-五冶天府-成都怡心湖片区及龙泉驿医院等项目</v>
      </c>
      <c r="R3644" s="18" t="str">
        <f ca="1">_xlfn._xlws.FILTER(辅助信息!D:D,辅助信息!E:E=B3644)</f>
        <v>五冶建设空港兴城怡心街道83亩项目</v>
      </c>
    </row>
    <row r="3645" hidden="1" spans="2:18">
      <c r="B3645" s="86" t="s">
        <v>203</v>
      </c>
      <c r="C3645" s="59">
        <v>45922</v>
      </c>
      <c r="D3645" s="29" t="str">
        <f>VLOOKUP(B3645,辅助信息!E:K,7,FALSE)</f>
        <v>JWDDCD2025102100479</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30</v>
      </c>
      <c r="Q3645" s="18" t="str">
        <f>VLOOKUP(B3645,辅助信息!E:M,9,FALSE)</f>
        <v>ZTWM-CDGS-XS-2025-0073-五冶天府-成都怡心湖片区及龙泉驿医院等项目</v>
      </c>
      <c r="R3645" s="18" t="str">
        <f ca="1">_xlfn._xlws.FILTER(辅助信息!D:D,辅助信息!E:E=B3645)</f>
        <v>五冶建设空港兴城怡心街道83亩项目</v>
      </c>
    </row>
    <row r="3646" hidden="1" spans="2:18">
      <c r="B3646" s="86" t="s">
        <v>203</v>
      </c>
      <c r="C3646" s="59">
        <v>45922</v>
      </c>
      <c r="D3646" s="29" t="str">
        <f>VLOOKUP(B3646,辅助信息!E:K,7,FALSE)</f>
        <v>JWDDCD2025102100479</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30</v>
      </c>
      <c r="Q3646" s="18" t="str">
        <f>VLOOKUP(B3646,辅助信息!E:M,9,FALSE)</f>
        <v>ZTWM-CDGS-XS-2025-0073-五冶天府-成都怡心湖片区及龙泉驿医院等项目</v>
      </c>
      <c r="R3646" s="18" t="str">
        <f ca="1">_xlfn._xlws.FILTER(辅助信息!D:D,辅助信息!E:E=B3646)</f>
        <v>五冶建设空港兴城怡心街道83亩项目</v>
      </c>
    </row>
    <row r="3647" hidden="1" spans="2:18">
      <c r="B3647" s="86" t="s">
        <v>203</v>
      </c>
      <c r="C3647" s="59">
        <v>45922</v>
      </c>
      <c r="D3647" s="29" t="str">
        <f>VLOOKUP(B3647,辅助信息!E:K,7,FALSE)</f>
        <v>JWDDCD2025102100479</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30</v>
      </c>
      <c r="Q3647" s="18" t="str">
        <f>VLOOKUP(B3647,辅助信息!E:M,9,FALSE)</f>
        <v>ZTWM-CDGS-XS-2025-0073-五冶天府-成都怡心湖片区及龙泉驿医院等项目</v>
      </c>
      <c r="R3647" s="18" t="str">
        <f ca="1">_xlfn._xlws.FILTER(辅助信息!D:D,辅助信息!E:E=B3647)</f>
        <v>五冶建设空港兴城怡心街道83亩项目</v>
      </c>
    </row>
    <row r="3648" hidden="1" spans="2:18">
      <c r="B3648" s="29" t="s">
        <v>167</v>
      </c>
      <c r="C3648" s="59">
        <v>45922</v>
      </c>
      <c r="D3648" s="29" t="str">
        <f>VLOOKUP(B3648,辅助信息!E:K,7,FALSE)</f>
        <v>JWDDCD2025102100473</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28</v>
      </c>
      <c r="Q3648" s="18" t="str">
        <f>VLOOKUP(B3648,辅助信息!E:M,9,FALSE)</f>
        <v>ZTWM-CDGS-XS-2025-0073-五冶天府-成都怡心湖片区及龙泉驿医院等项目</v>
      </c>
      <c r="R3648" s="18" t="str">
        <f ca="1">_xlfn._xlws.FILTER(辅助信息!D:D,辅助信息!E:E=B3648)</f>
        <v>五冶建设扩建艺体中学二期工程</v>
      </c>
    </row>
    <row r="3649" hidden="1" spans="2:18">
      <c r="B3649" s="29" t="s">
        <v>167</v>
      </c>
      <c r="C3649" s="59">
        <v>45922</v>
      </c>
      <c r="D3649" s="29" t="str">
        <f>VLOOKUP(B3649,辅助信息!E:K,7,FALSE)</f>
        <v>JWDDCD2025102100473</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28</v>
      </c>
      <c r="Q3649" s="18" t="str">
        <f>VLOOKUP(B3649,辅助信息!E:M,9,FALSE)</f>
        <v>ZTWM-CDGS-XS-2025-0073-五冶天府-成都怡心湖片区及龙泉驿医院等项目</v>
      </c>
      <c r="R3649" s="18" t="str">
        <f ca="1">_xlfn._xlws.FILTER(辅助信息!D:D,辅助信息!E:E=B3649)</f>
        <v>五冶建设扩建艺体中学二期工程</v>
      </c>
    </row>
    <row r="3650" hidden="1" spans="2:18">
      <c r="B3650" s="29" t="s">
        <v>167</v>
      </c>
      <c r="C3650" s="59">
        <v>45922</v>
      </c>
      <c r="D3650" s="29" t="str">
        <f>VLOOKUP(B3650,辅助信息!E:K,7,FALSE)</f>
        <v>JWDDCD2025102100473</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28</v>
      </c>
      <c r="Q3650" s="18" t="str">
        <f>VLOOKUP(B3650,辅助信息!E:M,9,FALSE)</f>
        <v>ZTWM-CDGS-XS-2025-0073-五冶天府-成都怡心湖片区及龙泉驿医院等项目</v>
      </c>
      <c r="R3650" s="18" t="str">
        <f ca="1">_xlfn._xlws.FILTER(辅助信息!D:D,辅助信息!E:E=B3650)</f>
        <v>五冶建设扩建艺体中学二期工程</v>
      </c>
    </row>
    <row r="3651" hidden="1" spans="2:18">
      <c r="B3651" s="29" t="s">
        <v>167</v>
      </c>
      <c r="C3651" s="59">
        <v>45922</v>
      </c>
      <c r="D3651" s="29" t="str">
        <f>VLOOKUP(B3651,辅助信息!E:K,7,FALSE)</f>
        <v>JWDDCD2025102100473</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28</v>
      </c>
      <c r="Q3651" s="18" t="str">
        <f>VLOOKUP(B3651,辅助信息!E:M,9,FALSE)</f>
        <v>ZTWM-CDGS-XS-2025-0073-五冶天府-成都怡心湖片区及龙泉驿医院等项目</v>
      </c>
      <c r="R3651" s="18" t="str">
        <f ca="1">_xlfn._xlws.FILTER(辅助信息!D:D,辅助信息!E:E=B3651)</f>
        <v>五冶建设扩建艺体中学二期工程</v>
      </c>
    </row>
    <row r="3652" hidden="1" spans="2:18">
      <c r="B3652" s="29" t="s">
        <v>167</v>
      </c>
      <c r="C3652" s="59">
        <v>45922</v>
      </c>
      <c r="D3652" s="29" t="str">
        <f>VLOOKUP(B3652,辅助信息!E:K,7,FALSE)</f>
        <v>JWDDCD2025102100473</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28</v>
      </c>
      <c r="Q3652" s="18" t="str">
        <f>VLOOKUP(B3652,辅助信息!E:M,9,FALSE)</f>
        <v>ZTWM-CDGS-XS-2025-0073-五冶天府-成都怡心湖片区及龙泉驿医院等项目</v>
      </c>
      <c r="R3652" s="18" t="str">
        <f ca="1">_xlfn._xlws.FILTER(辅助信息!D:D,辅助信息!E:E=B3652)</f>
        <v>五冶建设扩建艺体中学二期工程</v>
      </c>
    </row>
    <row r="3653" hidden="1" spans="2:18">
      <c r="B3653" s="29" t="s">
        <v>167</v>
      </c>
      <c r="C3653" s="59">
        <v>45922</v>
      </c>
      <c r="D3653" s="29" t="str">
        <f>VLOOKUP(B3653,辅助信息!E:K,7,FALSE)</f>
        <v>JWDDCD2025102100473</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28</v>
      </c>
      <c r="Q3653" s="18" t="str">
        <f>VLOOKUP(B3653,辅助信息!E:M,9,FALSE)</f>
        <v>ZTWM-CDGS-XS-2025-0073-五冶天府-成都怡心湖片区及龙泉驿医院等项目</v>
      </c>
      <c r="R3653" s="18" t="str">
        <f ca="1">_xlfn._xlws.FILTER(辅助信息!D:D,辅助信息!E:E=B3653)</f>
        <v>五冶建设扩建艺体中学二期工程</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 ca="1">_xlfn._xlws.FILTER(辅助信息!D:D,辅助信息!E:E=B3654)</f>
        <v>乐山市校地共建产教融合基地建设项目一标段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 ca="1">_xlfn._xlws.FILTER(辅助信息!D:D,辅助信息!E:E=B3655)</f>
        <v>乐山市校地共建产教融合基地建设项目一标段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 ca="1">_xlfn._xlws.FILTER(辅助信息!D:D,辅助信息!E:E=B3656)</f>
        <v>乐山市校地共建产教融合基地建设项目一标段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 ca="1">_xlfn._xlws.FILTER(辅助信息!D:D,辅助信息!E:E=B3657)</f>
        <v>乐山市校地共建产教融合基地建设项目一标段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 ca="1">_xlfn._xlws.FILTER(辅助信息!D:D,辅助信息!E:E=B3658)</f>
        <v>乐山市校地共建产教融合基地建设项目一标段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 ca="1">_xlfn._xlws.FILTER(辅助信息!D:D,辅助信息!E:E=B3659)</f>
        <v>乐山市校地共建产教融合基地建设项目一标段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 ca="1">_xlfn._xlws.FILTER(辅助信息!D:D,辅助信息!E:E=B3660)</f>
        <v>乐山市校地共建产教融合基地建设项目一标段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 ca="1">_xlfn._xlws.FILTER(辅助信息!D:D,辅助信息!E:E=B3661)</f>
        <v>乐山市校地共建产教融合基地建设项目一标段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32</v>
      </c>
      <c r="Q3662" s="18" t="str">
        <f>VLOOKUP(B3662,辅助信息!E:M,9,FALSE)</f>
        <v>ZTWM-CDGS-XS-2024-0030-华西集采-简州大道</v>
      </c>
      <c r="R3662" s="18" t="str">
        <f ca="1">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32</v>
      </c>
      <c r="Q3663" s="18" t="str">
        <f>VLOOKUP(B3663,辅助信息!E:M,9,FALSE)</f>
        <v>ZTWM-CDGS-XS-2024-0030-华西集采-简州大道</v>
      </c>
      <c r="R3663" s="18" t="str">
        <f ca="1">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31</v>
      </c>
      <c r="Q3664" s="18" t="str">
        <f>VLOOKUP(B3664,辅助信息!E:M,9,FALSE)</f>
        <v>ZTWM-CDGS-XS-2025-0073-五冶天府-成都怡心湖片区及龙泉驿医院等项目</v>
      </c>
      <c r="R3664" s="18" t="str">
        <f ca="1">_xlfn._xlws.FILTER(辅助信息!D:D,辅助信息!E:E=B3664)</f>
        <v>五冶建设龙泉芙蓉花语项目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31</v>
      </c>
      <c r="Q3665" s="18" t="str">
        <f>VLOOKUP(B3665,辅助信息!E:M,9,FALSE)</f>
        <v>ZTWM-CDGS-XS-2025-0126-四川机司-乐山市校地共建产教融合基地配套设施项目施工二标段钢筋采购合同</v>
      </c>
      <c r="R3665" s="18" t="str">
        <f ca="1">_xlfn._xlws.FILTER(辅助信息!D:D,辅助信息!E:E=B3665)</f>
        <v>乐山市校地共建产教融合基地建设项目二标段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31</v>
      </c>
      <c r="Q3666" s="18" t="str">
        <f>VLOOKUP(B3666,辅助信息!E:M,9,FALSE)</f>
        <v>ZTWM-CDGS-XS-2025-0126-四川机司-乐山市校地共建产教融合基地配套设施项目施工二标段钢筋采购合同</v>
      </c>
      <c r="R3666" s="18" t="str">
        <f ca="1">_xlfn._xlws.FILTER(辅助信息!D:D,辅助信息!E:E=B3666)</f>
        <v>乐山市校地共建产教融合基地建设项目二标段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 ca="1">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31</v>
      </c>
      <c r="Q3668" s="18" t="str">
        <f>VLOOKUP(B3668,辅助信息!E:M,9,FALSE)</f>
        <v>ZTWM-CDGS-XS-2024-0134-商投建工达州中医药科技成果示范园项目</v>
      </c>
      <c r="R3668" s="18" t="str">
        <f ca="1">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31</v>
      </c>
      <c r="Q3669" s="18" t="str">
        <f>VLOOKUP(B3669,辅助信息!E:M,9,FALSE)</f>
        <v>ZTWM-CDGS-XS-2024-0134-商投建工达州中医药科技成果示范园项目</v>
      </c>
      <c r="R3669" s="18" t="str">
        <f ca="1">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 ca="1">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 ca="1">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 ca="1">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 ca="1">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 ca="1">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28</v>
      </c>
      <c r="Q3675" s="18" t="str">
        <f>VLOOKUP(B3675,辅助信息!E:M,9,FALSE)</f>
        <v>ZTWM-CDGS-XS-2024-0134-商投建工达州中医药科技成果示范园项目</v>
      </c>
      <c r="R3675" s="18" t="str">
        <f ca="1">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 ca="1">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 ca="1">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 ca="1">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28</v>
      </c>
      <c r="Q3679" s="18" t="str">
        <f>VLOOKUP(B3679,辅助信息!E:M,9,FALSE)</f>
        <v>ZTWM-CDGS-XS-2024-0134-商投建工达州中医药科技成果示范园项目</v>
      </c>
      <c r="R3679" s="18" t="str">
        <f ca="1">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28</v>
      </c>
      <c r="Q3680" s="18" t="str">
        <f>VLOOKUP(B3680,辅助信息!E:M,9,FALSE)</f>
        <v>ZTWM-CDGS-XS-2024-0134-商投建工达州中医药科技成果示范园项目</v>
      </c>
      <c r="R3680" s="18" t="str">
        <f ca="1">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28</v>
      </c>
      <c r="Q3681" s="18" t="str">
        <f>VLOOKUP(B3681,辅助信息!E:M,9,FALSE)</f>
        <v>ZTWM-CDGS-XS-2024-0134-商投建工达州中医药科技成果示范园项目</v>
      </c>
      <c r="R3681" s="18" t="str">
        <f ca="1">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28</v>
      </c>
      <c r="Q3682" s="18" t="str">
        <f>VLOOKUP(B3682,辅助信息!E:M,9,FALSE)</f>
        <v>ZTWM-CDGS-XS-2024-0134-商投建工达州中医药科技成果示范园项目</v>
      </c>
      <c r="R3682" s="18" t="str">
        <f ca="1">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28</v>
      </c>
      <c r="Q3683" s="18" t="str">
        <f>VLOOKUP(B3683,辅助信息!E:M,9,FALSE)</f>
        <v>ZTWM-CDGS-XS-2024-0134-商投建工达州中医药科技成果示范园项目</v>
      </c>
      <c r="R3683" s="18" t="str">
        <f ca="1">_xlfn._xlws.FILTER(辅助信息!D:D,辅助信息!E:E=B3683)</f>
        <v>商投建工达州中医药科技园</v>
      </c>
    </row>
    <row r="3684" hidden="1" spans="2:18">
      <c r="B3684" s="109" t="s">
        <v>167</v>
      </c>
      <c r="C3684" s="59">
        <v>45923</v>
      </c>
      <c r="D3684" s="109" t="str">
        <f>VLOOKUP(B3684,辅助信息!E:K,7,FALSE)</f>
        <v>JWDDCD2025102100473</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28</v>
      </c>
      <c r="Q3684" s="18" t="str">
        <f>VLOOKUP(B3684,辅助信息!E:M,9,FALSE)</f>
        <v>ZTWM-CDGS-XS-2025-0073-五冶天府-成都怡心湖片区及龙泉驿医院等项目</v>
      </c>
      <c r="R3684" s="18" t="str">
        <f ca="1">_xlfn._xlws.FILTER(辅助信息!D:D,辅助信息!E:E=B3684)</f>
        <v>五冶建设扩建艺体中学二期工程</v>
      </c>
    </row>
    <row r="3685" hidden="1" spans="2:18">
      <c r="B3685" s="109" t="s">
        <v>167</v>
      </c>
      <c r="C3685" s="59">
        <v>45923</v>
      </c>
      <c r="D3685" s="109" t="str">
        <f>VLOOKUP(B3685,辅助信息!E:K,7,FALSE)</f>
        <v>JWDDCD2025102100473</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28</v>
      </c>
      <c r="Q3685" s="18" t="str">
        <f>VLOOKUP(B3685,辅助信息!E:M,9,FALSE)</f>
        <v>ZTWM-CDGS-XS-2025-0073-五冶天府-成都怡心湖片区及龙泉驿医院等项目</v>
      </c>
      <c r="R3685" s="18" t="str">
        <f ca="1">_xlfn._xlws.FILTER(辅助信息!D:D,辅助信息!E:E=B3685)</f>
        <v>五冶建设扩建艺体中学二期工程</v>
      </c>
    </row>
    <row r="3686" hidden="1" spans="2:18">
      <c r="B3686" s="109" t="s">
        <v>167</v>
      </c>
      <c r="C3686" s="59">
        <v>45923</v>
      </c>
      <c r="D3686" s="109" t="str">
        <f>VLOOKUP(B3686,辅助信息!E:K,7,FALSE)</f>
        <v>JWDDCD2025102100473</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28</v>
      </c>
      <c r="Q3686" s="18" t="str">
        <f>VLOOKUP(B3686,辅助信息!E:M,9,FALSE)</f>
        <v>ZTWM-CDGS-XS-2025-0073-五冶天府-成都怡心湖片区及龙泉驿医院等项目</v>
      </c>
      <c r="R3686" s="18" t="str">
        <f ca="1">_xlfn._xlws.FILTER(辅助信息!D:D,辅助信息!E:E=B3686)</f>
        <v>五冶建设扩建艺体中学二期工程</v>
      </c>
    </row>
    <row r="3687" hidden="1" spans="2:18">
      <c r="B3687" s="109" t="s">
        <v>167</v>
      </c>
      <c r="C3687" s="59">
        <v>45923</v>
      </c>
      <c r="D3687" s="109" t="str">
        <f>VLOOKUP(B3687,辅助信息!E:K,7,FALSE)</f>
        <v>JWDDCD2025102100473</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28</v>
      </c>
      <c r="Q3687" s="18" t="str">
        <f>VLOOKUP(B3687,辅助信息!E:M,9,FALSE)</f>
        <v>ZTWM-CDGS-XS-2025-0073-五冶天府-成都怡心湖片区及龙泉驿医院等项目</v>
      </c>
      <c r="R3687" s="18" t="str">
        <f ca="1">_xlfn._xlws.FILTER(辅助信息!D:D,辅助信息!E:E=B3687)</f>
        <v>五冶建设扩建艺体中学二期工程</v>
      </c>
    </row>
    <row r="3688" hidden="1" spans="2:18">
      <c r="B3688" s="109" t="s">
        <v>167</v>
      </c>
      <c r="C3688" s="59">
        <v>45923</v>
      </c>
      <c r="D3688" s="109" t="str">
        <f>VLOOKUP(B3688,辅助信息!E:K,7,FALSE)</f>
        <v>JWDDCD2025102100473</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28</v>
      </c>
      <c r="Q3688" s="18" t="str">
        <f>VLOOKUP(B3688,辅助信息!E:M,9,FALSE)</f>
        <v>ZTWM-CDGS-XS-2025-0073-五冶天府-成都怡心湖片区及龙泉驿医院等项目</v>
      </c>
      <c r="R3688" s="18" t="str">
        <f ca="1">_xlfn._xlws.FILTER(辅助信息!D:D,辅助信息!E:E=B3688)</f>
        <v>五冶建设扩建艺体中学二期工程</v>
      </c>
    </row>
    <row r="3689" hidden="1" spans="2:18">
      <c r="B3689" s="109" t="s">
        <v>167</v>
      </c>
      <c r="C3689" s="59">
        <v>45923</v>
      </c>
      <c r="D3689" s="109" t="str">
        <f>VLOOKUP(B3689,辅助信息!E:K,7,FALSE)</f>
        <v>JWDDCD2025102100473</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28</v>
      </c>
      <c r="Q3689" s="18" t="str">
        <f>VLOOKUP(B3689,辅助信息!E:M,9,FALSE)</f>
        <v>ZTWM-CDGS-XS-2025-0073-五冶天府-成都怡心湖片区及龙泉驿医院等项目</v>
      </c>
      <c r="R3689" s="18" t="str">
        <f ca="1">_xlfn._xlws.FILTER(辅助信息!D:D,辅助信息!E:E=B3689)</f>
        <v>五冶建设扩建艺体中学二期工程</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29</v>
      </c>
      <c r="Q3690" s="18" t="str">
        <f>VLOOKUP(B3690,辅助信息!E:M,9,FALSE)</f>
        <v>ZTWM-CDGS-XS-2025-0125-四川机司-乐山市校地共建产教融合基地配套设施项目施工一标段钢筋采购合同</v>
      </c>
      <c r="R3690" s="18" t="str">
        <f ca="1">_xlfn._xlws.FILTER(辅助信息!D:D,辅助信息!E:E=B3690)</f>
        <v>乐山市校地共建产教融合基地建设项目一标段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29</v>
      </c>
      <c r="Q3691" s="18" t="str">
        <f>VLOOKUP(B3691,辅助信息!E:M,9,FALSE)</f>
        <v>ZTWM-CDGS-XS-2025-0125-四川机司-乐山市校地共建产教融合基地配套设施项目施工一标段钢筋采购合同</v>
      </c>
      <c r="R3691" s="18" t="str">
        <f ca="1">_xlfn._xlws.FILTER(辅助信息!D:D,辅助信息!E:E=B3691)</f>
        <v>乐山市校地共建产教融合基地建设项目一标段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29</v>
      </c>
      <c r="Q3692" s="18" t="str">
        <f>VLOOKUP(B3692,辅助信息!E:M,9,FALSE)</f>
        <v>ZTWM-CDGS-XS-2025-0125-四川机司-乐山市校地共建产教融合基地配套设施项目施工一标段钢筋采购合同</v>
      </c>
      <c r="R3692" s="18" t="str">
        <f ca="1">_xlfn._xlws.FILTER(辅助信息!D:D,辅助信息!E:E=B3692)</f>
        <v>乐山市校地共建产教融合基地建设项目一标段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29</v>
      </c>
      <c r="Q3693" s="18" t="str">
        <f>VLOOKUP(B3693,辅助信息!E:M,9,FALSE)</f>
        <v>ZTWM-CDGS-XS-2025-0125-四川机司-乐山市校地共建产教融合基地配套设施项目施工一标段钢筋采购合同</v>
      </c>
      <c r="R3693" s="18" t="str">
        <f ca="1">_xlfn._xlws.FILTER(辅助信息!D:D,辅助信息!E:E=B3693)</f>
        <v>乐山市校地共建产教融合基地建设项目一标段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29</v>
      </c>
      <c r="Q3694" s="18" t="str">
        <f>VLOOKUP(B3694,辅助信息!E:M,9,FALSE)</f>
        <v>ZTWM-CDGS-XS-2025-0125-四川机司-乐山市校地共建产教融合基地配套设施项目施工一标段钢筋采购合同</v>
      </c>
      <c r="R3694" s="18" t="str">
        <f ca="1">_xlfn._xlws.FILTER(辅助信息!D:D,辅助信息!E:E=B3694)</f>
        <v>乐山市校地共建产教融合基地建设项目一标段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29</v>
      </c>
      <c r="Q3695" s="18" t="str">
        <f>VLOOKUP(B3695,辅助信息!E:M,9,FALSE)</f>
        <v>ZTWM-CDGS-XS-2025-0125-四川机司-乐山市校地共建产教融合基地配套设施项目施工一标段钢筋采购合同</v>
      </c>
      <c r="R3695" s="18" t="str">
        <f ca="1">_xlfn._xlws.FILTER(辅助信息!D:D,辅助信息!E:E=B3695)</f>
        <v>乐山市校地共建产教融合基地建设项目一标段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29</v>
      </c>
      <c r="Q3696" s="18" t="str">
        <f>VLOOKUP(B3696,辅助信息!E:M,9,FALSE)</f>
        <v>ZTWM-CDGS-XS-2025-0125-四川机司-乐山市校地共建产教融合基地配套设施项目施工一标段钢筋采购合同</v>
      </c>
      <c r="R3696" s="18" t="str">
        <f ca="1">_xlfn._xlws.FILTER(辅助信息!D:D,辅助信息!E:E=B3696)</f>
        <v>乐山市校地共建产教融合基地建设项目一标段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29</v>
      </c>
      <c r="Q3697" s="18" t="str">
        <f>VLOOKUP(B3697,辅助信息!E:M,9,FALSE)</f>
        <v>ZTWM-CDGS-XS-2025-0125-四川机司-乐山市校地共建产教融合基地配套设施项目施工一标段钢筋采购合同</v>
      </c>
      <c r="R3697" s="18" t="str">
        <f ca="1">_xlfn._xlws.FILTER(辅助信息!D:D,辅助信息!E:E=B3697)</f>
        <v>乐山市校地共建产教融合基地建设项目一标段</v>
      </c>
    </row>
    <row r="3698" hidden="1" spans="2:18">
      <c r="B3698" s="29" t="s">
        <v>215</v>
      </c>
      <c r="C3698" s="59">
        <v>45923</v>
      </c>
      <c r="D3698" s="29" t="str">
        <f>VLOOKUP(B3698,辅助信息!E:K,7,FALSE)</f>
        <v>JWDDCD2025102100486</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29</v>
      </c>
      <c r="Q3698" s="18" t="str">
        <f>VLOOKUP(B3698,辅助信息!E:M,9,FALSE)</f>
        <v>ZTWM-CDGS-XS-2025-0073-五冶天府-成都怡心湖片区及龙泉驿医院等项目</v>
      </c>
      <c r="R3698" s="18" t="str">
        <f ca="1">_xlfn._xlws.FILTER(辅助信息!D:D,辅助信息!E:E=B3698)</f>
        <v>五冶建设龙泉驿一医院配套建设工程</v>
      </c>
    </row>
    <row r="3699" hidden="1" spans="2:18">
      <c r="B3699" s="29" t="s">
        <v>215</v>
      </c>
      <c r="C3699" s="59">
        <v>45923</v>
      </c>
      <c r="D3699" s="29" t="str">
        <f>VLOOKUP(B3699,辅助信息!E:K,7,FALSE)</f>
        <v>JWDDCD2025102100486</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29</v>
      </c>
      <c r="Q3699" s="18" t="str">
        <f>VLOOKUP(B3699,辅助信息!E:M,9,FALSE)</f>
        <v>ZTWM-CDGS-XS-2025-0073-五冶天府-成都怡心湖片区及龙泉驿医院等项目</v>
      </c>
      <c r="R3699" s="18" t="str">
        <f ca="1">_xlfn._xlws.FILTER(辅助信息!D:D,辅助信息!E:E=B3699)</f>
        <v>五冶建设龙泉驿一医院配套建设工程</v>
      </c>
    </row>
    <row r="3700" hidden="1" spans="2:18">
      <c r="B3700" s="29" t="s">
        <v>215</v>
      </c>
      <c r="C3700" s="59">
        <v>45923</v>
      </c>
      <c r="D3700" s="29" t="str">
        <f>VLOOKUP(B3700,辅助信息!E:K,7,FALSE)</f>
        <v>JWDDCD2025102100486</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29</v>
      </c>
      <c r="Q3700" s="18" t="str">
        <f>VLOOKUP(B3700,辅助信息!E:M,9,FALSE)</f>
        <v>ZTWM-CDGS-XS-2025-0073-五冶天府-成都怡心湖片区及龙泉驿医院等项目</v>
      </c>
      <c r="R3700" s="18" t="str">
        <f ca="1">_xlfn._xlws.FILTER(辅助信息!D:D,辅助信息!E:E=B3700)</f>
        <v>五冶建设龙泉驿一医院配套建设工程</v>
      </c>
    </row>
    <row r="3701" hidden="1" spans="2:18">
      <c r="B3701" s="29" t="s">
        <v>215</v>
      </c>
      <c r="C3701" s="59">
        <v>45923</v>
      </c>
      <c r="D3701" s="29" t="str">
        <f>VLOOKUP(B3701,辅助信息!E:K,7,FALSE)</f>
        <v>JWDDCD2025102100486</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29</v>
      </c>
      <c r="Q3701" s="18" t="str">
        <f>VLOOKUP(B3701,辅助信息!E:M,9,FALSE)</f>
        <v>ZTWM-CDGS-XS-2025-0073-五冶天府-成都怡心湖片区及龙泉驿医院等项目</v>
      </c>
      <c r="R3701" s="18" t="str">
        <f ca="1">_xlfn._xlws.FILTER(辅助信息!D:D,辅助信息!E:E=B3701)</f>
        <v>五冶建设龙泉驿一医院配套建设工程</v>
      </c>
    </row>
    <row r="3702" hidden="1" spans="2:18">
      <c r="B3702" s="29" t="s">
        <v>215</v>
      </c>
      <c r="C3702" s="59">
        <v>45923</v>
      </c>
      <c r="D3702" s="29" t="str">
        <f>VLOOKUP(B3702,辅助信息!E:K,7,FALSE)</f>
        <v>JWDDCD2025102100486</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29</v>
      </c>
      <c r="Q3702" s="18" t="str">
        <f>VLOOKUP(B3702,辅助信息!E:M,9,FALSE)</f>
        <v>ZTWM-CDGS-XS-2025-0073-五冶天府-成都怡心湖片区及龙泉驿医院等项目</v>
      </c>
      <c r="R3702" s="18" t="str">
        <f ca="1">_xlfn._xlws.FILTER(辅助信息!D:D,辅助信息!E:E=B3702)</f>
        <v>五冶建设龙泉驿一医院配套建设工程</v>
      </c>
    </row>
    <row r="3703" hidden="1" spans="2:18">
      <c r="B3703" s="29" t="s">
        <v>196</v>
      </c>
      <c r="C3703" s="59">
        <v>45923</v>
      </c>
      <c r="D3703" s="29" t="str">
        <f>VLOOKUP(B3703,辅助信息!E:K,7,FALSE)</f>
        <v>JWDDCD2025102100476</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 ca="1">_xlfn._xlws.FILTER(辅助信息!D:D,辅助信息!E:E=B3703)</f>
        <v>五冶建设师大附中外语校新建教学楼工程</v>
      </c>
    </row>
    <row r="3704" hidden="1" spans="2:18">
      <c r="B3704" s="29" t="s">
        <v>196</v>
      </c>
      <c r="C3704" s="59">
        <v>45923</v>
      </c>
      <c r="D3704" s="29" t="str">
        <f>VLOOKUP(B3704,辅助信息!E:K,7,FALSE)</f>
        <v>JWDDCD2025102100476</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 ca="1">_xlfn._xlws.FILTER(辅助信息!D:D,辅助信息!E:E=B3704)</f>
        <v>五冶建设师大附中外语校新建教学楼工程</v>
      </c>
    </row>
    <row r="3705" hidden="1" spans="2:18">
      <c r="B3705" s="29" t="s">
        <v>196</v>
      </c>
      <c r="C3705" s="59">
        <v>45923</v>
      </c>
      <c r="D3705" s="29" t="str">
        <f>VLOOKUP(B3705,辅助信息!E:K,7,FALSE)</f>
        <v>JWDDCD2025102100476</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 ca="1">_xlfn._xlws.FILTER(辅助信息!D:D,辅助信息!E:E=B3705)</f>
        <v>五冶建设师大附中外语校新建教学楼工程</v>
      </c>
    </row>
    <row r="3706" hidden="1" spans="2:18">
      <c r="B3706" s="29" t="s">
        <v>196</v>
      </c>
      <c r="C3706" s="59">
        <v>45923</v>
      </c>
      <c r="D3706" s="29" t="str">
        <f>VLOOKUP(B3706,辅助信息!E:K,7,FALSE)</f>
        <v>JWDDCD2025102100476</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 ca="1">_xlfn._xlws.FILTER(辅助信息!D:D,辅助信息!E:E=B3706)</f>
        <v>五冶建设师大附中外语校新建教学楼工程</v>
      </c>
    </row>
    <row r="3707" hidden="1" spans="2:18">
      <c r="B3707" s="29" t="s">
        <v>196</v>
      </c>
      <c r="C3707" s="59">
        <v>45923</v>
      </c>
      <c r="D3707" s="29" t="str">
        <f>VLOOKUP(B3707,辅助信息!E:K,7,FALSE)</f>
        <v>JWDDCD2025102100476</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 ca="1">_xlfn._xlws.FILTER(辅助信息!D:D,辅助信息!E:E=B3707)</f>
        <v>五冶建设师大附中外语校新建教学楼工程</v>
      </c>
    </row>
    <row r="3708" hidden="1" spans="2:18">
      <c r="B3708" s="29" t="s">
        <v>196</v>
      </c>
      <c r="C3708" s="59">
        <v>45923</v>
      </c>
      <c r="D3708" s="29" t="str">
        <f>VLOOKUP(B3708,辅助信息!E:K,7,FALSE)</f>
        <v>JWDDCD2025102100476</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 ca="1">_xlfn._xlws.FILTER(辅助信息!D:D,辅助信息!E:E=B3708)</f>
        <v>五冶建设师大附中外语校新建教学楼工程</v>
      </c>
    </row>
    <row r="3709" hidden="1" spans="2:18">
      <c r="B3709" s="29" t="s">
        <v>196</v>
      </c>
      <c r="C3709" s="59">
        <v>45923</v>
      </c>
      <c r="D3709" s="29" t="str">
        <f>VLOOKUP(B3709,辅助信息!E:K,7,FALSE)</f>
        <v>JWDDCD2025102100476</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 ca="1">_xlfn._xlws.FILTER(辅助信息!D:D,辅助信息!E:E=B3709)</f>
        <v>五冶建设师大附中外语校新建教学楼工程</v>
      </c>
    </row>
    <row r="3710" hidden="1" spans="2:18">
      <c r="B3710" s="29" t="s">
        <v>196</v>
      </c>
      <c r="C3710" s="59">
        <v>45923</v>
      </c>
      <c r="D3710" s="29" t="str">
        <f>VLOOKUP(B3710,辅助信息!E:K,7,FALSE)</f>
        <v>JWDDCD2025102100476</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 ca="1">_xlfn._xlws.FILTER(辅助信息!D:D,辅助信息!E:E=B3710)</f>
        <v>五冶建设师大附中外语校新建教学楼工程</v>
      </c>
    </row>
    <row r="3711" hidden="1" spans="2:18">
      <c r="B3711" s="29" t="s">
        <v>196</v>
      </c>
      <c r="C3711" s="59">
        <v>45923</v>
      </c>
      <c r="D3711" s="29" t="str">
        <f>VLOOKUP(B3711,辅助信息!E:K,7,FALSE)</f>
        <v>JWDDCD2025102100476</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 ca="1">_xlfn._xlws.FILTER(辅助信息!D:D,辅助信息!E:E=B3711)</f>
        <v>五冶建设师大附中外语校新建教学楼工程</v>
      </c>
    </row>
    <row r="3712" hidden="1" spans="2:18">
      <c r="B3712" s="29" t="s">
        <v>196</v>
      </c>
      <c r="C3712" s="59">
        <v>45923</v>
      </c>
      <c r="D3712" s="29" t="str">
        <f>VLOOKUP(B3712,辅助信息!E:K,7,FALSE)</f>
        <v>JWDDCD2025102100476</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 ca="1">_xlfn._xlws.FILTER(辅助信息!D:D,辅助信息!E:E=B3712)</f>
        <v>五冶建设师大附中外语校新建教学楼工程</v>
      </c>
    </row>
    <row r="3713" hidden="1" spans="2:18">
      <c r="B3713" s="29" t="s">
        <v>196</v>
      </c>
      <c r="C3713" s="59">
        <v>45923</v>
      </c>
      <c r="D3713" s="29" t="str">
        <f>VLOOKUP(B3713,辅助信息!E:K,7,FALSE)</f>
        <v>JWDDCD2025102100476</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 ca="1">_xlfn._xlws.FILTER(辅助信息!D:D,辅助信息!E:E=B3713)</f>
        <v>五冶建设师大附中外语校新建教学楼工程</v>
      </c>
    </row>
    <row r="3714" hidden="1" spans="2:18">
      <c r="B3714" s="29" t="s">
        <v>196</v>
      </c>
      <c r="C3714" s="59">
        <v>45923</v>
      </c>
      <c r="D3714" s="29" t="str">
        <f>VLOOKUP(B3714,辅助信息!E:K,7,FALSE)</f>
        <v>JWDDCD2025102100476</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 ca="1">_xlfn._xlws.FILTER(辅助信息!D:D,辅助信息!E:E=B3714)</f>
        <v>五冶建设师大附中外语校新建教学楼工程</v>
      </c>
    </row>
    <row r="3715" hidden="1" spans="2:18">
      <c r="B3715" s="29" t="s">
        <v>196</v>
      </c>
      <c r="C3715" s="59">
        <v>45923</v>
      </c>
      <c r="D3715" s="29" t="str">
        <f>VLOOKUP(B3715,辅助信息!E:K,7,FALSE)</f>
        <v>JWDDCD2025102100476</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 ca="1">_xlfn._xlws.FILTER(辅助信息!D:D,辅助信息!E:E=B3715)</f>
        <v>五冶建设师大附中外语校新建教学楼工程</v>
      </c>
    </row>
    <row r="3716" hidden="1" spans="2:18">
      <c r="B3716" s="29" t="s">
        <v>196</v>
      </c>
      <c r="C3716" s="59">
        <v>45923</v>
      </c>
      <c r="D3716" s="29" t="str">
        <f>VLOOKUP(B3716,辅助信息!E:K,7,FALSE)</f>
        <v>JWDDCD2025102100476</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 ca="1">_xlfn._xlws.FILTER(辅助信息!D:D,辅助信息!E:E=B3716)</f>
        <v>五冶建设师大附中外语校新建教学楼工程</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 ca="1">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31</v>
      </c>
      <c r="Q3718" s="18" t="str">
        <f>VLOOKUP(B3718,辅助信息!E:M,9,FALSE)</f>
        <v>ZTWM-CDGS-XS-2024-0134-商投建工达州中医药科技成果示范园项目</v>
      </c>
      <c r="R3718" s="18" t="str">
        <f ca="1">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31</v>
      </c>
      <c r="Q3719" s="18" t="str">
        <f>VLOOKUP(B3719,辅助信息!E:M,9,FALSE)</f>
        <v>ZTWM-CDGS-XS-2024-0134-商投建工达州中医药科技成果示范园项目</v>
      </c>
      <c r="R3719" s="18" t="str">
        <f ca="1">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 ca="1">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 ca="1">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 ca="1">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 ca="1">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 ca="1">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28</v>
      </c>
      <c r="Q3725" s="18" t="str">
        <f>VLOOKUP(B3725,辅助信息!E:M,9,FALSE)</f>
        <v>ZTWM-CDGS-XS-2024-0134-商投建工达州中医药科技成果示范园项目</v>
      </c>
      <c r="R3725" s="18" t="str">
        <f ca="1">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28</v>
      </c>
      <c r="Q3726" s="18" t="str">
        <f>VLOOKUP(B3726,辅助信息!E:M,9,FALSE)</f>
        <v>ZTWM-CDGS-XS-2024-0134-商投建工达州中医药科技成果示范园项目</v>
      </c>
      <c r="R3726" s="18" t="str">
        <f ca="1">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28</v>
      </c>
      <c r="Q3727" s="18" t="str">
        <f>VLOOKUP(B3727,辅助信息!E:M,9,FALSE)</f>
        <v>ZTWM-CDGS-XS-2024-0134-商投建工达州中医药科技成果示范园项目</v>
      </c>
      <c r="R3727" s="18" t="str">
        <f ca="1">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28</v>
      </c>
      <c r="Q3728" s="18" t="str">
        <f>VLOOKUP(B3728,辅助信息!E:M,9,FALSE)</f>
        <v>ZTWM-CDGS-XS-2024-0134-商投建工达州中医药科技成果示范园项目</v>
      </c>
      <c r="R3728" s="18" t="str">
        <f ca="1">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28</v>
      </c>
      <c r="Q3729" s="18" t="e">
        <f>VLOOKUP(B3729,辅助信息!E:M,9,FALSE)</f>
        <v>#N/A</v>
      </c>
      <c r="R3729" s="18" vm="1" t="e">
        <f ca="1">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28</v>
      </c>
      <c r="Q3730" s="18" t="e">
        <f>VLOOKUP(B3730,辅助信息!E:M,9,FALSE)</f>
        <v>#N/A</v>
      </c>
      <c r="R3730" s="18" vm="1" t="e">
        <f ca="1">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28</v>
      </c>
      <c r="Q3731" s="18" t="e">
        <f>VLOOKUP(B3731,辅助信息!E:M,9,FALSE)</f>
        <v>#N/A</v>
      </c>
      <c r="R3731" s="18" vm="1" t="e">
        <f ca="1">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28</v>
      </c>
      <c r="Q3732" s="18" t="e">
        <f>VLOOKUP(B3732,辅助信息!E:M,9,FALSE)</f>
        <v>#N/A</v>
      </c>
      <c r="R3732" s="18" vm="1" t="e">
        <f ca="1">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28</v>
      </c>
      <c r="Q3733" s="18" t="e">
        <f>VLOOKUP(B3733,辅助信息!E:M,9,FALSE)</f>
        <v>#N/A</v>
      </c>
      <c r="R3733" s="18" vm="1" t="e">
        <f ca="1">_xlfn._xlws.FILTER(辅助信息!D:D,辅助信息!E:E=B3733)</f>
        <v>#VALUE!</v>
      </c>
    </row>
    <row r="3734" hidden="1" spans="1:18">
      <c r="A3734" s="142" t="s">
        <v>223</v>
      </c>
      <c r="B3734" s="29" t="s">
        <v>167</v>
      </c>
      <c r="C3734" s="59">
        <v>45924</v>
      </c>
      <c r="D3734" s="29" t="str">
        <f>VLOOKUP(B3734,辅助信息!E:K,7,FALSE)</f>
        <v>JWDDCD2025102100473</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 ca="1">_xlfn._xlws.FILTER(辅助信息!D:D,辅助信息!E:E=B3734)</f>
        <v>五冶建设扩建艺体中学二期工程</v>
      </c>
    </row>
    <row r="3735" hidden="1" spans="1:18">
      <c r="A3735" s="142"/>
      <c r="B3735" s="29" t="s">
        <v>167</v>
      </c>
      <c r="C3735" s="59">
        <v>45924</v>
      </c>
      <c r="D3735" s="29" t="str">
        <f>VLOOKUP(B3735,辅助信息!E:K,7,FALSE)</f>
        <v>JWDDCD2025102100473</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 ca="1">_xlfn._xlws.FILTER(辅助信息!D:D,辅助信息!E:E=B3735)</f>
        <v>五冶建设扩建艺体中学二期工程</v>
      </c>
    </row>
    <row r="3736" hidden="1" spans="1:18">
      <c r="A3736" s="142"/>
      <c r="B3736" s="29" t="s">
        <v>167</v>
      </c>
      <c r="C3736" s="59">
        <v>45924</v>
      </c>
      <c r="D3736" s="29" t="str">
        <f>VLOOKUP(B3736,辅助信息!E:K,7,FALSE)</f>
        <v>JWDDCD2025102100473</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 ca="1">_xlfn._xlws.FILTER(辅助信息!D:D,辅助信息!E:E=B3736)</f>
        <v>五冶建设扩建艺体中学二期工程</v>
      </c>
    </row>
    <row r="3737" hidden="1" spans="1:18">
      <c r="A3737" s="142"/>
      <c r="B3737" s="29" t="s">
        <v>167</v>
      </c>
      <c r="C3737" s="59">
        <v>45924</v>
      </c>
      <c r="D3737" s="29" t="str">
        <f>VLOOKUP(B3737,辅助信息!E:K,7,FALSE)</f>
        <v>JWDDCD2025102100473</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 ca="1">_xlfn._xlws.FILTER(辅助信息!D:D,辅助信息!E:E=B3737)</f>
        <v>五冶建设扩建艺体中学二期工程</v>
      </c>
    </row>
    <row r="3738" hidden="1" spans="1:18">
      <c r="A3738" s="142"/>
      <c r="B3738" s="29" t="s">
        <v>167</v>
      </c>
      <c r="C3738" s="59">
        <v>45924</v>
      </c>
      <c r="D3738" s="29" t="str">
        <f>VLOOKUP(B3738,辅助信息!E:K,7,FALSE)</f>
        <v>JWDDCD2025102100473</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 ca="1">_xlfn._xlws.FILTER(辅助信息!D:D,辅助信息!E:E=B3738)</f>
        <v>五冶建设扩建艺体中学二期工程</v>
      </c>
    </row>
    <row r="3739" hidden="1" spans="1:18">
      <c r="A3739" s="142"/>
      <c r="B3739" s="29" t="s">
        <v>167</v>
      </c>
      <c r="C3739" s="59">
        <v>45924</v>
      </c>
      <c r="D3739" s="29" t="str">
        <f>VLOOKUP(B3739,辅助信息!E:K,7,FALSE)</f>
        <v>JWDDCD2025102100473</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 ca="1">_xlfn._xlws.FILTER(辅助信息!D:D,辅助信息!E:E=B3739)</f>
        <v>五冶建设扩建艺体中学二期工程</v>
      </c>
    </row>
    <row r="3740" hidden="1" spans="1:18">
      <c r="A3740" s="142"/>
      <c r="B3740" s="29" t="s">
        <v>167</v>
      </c>
      <c r="C3740" s="59">
        <v>45924</v>
      </c>
      <c r="D3740" s="29" t="str">
        <f>VLOOKUP(B3740,辅助信息!E:K,7,FALSE)</f>
        <v>JWDDCD2025102100473</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 ca="1">_xlfn._xlws.FILTER(辅助信息!D:D,辅助信息!E:E=B3740)</f>
        <v>五冶建设扩建艺体中学二期工程</v>
      </c>
    </row>
    <row r="3741" hidden="1" spans="1:18">
      <c r="A3741" s="142"/>
      <c r="B3741" s="29" t="s">
        <v>167</v>
      </c>
      <c r="C3741" s="59">
        <v>45924</v>
      </c>
      <c r="D3741" s="29" t="str">
        <f>VLOOKUP(B3741,辅助信息!E:K,7,FALSE)</f>
        <v>JWDDCD2025102100473</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 ca="1">_xlfn._xlws.FILTER(辅助信息!D:D,辅助信息!E:E=B3741)</f>
        <v>五冶建设扩建艺体中学二期工程</v>
      </c>
    </row>
    <row r="3742" hidden="1" spans="1:18">
      <c r="A3742" s="142"/>
      <c r="B3742" s="29" t="s">
        <v>167</v>
      </c>
      <c r="C3742" s="59">
        <v>45924</v>
      </c>
      <c r="D3742" s="29" t="str">
        <f>VLOOKUP(B3742,辅助信息!E:K,7,FALSE)</f>
        <v>JWDDCD2025102100473</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 ca="1">_xlfn._xlws.FILTER(辅助信息!D:D,辅助信息!E:E=B3742)</f>
        <v>五冶建设扩建艺体中学二期工程</v>
      </c>
    </row>
    <row r="3743" hidden="1" spans="1:18">
      <c r="A3743" s="142"/>
      <c r="B3743" s="29" t="s">
        <v>167</v>
      </c>
      <c r="C3743" s="59">
        <v>45924</v>
      </c>
      <c r="D3743" s="29" t="str">
        <f>VLOOKUP(B3743,辅助信息!E:K,7,FALSE)</f>
        <v>JWDDCD2025102100473</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 ca="1">_xlfn._xlws.FILTER(辅助信息!D:D,辅助信息!E:E=B3743)</f>
        <v>五冶建设扩建艺体中学二期工程</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 ca="1">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 ca="1">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 ca="1">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 ca="1">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 ca="1">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 ca="1">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 ca="1">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 ca="1">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 ca="1">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 ca="1">_xlfn._xlws.FILTER(辅助信息!D:D,辅助信息!E:E=B3753)</f>
        <v>五冶钢构龙泉东洪片区70亩住宅、商业及配套工程项目一标段</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 ca="1">_xlfn._xlws.FILTER(辅助信息!D:D,辅助信息!E:E=B3754)</f>
        <v>五冶钢构龙泉东洪片区70亩住宅、商业及配套工程项目一标段</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 ca="1">_xlfn._xlws.FILTER(辅助信息!D:D,辅助信息!E:E=B3755)</f>
        <v>五冶钢构龙泉东洪片区70亩住宅、商业及配套工程项目一标段</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 ca="1">_xlfn._xlws.FILTER(辅助信息!D:D,辅助信息!E:E=B3756)</f>
        <v>五冶钢构龙泉东洪片区70亩住宅、商业及配套工程项目一标段</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 ca="1">_xlfn._xlws.FILTER(辅助信息!D:D,辅助信息!E:E=B3757)</f>
        <v>五冶钢构龙泉东洪片区70亩住宅、商业及配套工程项目一标段</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 ca="1">_xlfn._xlws.FILTER(辅助信息!D:D,辅助信息!E:E=B3758)</f>
        <v>五冶钢构龙泉东洪片区70亩住宅、商业及配套工程项目一标段</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 ca="1">_xlfn._xlws.FILTER(辅助信息!D:D,辅助信息!E:E=B3759)</f>
        <v>五冶钢构龙泉东洪片区70亩住宅、商业及配套工程项目一标段</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 ca="1">_xlfn._xlws.FILTER(辅助信息!D:D,辅助信息!E:E=B3760)</f>
        <v>五冶钢构龙泉东洪片区70亩住宅、商业及配套工程项目一标段</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 ca="1">_xlfn._xlws.FILTER(辅助信息!D:D,辅助信息!E:E=B3761)</f>
        <v>五冶钢构龙泉东洪片区70亩住宅、商业及配套工程项目一标段</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 ca="1">_xlfn._xlws.FILTER(辅助信息!D:D,辅助信息!E:E=B3762)</f>
        <v>五冶钢构龙泉东洪片区85亩住宅、商业及配套工程项目一标段</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 ca="1">_xlfn._xlws.FILTER(辅助信息!D:D,辅助信息!E:E=B3763)</f>
        <v>五冶钢构龙泉东洪片区85亩住宅、商业及配套工程项目一标段</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 ca="1">_xlfn._xlws.FILTER(辅助信息!D:D,辅助信息!E:E=B3764)</f>
        <v>五冶钢构龙泉东洪片区85亩住宅、商业及配套工程项目一标段</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 ca="1">_xlfn._xlws.FILTER(辅助信息!D:D,辅助信息!E:E=B3765)</f>
        <v>五冶钢构龙泉东洪片区85亩住宅、商业及配套工程项目一标段</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 ca="1">_xlfn._xlws.FILTER(辅助信息!D:D,辅助信息!E:E=B3766)</f>
        <v>五冶钢构龙泉东洪片区85亩住宅、商业及配套工程项目一标段</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 ca="1">_xlfn._xlws.FILTER(辅助信息!D:D,辅助信息!E:E=B3767)</f>
        <v>五冶钢构龙泉东洪片区85亩住宅、商业及配套工程项目一标段</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 ca="1">_xlfn._xlws.FILTER(辅助信息!D:D,辅助信息!E:E=B3768)</f>
        <v>五冶钢构龙泉东洪片区85亩住宅、商业及配套工程项目一标段</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 ca="1">_xlfn._xlws.FILTER(辅助信息!D:D,辅助信息!E:E=B3769)</f>
        <v>五冶钢构龙泉东洪片区85亩住宅、商业及配套工程项目一标段</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 ca="1">_xlfn._xlws.FILTER(辅助信息!D:D,辅助信息!E:E=B3770)</f>
        <v>五冶钢构龙泉东洪片区85亩住宅、商业及配套工程项目一标段</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 ca="1">_xlfn._xlws.FILTER(辅助信息!D:D,辅助信息!E:E=B3771)</f>
        <v>五冶钢构龙泉东洪片区85亩住宅、商业及配套工程项目一标段</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 ca="1">_xlfn._xlws.FILTER(辅助信息!D:D,辅助信息!E:E=B3772)</f>
        <v>五冶钢构龙泉东洪片区85亩住宅、商业及配套工程项目二标段</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 ca="1">_xlfn._xlws.FILTER(辅助信息!D:D,辅助信息!E:E=B3773)</f>
        <v>五冶钢构龙泉东洪片区85亩住宅、商业及配套工程项目二标段</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 ca="1">_xlfn._xlws.FILTER(辅助信息!D:D,辅助信息!E:E=B3774)</f>
        <v>五冶钢构龙泉东洪片区85亩住宅、商业及配套工程项目二标段</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 ca="1">_xlfn._xlws.FILTER(辅助信息!D:D,辅助信息!E:E=B3775)</f>
        <v>五冶钢构龙泉东洪片区85亩住宅、商业及配套工程项目二标段</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 ca="1">_xlfn._xlws.FILTER(辅助信息!D:D,辅助信息!E:E=B3776)</f>
        <v>五冶钢构龙泉东洪片区85亩住宅、商业及配套工程项目二标段</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 ca="1">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 ca="1">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 ca="1">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 ca="1">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 ca="1">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 ca="1">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31</v>
      </c>
      <c r="Q3783" s="18" t="str">
        <f>VLOOKUP(B3783,辅助信息!E:M,9,FALSE)</f>
        <v>ZTWM-CDGS-XS-2024-0134-商投建工达州中医药科技成果示范园项目</v>
      </c>
      <c r="R3783" s="18" t="str">
        <f ca="1">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31</v>
      </c>
      <c r="Q3784" s="18" t="str">
        <f>VLOOKUP(B3784,辅助信息!E:M,9,FALSE)</f>
        <v>ZTWM-CDGS-XS-2024-0134-商投建工达州中医药科技成果示范园项目</v>
      </c>
      <c r="R3784" s="18" t="str">
        <f ca="1">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 ca="1">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 ca="1">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 ca="1">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 ca="1">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 ca="1">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28</v>
      </c>
      <c r="Q3790" s="18" t="str">
        <f>VLOOKUP(B3790,辅助信息!E:M,9,FALSE)</f>
        <v>ZTWM-CDGS-XS-2024-0134-商投建工达州中医药科技成果示范园项目</v>
      </c>
      <c r="R3790" s="18" t="str">
        <f ca="1">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28</v>
      </c>
      <c r="Q3791" s="18" t="str">
        <f>VLOOKUP(B3791,辅助信息!E:M,9,FALSE)</f>
        <v>ZTWM-CDGS-XS-2024-0134-商投建工达州中医药科技成果示范园项目</v>
      </c>
      <c r="R3791" s="18" t="str">
        <f ca="1">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28</v>
      </c>
      <c r="Q3792" s="18" t="str">
        <f>VLOOKUP(B3792,辅助信息!E:M,9,FALSE)</f>
        <v>ZTWM-CDGS-XS-2024-0134-商投建工达州中医药科技成果示范园项目</v>
      </c>
      <c r="R3792" s="18" t="str">
        <f ca="1">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28</v>
      </c>
      <c r="Q3793" s="18" t="str">
        <f>VLOOKUP(B3793,辅助信息!E:M,9,FALSE)</f>
        <v>ZTWM-CDGS-XS-2024-0134-商投建工达州中医药科技成果示范园项目</v>
      </c>
      <c r="R3793" s="18" t="str">
        <f ca="1">_xlfn._xlws.FILTER(辅助信息!D:D,辅助信息!E:E=B3793)</f>
        <v>商投建工达州中医药科技园</v>
      </c>
    </row>
    <row r="3794" hidden="1" spans="1:18">
      <c r="A3794" s="118"/>
      <c r="B3794" s="109" t="s">
        <v>167</v>
      </c>
      <c r="C3794" s="59">
        <v>45925</v>
      </c>
      <c r="D3794" s="109" t="str">
        <f>VLOOKUP(B3794,辅助信息!E:K,7,FALSE)</f>
        <v>JWDDCD2025102100473</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 ca="1">_xlfn._xlws.FILTER(辅助信息!D:D,辅助信息!E:E=B3794)</f>
        <v>五冶建设扩建艺体中学二期工程</v>
      </c>
    </row>
    <row r="3795" hidden="1" spans="1:18">
      <c r="A3795" s="118"/>
      <c r="B3795" s="109" t="s">
        <v>167</v>
      </c>
      <c r="C3795" s="59">
        <v>45925</v>
      </c>
      <c r="D3795" s="109" t="str">
        <f>VLOOKUP(B3795,辅助信息!E:K,7,FALSE)</f>
        <v>JWDDCD2025102100473</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 ca="1">_xlfn._xlws.FILTER(辅助信息!D:D,辅助信息!E:E=B3795)</f>
        <v>五冶建设扩建艺体中学二期工程</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 ca="1">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 ca="1">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 ca="1">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 ca="1">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 ca="1">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 ca="1">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 ca="1">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 ca="1">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 ca="1">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 ca="1">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 ca="1">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 ca="1">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 ca="1">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 ca="1">_xlfn._xlws.FILTER(辅助信息!D:D,辅助信息!E:E=B3809)</f>
        <v>中铁科研院宜宾泥溪项目</v>
      </c>
    </row>
    <row r="3810" hidden="1" spans="2:18">
      <c r="B3810" s="29" t="s">
        <v>215</v>
      </c>
      <c r="C3810" s="59">
        <v>45925</v>
      </c>
      <c r="D3810" s="29" t="str">
        <f>VLOOKUP(B3810,辅助信息!E:K,7,FALSE)</f>
        <v>JWDDCD2025102100486</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 ca="1">_xlfn._xlws.FILTER(辅助信息!D:D,辅助信息!E:E=B3810)</f>
        <v>五冶建设龙泉驿一医院配套建设工程</v>
      </c>
    </row>
    <row r="3811" hidden="1" spans="2:18">
      <c r="B3811" s="29" t="s">
        <v>215</v>
      </c>
      <c r="C3811" s="59">
        <v>45925</v>
      </c>
      <c r="D3811" s="29" t="str">
        <f>VLOOKUP(B3811,辅助信息!E:K,7,FALSE)</f>
        <v>JWDDCD2025102100486</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 ca="1">_xlfn._xlws.FILTER(辅助信息!D:D,辅助信息!E:E=B3811)</f>
        <v>五冶建设龙泉驿一医院配套建设工程</v>
      </c>
    </row>
    <row r="3812" hidden="1" spans="2:18">
      <c r="B3812" s="29" t="s">
        <v>215</v>
      </c>
      <c r="C3812" s="59">
        <v>45925</v>
      </c>
      <c r="D3812" s="29" t="str">
        <f>VLOOKUP(B3812,辅助信息!E:K,7,FALSE)</f>
        <v>JWDDCD2025102100486</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 ca="1">_xlfn._xlws.FILTER(辅助信息!D:D,辅助信息!E:E=B3812)</f>
        <v>五冶建设龙泉驿一医院配套建设工程</v>
      </c>
    </row>
    <row r="3813" hidden="1" spans="2:18">
      <c r="B3813" s="29" t="s">
        <v>215</v>
      </c>
      <c r="C3813" s="59">
        <v>45925</v>
      </c>
      <c r="D3813" s="29" t="str">
        <f>VLOOKUP(B3813,辅助信息!E:K,7,FALSE)</f>
        <v>JWDDCD2025102100486</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 ca="1">_xlfn._xlws.FILTER(辅助信息!D:D,辅助信息!E:E=B3813)</f>
        <v>五冶建设龙泉驿一医院配套建设工程</v>
      </c>
    </row>
    <row r="3814" hidden="1" spans="2:18">
      <c r="B3814" s="29" t="s">
        <v>215</v>
      </c>
      <c r="C3814" s="59">
        <v>45925</v>
      </c>
      <c r="D3814" s="29" t="str">
        <f>VLOOKUP(B3814,辅助信息!E:K,7,FALSE)</f>
        <v>JWDDCD2025102100486</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 ca="1">_xlfn._xlws.FILTER(辅助信息!D:D,辅助信息!E:E=B3814)</f>
        <v>五冶建设龙泉驿一医院配套建设工程</v>
      </c>
    </row>
    <row r="3815" hidden="1" spans="2:18">
      <c r="B3815" s="29" t="s">
        <v>215</v>
      </c>
      <c r="C3815" s="59">
        <v>45925</v>
      </c>
      <c r="D3815" s="29" t="str">
        <f>VLOOKUP(B3815,辅助信息!E:K,7,FALSE)</f>
        <v>JWDDCD2025102100486</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 ca="1">_xlfn._xlws.FILTER(辅助信息!D:D,辅助信息!E:E=B3815)</f>
        <v>五冶建设龙泉驿一医院配套建设工程</v>
      </c>
    </row>
    <row r="3816" hidden="1" spans="2:18">
      <c r="B3816" s="29" t="s">
        <v>215</v>
      </c>
      <c r="C3816" s="59">
        <v>45925</v>
      </c>
      <c r="D3816" s="29" t="str">
        <f>VLOOKUP(B3816,辅助信息!E:K,7,FALSE)</f>
        <v>JWDDCD2025102100486</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 ca="1">_xlfn._xlws.FILTER(辅助信息!D:D,辅助信息!E:E=B3816)</f>
        <v>五冶建设龙泉驿一医院配套建设工程</v>
      </c>
    </row>
    <row r="3817" hidden="1" spans="2:18">
      <c r="B3817" s="29" t="s">
        <v>215</v>
      </c>
      <c r="C3817" s="59">
        <v>45925</v>
      </c>
      <c r="D3817" s="29" t="str">
        <f>VLOOKUP(B3817,辅助信息!E:K,7,FALSE)</f>
        <v>JWDDCD2025102100486</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 ca="1">_xlfn._xlws.FILTER(辅助信息!D:D,辅助信息!E:E=B3817)</f>
        <v>五冶建设龙泉驿一医院配套建设工程</v>
      </c>
    </row>
    <row r="3818" hidden="1" spans="2:18">
      <c r="B3818" s="29" t="s">
        <v>215</v>
      </c>
      <c r="C3818" s="59">
        <v>45925</v>
      </c>
      <c r="D3818" s="29" t="str">
        <f>VLOOKUP(B3818,辅助信息!E:K,7,FALSE)</f>
        <v>JWDDCD2025102100486</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 ca="1">_xlfn._xlws.FILTER(辅助信息!D:D,辅助信息!E:E=B3818)</f>
        <v>五冶建设龙泉驿一医院配套建设工程</v>
      </c>
    </row>
    <row r="3819" hidden="1" spans="2:18">
      <c r="B3819" s="29" t="s">
        <v>215</v>
      </c>
      <c r="C3819" s="59">
        <v>45925</v>
      </c>
      <c r="D3819" s="29" t="str">
        <f>VLOOKUP(B3819,辅助信息!E:K,7,FALSE)</f>
        <v>JWDDCD2025102100486</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 ca="1">_xlfn._xlws.FILTER(辅助信息!D:D,辅助信息!E:E=B3819)</f>
        <v>五冶建设龙泉驿一医院配套建设工程</v>
      </c>
    </row>
    <row r="3820" hidden="1" spans="2:18">
      <c r="B3820" s="29" t="s">
        <v>215</v>
      </c>
      <c r="C3820" s="59">
        <v>45925</v>
      </c>
      <c r="D3820" s="29" t="str">
        <f>VLOOKUP(B3820,辅助信息!E:K,7,FALSE)</f>
        <v>JWDDCD2025102100486</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 ca="1">_xlfn._xlws.FILTER(辅助信息!D:D,辅助信息!E:E=B3820)</f>
        <v>五冶建设龙泉驿一医院配套建设工程</v>
      </c>
    </row>
    <row r="3821" hidden="1" spans="2:18">
      <c r="B3821" s="29" t="s">
        <v>215</v>
      </c>
      <c r="C3821" s="59">
        <v>45925</v>
      </c>
      <c r="D3821" s="29" t="str">
        <f>VLOOKUP(B3821,辅助信息!E:K,7,FALSE)</f>
        <v>JWDDCD2025102100486</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 ca="1">_xlfn._xlws.FILTER(辅助信息!D:D,辅助信息!E:E=B3821)</f>
        <v>五冶建设龙泉驿一医院配套建设工程</v>
      </c>
    </row>
    <row r="3822" hidden="1" spans="2:18">
      <c r="B3822" s="29" t="s">
        <v>215</v>
      </c>
      <c r="C3822" s="59">
        <v>45925</v>
      </c>
      <c r="D3822" s="29" t="str">
        <f>VLOOKUP(B3822,辅助信息!E:K,7,FALSE)</f>
        <v>JWDDCD2025102100486</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 ca="1">_xlfn._xlws.FILTER(辅助信息!D:D,辅助信息!E:E=B3822)</f>
        <v>五冶建设龙泉驿一医院配套建设工程</v>
      </c>
    </row>
    <row r="3823" hidden="1" spans="2:18">
      <c r="B3823" s="29" t="s">
        <v>215</v>
      </c>
      <c r="C3823" s="59">
        <v>45925</v>
      </c>
      <c r="D3823" s="29" t="str">
        <f>VLOOKUP(B3823,辅助信息!E:K,7,FALSE)</f>
        <v>JWDDCD2025102100486</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 ca="1">_xlfn._xlws.FILTER(辅助信息!D:D,辅助信息!E:E=B3823)</f>
        <v>五冶建设龙泉驿一医院配套建设工程</v>
      </c>
    </row>
    <row r="3824" hidden="1" spans="2:18">
      <c r="B3824" s="29" t="s">
        <v>215</v>
      </c>
      <c r="C3824" s="59">
        <v>45925</v>
      </c>
      <c r="D3824" s="29" t="str">
        <f>VLOOKUP(B3824,辅助信息!E:K,7,FALSE)</f>
        <v>JWDDCD2025102100486</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 ca="1">_xlfn._xlws.FILTER(辅助信息!D:D,辅助信息!E:E=B3824)</f>
        <v>五冶建设龙泉驿一医院配套建设工程</v>
      </c>
    </row>
    <row r="3825" hidden="1" spans="2:18">
      <c r="B3825" s="29" t="s">
        <v>215</v>
      </c>
      <c r="C3825" s="59">
        <v>45925</v>
      </c>
      <c r="D3825" s="29" t="str">
        <f>VLOOKUP(B3825,辅助信息!E:K,7,FALSE)</f>
        <v>JWDDCD2025102100486</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 ca="1">_xlfn._xlws.FILTER(辅助信息!D:D,辅助信息!E:E=B3825)</f>
        <v>五冶建设龙泉驿一医院配套建设工程</v>
      </c>
    </row>
    <row r="3826" hidden="1" spans="2:18">
      <c r="B3826" s="29" t="s">
        <v>208</v>
      </c>
      <c r="C3826" s="59">
        <v>45925</v>
      </c>
      <c r="D3826" s="29" t="str">
        <f>VLOOKUP(B3826,辅助信息!E:K,7,FALSE)</f>
        <v>JWDDCD2025102100480</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 ca="1">_xlfn._xlws.FILTER(辅助信息!D:D,辅助信息!E:E=B3826)</f>
        <v>五冶建设锦江区林家坝片区20号地块商业项目</v>
      </c>
    </row>
    <row r="3827" hidden="1" spans="2:18">
      <c r="B3827" s="29" t="s">
        <v>208</v>
      </c>
      <c r="C3827" s="59">
        <v>45925</v>
      </c>
      <c r="D3827" s="29" t="str">
        <f>VLOOKUP(B3827,辅助信息!E:K,7,FALSE)</f>
        <v>JWDDCD2025102100480</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 ca="1">_xlfn._xlws.FILTER(辅助信息!D:D,辅助信息!E:E=B3827)</f>
        <v>五冶建设锦江区林家坝片区20号地块商业项目</v>
      </c>
    </row>
    <row r="3828" hidden="1" spans="2:18">
      <c r="B3828" s="29" t="s">
        <v>208</v>
      </c>
      <c r="C3828" s="59">
        <v>45925</v>
      </c>
      <c r="D3828" s="29" t="str">
        <f>VLOOKUP(B3828,辅助信息!E:K,7,FALSE)</f>
        <v>JWDDCD2025102100480</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 ca="1">_xlfn._xlws.FILTER(辅助信息!D:D,辅助信息!E:E=B3828)</f>
        <v>五冶建设锦江区林家坝片区20号地块商业项目</v>
      </c>
    </row>
    <row r="3829" hidden="1" spans="2:18">
      <c r="B3829" s="29" t="s">
        <v>208</v>
      </c>
      <c r="C3829" s="59">
        <v>45925</v>
      </c>
      <c r="D3829" s="29" t="str">
        <f>VLOOKUP(B3829,辅助信息!E:K,7,FALSE)</f>
        <v>JWDDCD2025102100480</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 ca="1">_xlfn._xlws.FILTER(辅助信息!D:D,辅助信息!E:E=B3829)</f>
        <v>五冶建设锦江区林家坝片区20号地块商业项目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 ca="1">_xlfn._xlws.FILTER(辅助信息!D:D,辅助信息!E:E=B3830)</f>
        <v>乐山市校地共建产教融合基地建设项目一标段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 ca="1">_xlfn._xlws.FILTER(辅助信息!D:D,辅助信息!E:E=B3831)</f>
        <v>乐山市校地共建产教融合基地建设项目一标段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 ca="1">_xlfn._xlws.FILTER(辅助信息!D:D,辅助信息!E:E=B3832)</f>
        <v>乐山市校地共建产教融合基地建设项目一标段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 ca="1">_xlfn._xlws.FILTER(辅助信息!D:D,辅助信息!E:E=B3833)</f>
        <v>乐山市校地共建产教融合基地建设项目一标段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 ca="1">_xlfn._xlws.FILTER(辅助信息!D:D,辅助信息!E:E=B3834)</f>
        <v>乐山市校地共建产教融合基地建设项目一标段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 ca="1">_xlfn._xlws.FILTER(辅助信息!D:D,辅助信息!E:E=B3835)</f>
        <v>乐山市校地共建产教融合基地建设项目一标段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 ca="1">_xlfn._xlws.FILTER(辅助信息!D:D,辅助信息!E:E=B3836)</f>
        <v>乐山市校地共建产教融合基地建设项目一标段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 ca="1">_xlfn._xlws.FILTER(辅助信息!D:D,辅助信息!E:E=B3837)</f>
        <v>乐山市校地共建产教融合基地建设项目一标段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 ca="1">_xlfn._xlws.FILTER(辅助信息!D:D,辅助信息!E:E=B3838)</f>
        <v>乐山市校地共建产教融合基地建设项目一标段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 ca="1">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 ca="1">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 ca="1">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 ca="1">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 ca="1">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 ca="1">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 ca="1">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 ca="1">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 ca="1">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 ca="1">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28</v>
      </c>
      <c r="Q3849" s="18" t="str">
        <f>VLOOKUP(B3849,辅助信息!E:M,9,FALSE)</f>
        <v>ZTWM-CDGS-XS-2024-0134-商投建工达州中医药科技成果示范园项目</v>
      </c>
      <c r="R3849" s="18" t="str">
        <f ca="1">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28</v>
      </c>
      <c r="Q3850" s="18" t="str">
        <f>VLOOKUP(B3850,辅助信息!E:M,9,FALSE)</f>
        <v>ZTWM-CDGS-XS-2024-0134-商投建工达州中医药科技成果示范园项目</v>
      </c>
      <c r="R3850" s="18" t="str">
        <f ca="1">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28</v>
      </c>
      <c r="Q3851" s="18" t="str">
        <f>VLOOKUP(B3851,辅助信息!E:M,9,FALSE)</f>
        <v>ZTWM-CDGS-XS-2024-0134-商投建工达州中医药科技成果示范园项目</v>
      </c>
      <c r="R3851" s="18" t="str">
        <f ca="1">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28</v>
      </c>
      <c r="Q3852" s="18" t="str">
        <f>VLOOKUP(B3852,辅助信息!E:M,9,FALSE)</f>
        <v>ZTWM-CDGS-XS-2024-0134-商投建工达州中医药科技成果示范园项目</v>
      </c>
      <c r="R3852" s="18" t="str">
        <f ca="1">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 ca="1">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28</v>
      </c>
      <c r="Q3854" s="18" t="str">
        <f>VLOOKUP(B3854,辅助信息!E:M,9,FALSE)</f>
        <v>ZTWM-CDGS-XS-2024-0134-商投建工达州中医药科技成果示范园项目</v>
      </c>
      <c r="R3854" s="18" t="str">
        <f ca="1">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28</v>
      </c>
      <c r="Q3855" s="18" t="str">
        <f>VLOOKUP(B3855,辅助信息!E:M,9,FALSE)</f>
        <v>ZTWM-CDGS-XS-2024-0134-商投建工达州中医药科技成果示范园项目</v>
      </c>
      <c r="R3855" s="18" t="str">
        <f ca="1">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28</v>
      </c>
      <c r="Q3856" s="18" t="str">
        <f>VLOOKUP(B3856,辅助信息!E:M,9,FALSE)</f>
        <v>ZTWM-CDGS-XS-2024-0134-商投建工达州中医药科技成果示范园项目</v>
      </c>
      <c r="R3856" s="18" t="str">
        <f ca="1">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28</v>
      </c>
      <c r="Q3857" s="18" t="str">
        <f>VLOOKUP(B3857,辅助信息!E:M,9,FALSE)</f>
        <v>ZTWM-CDGS-XS-2024-0134-商投建工达州中医药科技成果示范园项目</v>
      </c>
      <c r="R3857" s="18" t="str">
        <f ca="1">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28</v>
      </c>
      <c r="Q3858" s="18" t="str">
        <f>VLOOKUP(B3858,辅助信息!E:M,9,FALSE)</f>
        <v>ZTWM-CDGS-XS-2024-0134-商投建工达州中医药科技成果示范园项目</v>
      </c>
      <c r="R3858" s="18" t="str">
        <f ca="1">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 ca="1">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 ca="1">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24</v>
      </c>
      <c r="Q3861" s="18" t="str">
        <f>VLOOKUP(B3861,辅助信息!E:M,9,FALSE)</f>
        <v>ZTWM-CDGS-XS-2024-0030-华西集采-简州大道</v>
      </c>
      <c r="R3861" s="18" t="str">
        <f ca="1">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24</v>
      </c>
      <c r="Q3862" s="18" t="str">
        <f>VLOOKUP(B3862,辅助信息!E:M,9,FALSE)</f>
        <v>ZTWM-CDGS-XS-2024-0030-华西集采-简州大道</v>
      </c>
      <c r="R3862" s="18" t="str">
        <f ca="1">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24</v>
      </c>
      <c r="Q3863" s="18" t="str">
        <f>VLOOKUP(B3863,辅助信息!E:M,9,FALSE)</f>
        <v>ZTWM-CDGS-XS-2024-0030-华西集采-简州大道</v>
      </c>
      <c r="R3863" s="18" t="str">
        <f ca="1">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24</v>
      </c>
      <c r="Q3864" s="18" t="str">
        <f>VLOOKUP(B3864,辅助信息!E:M,9,FALSE)</f>
        <v>ZTWM-CDGS-XS-2024-0030-华西集采-简州大道</v>
      </c>
      <c r="R3864" s="18" t="str">
        <f ca="1">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 ca="1">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 ca="1">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 ca="1">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 ca="1">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 ca="1">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 ca="1">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 ca="1">_xlfn._xlws.FILTER(辅助信息!D:D,辅助信息!E:E=B3871)</f>
        <v>乐山市校地共建产教融合基地建设项目二标段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 ca="1">_xlfn._xlws.FILTER(辅助信息!D:D,辅助信息!E:E=B3872)</f>
        <v>乐山市校地共建产教融合基地建设项目二标段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 ca="1">_xlfn._xlws.FILTER(辅助信息!D:D,辅助信息!E:E=B3873)</f>
        <v>乐山市校地共建产教融合基地建设项目二标段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 ca="1">_xlfn._xlws.FILTER(辅助信息!D:D,辅助信息!E:E=B3874)</f>
        <v>乐山市校地共建产教融合基地建设项目二标段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 ca="1">_xlfn._xlws.FILTER(辅助信息!D:D,辅助信息!E:E=B3875)</f>
        <v>乐山市校地共建产教融合基地建设项目二标段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 ca="1">_xlfn._xlws.FILTER(辅助信息!D:D,辅助信息!E:E=B3876)</f>
        <v>乐山市校地共建产教融合基地建设项目二标段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 ca="1">_xlfn._xlws.FILTER(辅助信息!D:D,辅助信息!E:E=B3877)</f>
        <v>乐山市校地共建产教融合基地建设项目二标段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24</v>
      </c>
      <c r="Q3878" s="18" t="str">
        <f>VLOOKUP(B3878,辅助信息!E:M,9,FALSE)</f>
        <v>ZTWM-CDGS-XS-2025-0126-四川机司-乐山市校地共建产教融合基地配套设施项目施工二标段钢筋采购合同</v>
      </c>
      <c r="R3878" s="18" t="str">
        <f ca="1">_xlfn._xlws.FILTER(辅助信息!D:D,辅助信息!E:E=B3878)</f>
        <v>乐山市校地共建产教融合基地建设项目二标段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24</v>
      </c>
      <c r="Q3879" s="18" t="str">
        <f>VLOOKUP(B3879,辅助信息!E:M,9,FALSE)</f>
        <v>ZTWM-CDGS-XS-2025-0126-四川机司-乐山市校地共建产教融合基地配套设施项目施工二标段钢筋采购合同</v>
      </c>
      <c r="R3879" s="18" t="str">
        <f ca="1">_xlfn._xlws.FILTER(辅助信息!D:D,辅助信息!E:E=B3879)</f>
        <v>乐山市校地共建产教融合基地建设项目二标段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24</v>
      </c>
      <c r="Q3880" s="18" t="str">
        <f>VLOOKUP(B3880,辅助信息!E:M,9,FALSE)</f>
        <v>ZTWM-CDGS-XS-2025-0126-四川机司-乐山市校地共建产教融合基地配套设施项目施工二标段钢筋采购合同</v>
      </c>
      <c r="R3880" s="18" t="str">
        <f ca="1">_xlfn._xlws.FILTER(辅助信息!D:D,辅助信息!E:E=B3880)</f>
        <v>乐山市校地共建产教融合基地建设项目二标段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24</v>
      </c>
      <c r="Q3881" s="18" t="str">
        <f>VLOOKUP(B3881,辅助信息!E:M,9,FALSE)</f>
        <v>ZTWM-CDGS-XS-2024-0030-华西集采-简州大道</v>
      </c>
      <c r="R3881" s="18" t="str">
        <f ca="1">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24</v>
      </c>
      <c r="Q3882" s="18" t="str">
        <f>VLOOKUP(B3882,辅助信息!E:M,9,FALSE)</f>
        <v>ZTWM-CDGS-XS-2024-0030-华西集采-简州大道</v>
      </c>
      <c r="R3882" s="18" t="str">
        <f ca="1">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24</v>
      </c>
      <c r="Q3883" s="18" t="str">
        <f>VLOOKUP(B3883,辅助信息!E:M,9,FALSE)</f>
        <v>ZTWM-CDGS-XS-2024-0030-华西集采-简州大道</v>
      </c>
      <c r="R3883" s="18" t="str">
        <f ca="1">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24</v>
      </c>
      <c r="Q3884" s="18" t="str">
        <f>VLOOKUP(B3884,辅助信息!E:M,9,FALSE)</f>
        <v>ZTWM-CDGS-XS-2024-0030-华西集采-简州大道</v>
      </c>
      <c r="R3884" s="18" t="str">
        <f ca="1">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24</v>
      </c>
      <c r="Q3885" s="18" t="str">
        <f>VLOOKUP(B3885,辅助信息!E:M,9,FALSE)</f>
        <v>ZTWM-CDGS-XS-2024-0030-华西集采-简州大道</v>
      </c>
      <c r="R3885" s="18" t="str">
        <f ca="1">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 ca="1">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 ca="1">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 ca="1">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 ca="1">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 ca="1">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 ca="1">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24</v>
      </c>
      <c r="Q3892" s="18" t="str">
        <f>VLOOKUP(B3892,辅助信息!E:M,9,FALSE)</f>
        <v>ZTWM-CDGS-XS-2024-0030-华西集采-简州大道</v>
      </c>
      <c r="R3892" s="18" t="str">
        <f ca="1">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24</v>
      </c>
      <c r="Q3893" s="18" t="str">
        <f>VLOOKUP(B3893,辅助信息!E:M,9,FALSE)</f>
        <v>ZTWM-CDGS-XS-2025-0126-四川机司-乐山市校地共建产教融合基地配套设施项目施工二标段钢筋采购合同</v>
      </c>
      <c r="R3893" s="18" t="str">
        <f ca="1">_xlfn._xlws.FILTER(辅助信息!D:D,辅助信息!E:E=B3893)</f>
        <v>乐山市校地共建产教融合基地建设项目二标段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24</v>
      </c>
      <c r="Q3894" s="18" t="str">
        <f>VLOOKUP(B3894,辅助信息!E:M,9,FALSE)</f>
        <v>ZTWM-CDGS-XS-2025-0126-四川机司-乐山市校地共建产教融合基地配套设施项目施工二标段钢筋采购合同</v>
      </c>
      <c r="R3894" s="18" t="str">
        <f ca="1">_xlfn._xlws.FILTER(辅助信息!D:D,辅助信息!E:E=B3894)</f>
        <v>乐山市校地共建产教融合基地建设项目二标段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24</v>
      </c>
      <c r="Q3895" s="18" t="str">
        <f>VLOOKUP(B3895,辅助信息!E:M,9,FALSE)</f>
        <v>ZTWM-CDGS-XS-2025-0126-四川机司-乐山市校地共建产教融合基地配套设施项目施工二标段钢筋采购合同</v>
      </c>
      <c r="R3895" s="18" t="str">
        <f ca="1">_xlfn._xlws.FILTER(辅助信息!D:D,辅助信息!E:E=B3895)</f>
        <v>乐山市校地共建产教融合基地建设项目二标段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 ca="1">_xlfn._xlws.FILTER(辅助信息!D:D,辅助信息!E:E=B3896)</f>
        <v>乐山市校地共建产教融合基地建设项目二标段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24</v>
      </c>
      <c r="Q3897" s="18" t="str">
        <f>VLOOKUP(B3897,辅助信息!E:M,9,FALSE)</f>
        <v>ZTWM-CDGS-XS-2025-0126-四川机司-乐山市校地共建产教融合基地配套设施项目施工二标段钢筋采购合同</v>
      </c>
      <c r="R3897" s="18" t="str">
        <f ca="1">_xlfn._xlws.FILTER(辅助信息!D:D,辅助信息!E:E=B3897)</f>
        <v>乐山市校地共建产教融合基地建设项目二标段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24</v>
      </c>
      <c r="Q3898" s="18" t="str">
        <f>VLOOKUP(B3898,辅助信息!E:M,9,FALSE)</f>
        <v>ZTWM-CDGS-XS-2025-0126-四川机司-乐山市校地共建产教融合基地配套设施项目施工二标段钢筋采购合同</v>
      </c>
      <c r="R3898" s="18" t="str">
        <f ca="1">_xlfn._xlws.FILTER(辅助信息!D:D,辅助信息!E:E=B3898)</f>
        <v>乐山市校地共建产教融合基地建设项目二标段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24</v>
      </c>
      <c r="Q3899" s="18" t="str">
        <f>VLOOKUP(B3899,辅助信息!E:M,9,FALSE)</f>
        <v>ZTWM-CDGS-XS-2025-0126-四川机司-乐山市校地共建产教融合基地配套设施项目施工二标段钢筋采购合同</v>
      </c>
      <c r="R3899" s="18" t="str">
        <f ca="1">_xlfn._xlws.FILTER(辅助信息!D:D,辅助信息!E:E=B3899)</f>
        <v>乐山市校地共建产教融合基地建设项目二标段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24</v>
      </c>
      <c r="Q3900" s="18" t="str">
        <f>VLOOKUP(B3900,辅助信息!E:M,9,FALSE)</f>
        <v>ZTWM-CDGS-XS-2025-0126-四川机司-乐山市校地共建产教融合基地配套设施项目施工二标段钢筋采购合同</v>
      </c>
      <c r="R3900" s="18" t="str">
        <f ca="1">_xlfn._xlws.FILTER(辅助信息!D:D,辅助信息!E:E=B3900)</f>
        <v>乐山市校地共建产教融合基地建设项目二标段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24</v>
      </c>
      <c r="Q3901" s="18" t="str">
        <f>VLOOKUP(B3901,辅助信息!E:M,9,FALSE)</f>
        <v>ZTWM-CDGS-XS-2025-0126-四川机司-乐山市校地共建产教融合基地配套设施项目施工二标段钢筋采购合同</v>
      </c>
      <c r="R3901" s="18" t="str">
        <f ca="1">_xlfn._xlws.FILTER(辅助信息!D:D,辅助信息!E:E=B3901)</f>
        <v>乐山市校地共建产教融合基地建设项目二标段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24</v>
      </c>
      <c r="Q3902" s="18" t="str">
        <f>VLOOKUP(B3902,辅助信息!E:M,9,FALSE)</f>
        <v>ZTWM-CDGS-XS-2025-0126-四川机司-乐山市校地共建产教融合基地配套设施项目施工二标段钢筋采购合同</v>
      </c>
      <c r="R3902" s="18" t="str">
        <f ca="1">_xlfn._xlws.FILTER(辅助信息!D:D,辅助信息!E:E=B3902)</f>
        <v>乐山市校地共建产教融合基地建设项目二标段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24</v>
      </c>
      <c r="Q3903" s="18" t="str">
        <f>VLOOKUP(B3903,辅助信息!E:M,9,FALSE)</f>
        <v>ZTWM-CDGS-XS-2025-0126-四川机司-乐山市校地共建产教融合基地配套设施项目施工二标段钢筋采购合同</v>
      </c>
      <c r="R3903" s="18" t="str">
        <f ca="1">_xlfn._xlws.FILTER(辅助信息!D:D,辅助信息!E:E=B3903)</f>
        <v>乐山市校地共建产教融合基地建设项目二标段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24</v>
      </c>
      <c r="Q3904" s="18" t="str">
        <f>VLOOKUP(B3904,辅助信息!E:M,9,FALSE)</f>
        <v>ZTWM-CDGS-XS-2025-0126-四川机司-乐山市校地共建产教融合基地配套设施项目施工二标段钢筋采购合同</v>
      </c>
      <c r="R3904" s="18" t="str">
        <f ca="1">_xlfn._xlws.FILTER(辅助信息!D:D,辅助信息!E:E=B3904)</f>
        <v>乐山市校地共建产教融合基地建设项目二标段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24</v>
      </c>
      <c r="Q3905" s="18" t="str">
        <f>VLOOKUP(B3905,辅助信息!E:M,9,FALSE)</f>
        <v>ZTWM-CDGS-XS-2025-0126-四川机司-乐山市校地共建产教融合基地配套设施项目施工二标段钢筋采购合同</v>
      </c>
      <c r="R3905" s="18" t="str">
        <f ca="1">_xlfn._xlws.FILTER(辅助信息!D:D,辅助信息!E:E=B3905)</f>
        <v>乐山市校地共建产教融合基地建设项目二标段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24</v>
      </c>
      <c r="Q3906" s="18" t="str">
        <f>VLOOKUP(B3906,辅助信息!E:M,9,FALSE)</f>
        <v>ZTWM-CDGS-XS-2025-0125-四川机司-乐山市校地共建产教融合基地配套设施项目施工一标段钢筋采购合同</v>
      </c>
      <c r="R3906" s="18" t="str">
        <f ca="1">_xlfn._xlws.FILTER(辅助信息!D:D,辅助信息!E:E=B3906)</f>
        <v>乐山市校地共建产教融合基地建设项目一标段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24</v>
      </c>
      <c r="Q3907" s="18" t="str">
        <f>VLOOKUP(B3907,辅助信息!E:M,9,FALSE)</f>
        <v>ZTWM-CDGS-XS-2025-0125-四川机司-乐山市校地共建产教融合基地配套设施项目施工一标段钢筋采购合同</v>
      </c>
      <c r="R3907" s="18" t="str">
        <f ca="1">_xlfn._xlws.FILTER(辅助信息!D:D,辅助信息!E:E=B3907)</f>
        <v>乐山市校地共建产教融合基地建设项目一标段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24</v>
      </c>
      <c r="Q3908" s="18" t="str">
        <f>VLOOKUP(B3908,辅助信息!E:M,9,FALSE)</f>
        <v>ZTWM-CDGS-XS-2025-0125-四川机司-乐山市校地共建产教融合基地配套设施项目施工一标段钢筋采购合同</v>
      </c>
      <c r="R3908" s="18" t="str">
        <f ca="1">_xlfn._xlws.FILTER(辅助信息!D:D,辅助信息!E:E=B3908)</f>
        <v>乐山市校地共建产教融合基地建设项目一标段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24</v>
      </c>
      <c r="Q3909" s="18" t="str">
        <f>VLOOKUP(B3909,辅助信息!E:M,9,FALSE)</f>
        <v>ZTWM-CDGS-XS-2025-0125-四川机司-乐山市校地共建产教融合基地配套设施项目施工一标段钢筋采购合同</v>
      </c>
      <c r="R3909" s="18" t="str">
        <f ca="1">_xlfn._xlws.FILTER(辅助信息!D:D,辅助信息!E:E=B3909)</f>
        <v>乐山市校地共建产教融合基地建设项目一标段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24</v>
      </c>
      <c r="Q3910" s="18" t="str">
        <f>VLOOKUP(B3910,辅助信息!E:M,9,FALSE)</f>
        <v>ZTWM-CDGS-XS-2025-0125-四川机司-乐山市校地共建产教融合基地配套设施项目施工一标段钢筋采购合同</v>
      </c>
      <c r="R3910" s="18" t="str">
        <f ca="1">_xlfn._xlws.FILTER(辅助信息!D:D,辅助信息!E:E=B3910)</f>
        <v>乐山市校地共建产教融合基地建设项目一标段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24</v>
      </c>
      <c r="Q3911" s="18" t="str">
        <f>VLOOKUP(B3911,辅助信息!E:M,9,FALSE)</f>
        <v>ZTWM-CDGS-XS-2024-0134-商投建工达州中医药科技成果示范园项目</v>
      </c>
      <c r="R3911" s="18" t="str">
        <f ca="1">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24</v>
      </c>
      <c r="Q3912" s="18" t="str">
        <f>VLOOKUP(B3912,辅助信息!E:M,9,FALSE)</f>
        <v>ZTWM-CDGS-XS-2024-0134-商投建工达州中医药科技成果示范园项目</v>
      </c>
      <c r="R3912" s="18" t="str">
        <f ca="1">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24</v>
      </c>
      <c r="Q3913" s="18" t="str">
        <f>VLOOKUP(B3913,辅助信息!E:M,9,FALSE)</f>
        <v>ZTWM-CDGS-XS-2024-0134-商投建工达州中医药科技成果示范园项目</v>
      </c>
      <c r="R3913" s="18" t="str">
        <f ca="1">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25</v>
      </c>
      <c r="Q3914" s="18" t="str">
        <f>VLOOKUP(B3914,辅助信息!E:M,9,FALSE)</f>
        <v>ZTWM-CDGS-XS-2024-0134-商投建工达州中医药科技成果示范园项目</v>
      </c>
      <c r="R3914" s="18" t="str">
        <f ca="1">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25</v>
      </c>
      <c r="Q3915" s="18" t="str">
        <f>VLOOKUP(B3915,辅助信息!E:M,9,FALSE)</f>
        <v>ZTWM-CDGS-XS-2024-0134-商投建工达州中医药科技成果示范园项目</v>
      </c>
      <c r="R3915" s="18" t="str">
        <f ca="1">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24</v>
      </c>
      <c r="Q3916" s="18" t="str">
        <f>VLOOKUP(B3916,辅助信息!E:M,9,FALSE)</f>
        <v>ZTWM-CDGS-XS-2024-0134-商投建工达州中医药科技成果示范园项目</v>
      </c>
      <c r="R3916" s="18" t="str">
        <f ca="1">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24</v>
      </c>
      <c r="Q3917" s="18" t="str">
        <f>VLOOKUP(B3917,辅助信息!E:M,9,FALSE)</f>
        <v>ZTWM-CDGS-XS-2024-0134-商投建工达州中医药科技成果示范园项目</v>
      </c>
      <c r="R3917" s="18" t="str">
        <f ca="1">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24</v>
      </c>
      <c r="Q3918" s="18" t="str">
        <f>VLOOKUP(B3918,辅助信息!E:M,9,FALSE)</f>
        <v>ZTWM-CDGS-XS-2025-0156-五冶钢构-2025年九月第一批次钢筋采购合同(三圣乡项目)-中铁物贸成都公司</v>
      </c>
      <c r="R3918" s="18" t="str">
        <f ca="1">_xlfn._xlws.FILTER(辅助信息!D:D,辅助信息!E:E=B3918)</f>
        <v>五冶钢构龙泉东洪片区70亩住宅、商业及配套工程项目二标段</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24</v>
      </c>
      <c r="Q3919" s="18" t="str">
        <f>VLOOKUP(B3919,辅助信息!E:M,9,FALSE)</f>
        <v>ZTWM-CDGS-XS-2025-0156-五冶钢构-2025年九月第一批次钢筋采购合同(三圣乡项目)-中铁物贸成都公司</v>
      </c>
      <c r="R3919" s="18" t="str">
        <f ca="1">_xlfn._xlws.FILTER(辅助信息!D:D,辅助信息!E:E=B3919)</f>
        <v>五冶钢构龙泉东洪片区70亩住宅、商业及配套工程项目二标段</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24</v>
      </c>
      <c r="Q3920" s="18" t="str">
        <f>VLOOKUP(B3920,辅助信息!E:M,9,FALSE)</f>
        <v>ZTWM-CDGS-XS-2025-0156-五冶钢构-2025年九月第一批次钢筋采购合同(三圣乡项目)-中铁物贸成都公司</v>
      </c>
      <c r="R3920" s="18" t="str">
        <f ca="1">_xlfn._xlws.FILTER(辅助信息!D:D,辅助信息!E:E=B3920)</f>
        <v>五冶钢构龙泉东洪片区70亩住宅、商业及配套工程项目二标段</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24</v>
      </c>
      <c r="Q3921" s="18" t="str">
        <f>VLOOKUP(B3921,辅助信息!E:M,9,FALSE)</f>
        <v>ZTWM-CDGS-XS-2025-0156-五冶钢构-2025年九月第一批次钢筋采购合同(三圣乡项目)-中铁物贸成都公司</v>
      </c>
      <c r="R3921" s="18" t="str">
        <f ca="1">_xlfn._xlws.FILTER(辅助信息!D:D,辅助信息!E:E=B3921)</f>
        <v>五冶钢构龙泉东洪片区70亩住宅、商业及配套工程项目二标段</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24</v>
      </c>
      <c r="Q3922" s="18" t="str">
        <f>VLOOKUP(B3922,辅助信息!E:M,9,FALSE)</f>
        <v>ZTWM-CDGS-XS-2025-0156-五冶钢构-2025年九月第一批次钢筋采购合同(三圣乡项目)-中铁物贸成都公司</v>
      </c>
      <c r="R3922" s="18" t="str">
        <f ca="1">_xlfn._xlws.FILTER(辅助信息!D:D,辅助信息!E:E=B3922)</f>
        <v>五冶钢构龙泉东洪片区70亩住宅、商业及配套工程项目二标段</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24</v>
      </c>
      <c r="Q3923" s="18" t="str">
        <f>VLOOKUP(B3923,辅助信息!E:M,9,FALSE)</f>
        <v>ZTWM-CDGS-XS-2025-0156-五冶钢构-2025年九月第一批次钢筋采购合同(三圣乡项目)-中铁物贸成都公司</v>
      </c>
      <c r="R3923" s="18" t="str">
        <f ca="1">_xlfn._xlws.FILTER(辅助信息!D:D,辅助信息!E:E=B3923)</f>
        <v>五冶钢构龙泉东洪片区70亩住宅、商业及配套工程项目二标段</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24</v>
      </c>
      <c r="Q3924" s="18" t="str">
        <f>VLOOKUP(B3924,辅助信息!E:M,9,FALSE)</f>
        <v>ZTWM-CDGS-XS-2025-0156-五冶钢构-2025年九月第一批次钢筋采购合同(三圣乡项目)-中铁物贸成都公司</v>
      </c>
      <c r="R3924" s="18" t="str">
        <f ca="1">_xlfn._xlws.FILTER(辅助信息!D:D,辅助信息!E:E=B3924)</f>
        <v>五冶钢构龙泉东洪片区70亩住宅、商业及配套工程项目二标段</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24</v>
      </c>
      <c r="Q3925" s="18" t="str">
        <f>VLOOKUP(B3925,辅助信息!E:M,9,FALSE)</f>
        <v>ZTWM-CDGS-XS-2025-0156-五冶钢构-2025年九月第一批次钢筋采购合同(三圣乡项目)-中铁物贸成都公司</v>
      </c>
      <c r="R3925" s="18" t="str">
        <f ca="1">_xlfn._xlws.FILTER(辅助信息!D:D,辅助信息!E:E=B3925)</f>
        <v>五冶钢构龙泉东洪片区70亩住宅、商业及配套工程项目一标段</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24</v>
      </c>
      <c r="Q3926" s="18" t="str">
        <f>VLOOKUP(B3926,辅助信息!E:M,9,FALSE)</f>
        <v>ZTWM-CDGS-XS-2025-0156-五冶钢构-2025年九月第一批次钢筋采购合同(三圣乡项目)-中铁物贸成都公司</v>
      </c>
      <c r="R3926" s="18" t="str">
        <f ca="1">_xlfn._xlws.FILTER(辅助信息!D:D,辅助信息!E:E=B3926)</f>
        <v>五冶钢构龙泉东洪片区70亩住宅、商业及配套工程项目一标段</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24</v>
      </c>
      <c r="Q3927" s="18" t="str">
        <f>VLOOKUP(B3927,辅助信息!E:M,9,FALSE)</f>
        <v>ZTWM-CDGS-XS-2025-0156-五冶钢构-2025年九月第一批次钢筋采购合同(三圣乡项目)-中铁物贸成都公司</v>
      </c>
      <c r="R3927" s="18" t="str">
        <f ca="1">_xlfn._xlws.FILTER(辅助信息!D:D,辅助信息!E:E=B3927)</f>
        <v>五冶钢构龙泉东洪片区70亩住宅、商业及配套工程项目一标段</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24</v>
      </c>
      <c r="Q3928" s="18" t="str">
        <f>VLOOKUP(B3928,辅助信息!E:M,9,FALSE)</f>
        <v>ZTWM-CDGS-XS-2025-0156-五冶钢构-2025年九月第一批次钢筋采购合同(三圣乡项目)-中铁物贸成都公司</v>
      </c>
      <c r="R3928" s="18" t="str">
        <f ca="1">_xlfn._xlws.FILTER(辅助信息!D:D,辅助信息!E:E=B3928)</f>
        <v>五冶钢构龙泉东洪片区70亩住宅、商业及配套工程项目一标段</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24</v>
      </c>
      <c r="Q3929" s="18" t="str">
        <f>VLOOKUP(B3929,辅助信息!E:M,9,FALSE)</f>
        <v>ZTWM-CDGS-XS-2025-0156-五冶钢构-2025年九月第一批次钢筋采购合同(三圣乡项目)-中铁物贸成都公司</v>
      </c>
      <c r="R3929" s="18" t="str">
        <f ca="1">_xlfn._xlws.FILTER(辅助信息!D:D,辅助信息!E:E=B3929)</f>
        <v>五冶钢构龙泉东洪片区70亩住宅、商业及配套工程项目一标段</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24</v>
      </c>
      <c r="Q3930" s="18" t="str">
        <f>VLOOKUP(B3930,辅助信息!E:M,9,FALSE)</f>
        <v>ZTWM-CDGS-XS-2025-0156-五冶钢构-2025年九月第一批次钢筋采购合同(三圣乡项目)-中铁物贸成都公司</v>
      </c>
      <c r="R3930" s="18" t="str">
        <f ca="1">_xlfn._xlws.FILTER(辅助信息!D:D,辅助信息!E:E=B3930)</f>
        <v>五冶钢构龙泉东洪片区70亩住宅、商业及配套工程项目一标段</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24</v>
      </c>
      <c r="Q3931" s="18" t="str">
        <f>VLOOKUP(B3931,辅助信息!E:M,9,FALSE)</f>
        <v>ZTWM-CDGS-XS-2025-0156-五冶钢构-2025年九月第一批次钢筋采购合同(三圣乡项目)-中铁物贸成都公司</v>
      </c>
      <c r="R3931" s="18" t="str">
        <f ca="1">_xlfn._xlws.FILTER(辅助信息!D:D,辅助信息!E:E=B3931)</f>
        <v>五冶钢构龙泉东洪片区85亩住宅、商业及配套工程项目二标段</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24</v>
      </c>
      <c r="Q3932" s="18" t="str">
        <f>VLOOKUP(B3932,辅助信息!E:M,9,FALSE)</f>
        <v>ZTWM-CDGS-XS-2025-0156-五冶钢构-2025年九月第一批次钢筋采购合同(三圣乡项目)-中铁物贸成都公司</v>
      </c>
      <c r="R3932" s="18" t="str">
        <f ca="1">_xlfn._xlws.FILTER(辅助信息!D:D,辅助信息!E:E=B3932)</f>
        <v>五冶钢构龙泉东洪片区85亩住宅、商业及配套工程项目二标段</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24</v>
      </c>
      <c r="Q3933" s="18" t="str">
        <f>VLOOKUP(B3933,辅助信息!E:M,9,FALSE)</f>
        <v>ZTWM-CDGS-XS-2025-0156-五冶钢构-2025年九月第一批次钢筋采购合同(三圣乡项目)-中铁物贸成都公司</v>
      </c>
      <c r="R3933" s="18" t="str">
        <f ca="1">_xlfn._xlws.FILTER(辅助信息!D:D,辅助信息!E:E=B3933)</f>
        <v>五冶钢构龙泉东洪片区85亩住宅、商业及配套工程项目二标段</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24</v>
      </c>
      <c r="Q3934" s="18" t="str">
        <f>VLOOKUP(B3934,辅助信息!E:M,9,FALSE)</f>
        <v>ZTWM-CDGS-XS-2025-0156-五冶钢构-2025年九月第一批次钢筋采购合同(三圣乡项目)-中铁物贸成都公司</v>
      </c>
      <c r="R3934" s="18" t="str">
        <f ca="1">_xlfn._xlws.FILTER(辅助信息!D:D,辅助信息!E:E=B3934)</f>
        <v>五冶钢构龙泉东洪片区85亩住宅、商业及配套工程项目二标段</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24</v>
      </c>
      <c r="Q3935" s="18" t="str">
        <f>VLOOKUP(B3935,辅助信息!E:M,9,FALSE)</f>
        <v>ZTWM-CDGS-XS-2025-0156-五冶钢构-2025年九月第一批次钢筋采购合同(三圣乡项目)-中铁物贸成都公司</v>
      </c>
      <c r="R3935" s="18" t="str">
        <f ca="1">_xlfn._xlws.FILTER(辅助信息!D:D,辅助信息!E:E=B3935)</f>
        <v>五冶钢构龙泉东洪片区85亩住宅、商业及配套工程项目二标段</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24</v>
      </c>
      <c r="Q3936" s="18" t="str">
        <f>VLOOKUP(B3936,辅助信息!E:M,9,FALSE)</f>
        <v>ZTWM-CDGS-XS-2025-0156-五冶钢构-2025年九月第一批次钢筋采购合同(三圣乡项目)-中铁物贸成都公司</v>
      </c>
      <c r="R3936" s="18" t="str">
        <f ca="1">_xlfn._xlws.FILTER(辅助信息!D:D,辅助信息!E:E=B3936)</f>
        <v>五冶钢构龙泉东洪片区85亩住宅、商业及配套工程项目二标段</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24</v>
      </c>
      <c r="Q3937" s="18" t="str">
        <f>VLOOKUP(B3937,辅助信息!E:M,9,FALSE)</f>
        <v>ZTWM-CDGS-XS-2025-0156-五冶钢构-2025年九月第一批次钢筋采购合同(三圣乡项目)-中铁物贸成都公司</v>
      </c>
      <c r="R3937" s="18" t="str">
        <f ca="1">_xlfn._xlws.FILTER(辅助信息!D:D,辅助信息!E:E=B3937)</f>
        <v>五冶钢构龙泉东洪片区85亩住宅、商业及配套工程项目三标段</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24</v>
      </c>
      <c r="Q3938" s="18" t="str">
        <f>VLOOKUP(B3938,辅助信息!E:M,9,FALSE)</f>
        <v>ZTWM-CDGS-XS-2025-0156-五冶钢构-2025年九月第一批次钢筋采购合同(三圣乡项目)-中铁物贸成都公司</v>
      </c>
      <c r="R3938" s="18" t="str">
        <f ca="1">_xlfn._xlws.FILTER(辅助信息!D:D,辅助信息!E:E=B3938)</f>
        <v>五冶钢构龙泉东洪片区85亩住宅、商业及配套工程项目三标段</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24</v>
      </c>
      <c r="Q3939" s="18" t="str">
        <f>VLOOKUP(B3939,辅助信息!E:M,9,FALSE)</f>
        <v>ZTWM-CDGS-XS-2025-0156-五冶钢构-2025年九月第一批次钢筋采购合同(三圣乡项目)-中铁物贸成都公司</v>
      </c>
      <c r="R3939" s="18" t="str">
        <f ca="1">_xlfn._xlws.FILTER(辅助信息!D:D,辅助信息!E:E=B3939)</f>
        <v>五冶钢构龙泉东洪片区85亩住宅、商业及配套工程项目三标段</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24</v>
      </c>
      <c r="Q3940" s="18" t="str">
        <f>VLOOKUP(B3940,辅助信息!E:M,9,FALSE)</f>
        <v>ZTWM-CDGS-XS-2025-0156-五冶钢构-2025年九月第一批次钢筋采购合同(三圣乡项目)-中铁物贸成都公司</v>
      </c>
      <c r="R3940" s="18" t="str">
        <f ca="1">_xlfn._xlws.FILTER(辅助信息!D:D,辅助信息!E:E=B3940)</f>
        <v>五冶钢构龙泉东洪片区85亩住宅、商业及配套工程项目三标段</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24</v>
      </c>
      <c r="Q3941" s="18" t="str">
        <f>VLOOKUP(B3941,辅助信息!E:M,9,FALSE)</f>
        <v>ZTWM-CDGS-XS-2025-0156-五冶钢构-2025年九月第一批次钢筋采购合同(三圣乡项目)-中铁物贸成都公司</v>
      </c>
      <c r="R3941" s="18" t="str">
        <f ca="1">_xlfn._xlws.FILTER(辅助信息!D:D,辅助信息!E:E=B3941)</f>
        <v>五冶钢构龙泉东洪片区85亩住宅、商业及配套工程项目三标段</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24</v>
      </c>
      <c r="Q3942" s="18" t="str">
        <f>VLOOKUP(B3942,辅助信息!E:M,9,FALSE)</f>
        <v>ZTWM-CDGS-XS-2025-0156-五冶钢构-2025年九月第一批次钢筋采购合同(三圣乡项目)-中铁物贸成都公司</v>
      </c>
      <c r="R3942" s="18" t="str">
        <f ca="1">_xlfn._xlws.FILTER(辅助信息!D:D,辅助信息!E:E=B3942)</f>
        <v>五冶钢构龙泉东洪片区85亩住宅、商业及配套工程项目三标段</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24</v>
      </c>
      <c r="Q3943" s="18" t="str">
        <f>VLOOKUP(B3943,辅助信息!E:M,9,FALSE)</f>
        <v>ZTWM-CDGS-XS-2025-0156-五冶钢构-2025年九月第一批次钢筋采购合同(三圣乡项目)-中铁物贸成都公司</v>
      </c>
      <c r="R3943" s="18" t="str">
        <f ca="1">_xlfn._xlws.FILTER(辅助信息!D:D,辅助信息!E:E=B3943)</f>
        <v>五冶钢构龙泉东洪片区85亩住宅、商业及配套工程项目三标段</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24</v>
      </c>
      <c r="Q3944" s="18" t="str">
        <f>VLOOKUP(B3944,辅助信息!E:M,9,FALSE)</f>
        <v>ZTWM-CDGS-XS-2025-0156-五冶钢构-2025年九月第一批次钢筋采购合同(三圣乡项目)-中铁物贸成都公司</v>
      </c>
      <c r="R3944" s="18" t="str">
        <f ca="1">_xlfn._xlws.FILTER(辅助信息!D:D,辅助信息!E:E=B3944)</f>
        <v>五冶钢构龙泉东洪片区85亩住宅、商业及配套工程项目三标段</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24</v>
      </c>
      <c r="Q3945" s="18" t="str">
        <f>VLOOKUP(B3945,辅助信息!E:M,9,FALSE)</f>
        <v>ZTWM-CDGS-XS-2025-0156-五冶钢构-2025年九月第一批次钢筋采购合同(三圣乡项目)-中铁物贸成都公司</v>
      </c>
      <c r="R3945" s="18" t="str">
        <f ca="1">_xlfn._xlws.FILTER(辅助信息!D:D,辅助信息!E:E=B3945)</f>
        <v>五冶钢构龙泉东洪片区85亩住宅、商业及配套工程项目三标段</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24</v>
      </c>
      <c r="Q3946" s="18" t="str">
        <f>VLOOKUP(B3946,辅助信息!E:M,9,FALSE)</f>
        <v>ZTWM-CDGS-XS-2025-0156-五冶钢构-2025年九月第一批次钢筋采购合同(三圣乡项目)-中铁物贸成都公司</v>
      </c>
      <c r="R3946" s="18" t="str">
        <f ca="1">_xlfn._xlws.FILTER(辅助信息!D:D,辅助信息!E:E=B3946)</f>
        <v>五冶钢构龙泉东洪片区85亩住宅、商业及配套工程项目三标段</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24</v>
      </c>
      <c r="Q3947" s="18" t="str">
        <f>VLOOKUP(B3947,辅助信息!E:M,9,FALSE)</f>
        <v>ZTWM-CDGS-XS-2025-0156-五冶钢构-2025年九月第一批次钢筋采购合同(三圣乡项目)-中铁物贸成都公司</v>
      </c>
      <c r="R3947" s="18" t="str">
        <f ca="1">_xlfn._xlws.FILTER(辅助信息!D:D,辅助信息!E:E=B3947)</f>
        <v>五冶钢构龙泉东洪片区85亩住宅、商业及配套工程项目三标段</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24</v>
      </c>
      <c r="Q3948" s="18" t="str">
        <f>VLOOKUP(B3948,辅助信息!E:M,9,FALSE)</f>
        <v>ZTWM-CDGS-XS-2025-0156-五冶钢构-2025年九月第一批次钢筋采购合同(三圣乡项目)-中铁物贸成都公司</v>
      </c>
      <c r="R3948" s="18" t="str">
        <f ca="1">_xlfn._xlws.FILTER(辅助信息!D:D,辅助信息!E:E=B3948)</f>
        <v>五冶钢构龙泉东洪片区85亩住宅、商业及配套工程项目三标段</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24</v>
      </c>
      <c r="Q3949" s="18" t="str">
        <f>VLOOKUP(B3949,辅助信息!E:M,9,FALSE)</f>
        <v>ZTWM-CDGS-XS-2025-0156-五冶钢构-2025年九月第一批次钢筋采购合同(三圣乡项目)-中铁物贸成都公司</v>
      </c>
      <c r="R3949" s="18" t="str">
        <f ca="1">_xlfn._xlws.FILTER(辅助信息!D:D,辅助信息!E:E=B3949)</f>
        <v>五冶钢构龙泉东洪片区85亩住宅、商业及配套工程项目三标段</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24</v>
      </c>
      <c r="Q3950" s="18" t="str">
        <f>VLOOKUP(B3950,辅助信息!E:M,9,FALSE)</f>
        <v>ZTWM-CDGS-XS-2025-0156-五冶钢构-2025年九月第一批次钢筋采购合同(三圣乡项目)-中铁物贸成都公司</v>
      </c>
      <c r="R3950" s="18" t="str">
        <f ca="1">_xlfn._xlws.FILTER(辅助信息!D:D,辅助信息!E:E=B3950)</f>
        <v>五冶钢构龙泉东洪片区85亩住宅、商业及配套工程项目三标段</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24</v>
      </c>
      <c r="Q3951" s="18" t="str">
        <f>VLOOKUP(B3951,辅助信息!E:M,9,FALSE)</f>
        <v>ZTWM-CDGS-XS-2025-0156-五冶钢构-2025年九月第一批次钢筋采购合同(三圣乡项目)-中铁物贸成都公司</v>
      </c>
      <c r="R3951" s="18" t="str">
        <f ca="1">_xlfn._xlws.FILTER(辅助信息!D:D,辅助信息!E:E=B3951)</f>
        <v>五冶钢构龙泉东洪片区85亩住宅、商业及配套工程项目三标段</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24</v>
      </c>
      <c r="Q3952" s="18" t="str">
        <f>VLOOKUP(B3952,辅助信息!E:M,9,FALSE)</f>
        <v>ZTWM-CDGS-XS-2025-0156-五冶钢构-2025年九月第一批次钢筋采购合同(三圣乡项目)-中铁物贸成都公司</v>
      </c>
      <c r="R3952" s="18" t="str">
        <f ca="1">_xlfn._xlws.FILTER(辅助信息!D:D,辅助信息!E:E=B3952)</f>
        <v>五冶钢构龙泉东洪片区85亩住宅、商业及配套工程项目一标段</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24</v>
      </c>
      <c r="Q3953" s="18" t="str">
        <f>VLOOKUP(B3953,辅助信息!E:M,9,FALSE)</f>
        <v>ZTWM-CDGS-XS-2025-0156-五冶钢构-2025年九月第一批次钢筋采购合同(三圣乡项目)-中铁物贸成都公司</v>
      </c>
      <c r="R3953" s="18" t="str">
        <f ca="1">_xlfn._xlws.FILTER(辅助信息!D:D,辅助信息!E:E=B3953)</f>
        <v>五冶钢构龙泉东洪片区85亩住宅、商业及配套工程项目一标段</v>
      </c>
    </row>
    <row r="3954" hidden="1" spans="2:18">
      <c r="B3954" s="124" t="s">
        <v>230</v>
      </c>
      <c r="C3954" s="59">
        <v>45928</v>
      </c>
      <c r="D3954" s="29" t="str">
        <f>VLOOKUP(B3954,辅助信息!E:K,7,FALSE)</f>
        <v>JWDDCD2025102100481</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24</v>
      </c>
      <c r="Q3954" s="18" t="str">
        <f>VLOOKUP(B3954,辅助信息!E:M,9,FALSE)</f>
        <v>ZTWM-CDGS-XS-2025-0073-五冶天府-成都怡心湖片区及龙泉驿医院等项目</v>
      </c>
      <c r="R3954" s="18" t="str">
        <f ca="1">_xlfn._xlws.FILTER(辅助信息!D:D,辅助信息!E:E=B3954)</f>
        <v>五冶建设成都盐道街中学初中部改扩建工程-二标</v>
      </c>
    </row>
    <row r="3955" hidden="1" spans="2:18">
      <c r="B3955" s="124" t="s">
        <v>230</v>
      </c>
      <c r="C3955" s="59">
        <v>45928</v>
      </c>
      <c r="D3955" s="29" t="str">
        <f>VLOOKUP(B3955,辅助信息!E:K,7,FALSE)</f>
        <v>JWDDCD2025102100481</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24</v>
      </c>
      <c r="Q3955" s="18" t="str">
        <f>VLOOKUP(B3955,辅助信息!E:M,9,FALSE)</f>
        <v>ZTWM-CDGS-XS-2025-0073-五冶天府-成都怡心湖片区及龙泉驿医院等项目</v>
      </c>
      <c r="R3955" s="18" t="str">
        <f ca="1">_xlfn._xlws.FILTER(辅助信息!D:D,辅助信息!E:E=B3955)</f>
        <v>五冶建设成都盐道街中学初中部改扩建工程-二标</v>
      </c>
    </row>
    <row r="3956" hidden="1" spans="2:18">
      <c r="B3956" s="124" t="s">
        <v>230</v>
      </c>
      <c r="C3956" s="59">
        <v>45928</v>
      </c>
      <c r="D3956" s="29" t="str">
        <f>VLOOKUP(B3956,辅助信息!E:K,7,FALSE)</f>
        <v>JWDDCD2025102100481</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24</v>
      </c>
      <c r="Q3956" s="18" t="str">
        <f>VLOOKUP(B3956,辅助信息!E:M,9,FALSE)</f>
        <v>ZTWM-CDGS-XS-2025-0073-五冶天府-成都怡心湖片区及龙泉驿医院等项目</v>
      </c>
      <c r="R3956" s="18" t="str">
        <f ca="1">_xlfn._xlws.FILTER(辅助信息!D:D,辅助信息!E:E=B3956)</f>
        <v>五冶建设成都盐道街中学初中部改扩建工程-二标</v>
      </c>
    </row>
    <row r="3957" hidden="1" spans="2:18">
      <c r="B3957" s="124" t="s">
        <v>231</v>
      </c>
      <c r="C3957" s="59">
        <v>45928</v>
      </c>
      <c r="D3957" s="29" t="str">
        <f>VLOOKUP(B3957,辅助信息!E:K,7,FALSE)</f>
        <v>JWDDCD2025102100481</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24</v>
      </c>
      <c r="Q3957" s="18" t="str">
        <f>VLOOKUP(B3957,辅助信息!E:M,9,FALSE)</f>
        <v>ZTWM-CDGS-XS-2025-0073-五冶天府-成都怡心湖片区及龙泉驿医院等项目</v>
      </c>
      <c r="R3957" s="18" t="str">
        <f ca="1">_xlfn._xlws.FILTER(辅助信息!D:D,辅助信息!E:E=B3957)</f>
        <v>五冶建设成都盐道街中学初中部改扩建工程-一标</v>
      </c>
    </row>
    <row r="3958" hidden="1" spans="2:18">
      <c r="B3958" s="124" t="s">
        <v>231</v>
      </c>
      <c r="C3958" s="59">
        <v>45928</v>
      </c>
      <c r="D3958" s="29" t="str">
        <f>VLOOKUP(B3958,辅助信息!E:K,7,FALSE)</f>
        <v>JWDDCD2025102100481</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24</v>
      </c>
      <c r="Q3958" s="18" t="str">
        <f>VLOOKUP(B3958,辅助信息!E:M,9,FALSE)</f>
        <v>ZTWM-CDGS-XS-2025-0073-五冶天府-成都怡心湖片区及龙泉驿医院等项目</v>
      </c>
      <c r="R3958" s="18" t="str">
        <f ca="1">_xlfn._xlws.FILTER(辅助信息!D:D,辅助信息!E:E=B3958)</f>
        <v>五冶建设成都盐道街中学初中部改扩建工程-一标</v>
      </c>
    </row>
    <row r="3959" hidden="1" spans="2:18">
      <c r="B3959" s="124" t="s">
        <v>231</v>
      </c>
      <c r="C3959" s="59">
        <v>45928</v>
      </c>
      <c r="D3959" s="29" t="str">
        <f>VLOOKUP(B3959,辅助信息!E:K,7,FALSE)</f>
        <v>JWDDCD2025102100481</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24</v>
      </c>
      <c r="Q3959" s="18" t="str">
        <f>VLOOKUP(B3959,辅助信息!E:M,9,FALSE)</f>
        <v>ZTWM-CDGS-XS-2025-0073-五冶天府-成都怡心湖片区及龙泉驿医院等项目</v>
      </c>
      <c r="R3959" s="18" t="str">
        <f ca="1">_xlfn._xlws.FILTER(辅助信息!D:D,辅助信息!E:E=B3959)</f>
        <v>五冶建设成都盐道街中学初中部改扩建工程-一标</v>
      </c>
    </row>
    <row r="3960" hidden="1" spans="2:18">
      <c r="B3960" s="124" t="s">
        <v>231</v>
      </c>
      <c r="C3960" s="59">
        <v>45928</v>
      </c>
      <c r="D3960" s="29" t="str">
        <f>VLOOKUP(B3960,辅助信息!E:K,7,FALSE)</f>
        <v>JWDDCD2025102100481</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24</v>
      </c>
      <c r="Q3960" s="18" t="str">
        <f>VLOOKUP(B3960,辅助信息!E:M,9,FALSE)</f>
        <v>ZTWM-CDGS-XS-2025-0073-五冶天府-成都怡心湖片区及龙泉驿医院等项目</v>
      </c>
      <c r="R3960" s="18" t="str">
        <f ca="1">_xlfn._xlws.FILTER(辅助信息!D:D,辅助信息!E:E=B3960)</f>
        <v>五冶建设成都盐道街中学初中部改扩建工程-一标</v>
      </c>
    </row>
    <row r="3961" hidden="1" spans="2:18">
      <c r="B3961" s="124" t="s">
        <v>167</v>
      </c>
      <c r="C3961" s="59">
        <v>45928</v>
      </c>
      <c r="D3961" s="29" t="str">
        <f>VLOOKUP(B3961,辅助信息!E:K,7,FALSE)</f>
        <v>JWDDCD2025102100473</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24</v>
      </c>
      <c r="Q3961" s="18" t="str">
        <f>VLOOKUP(B3961,辅助信息!E:M,9,FALSE)</f>
        <v>ZTWM-CDGS-XS-2025-0073-五冶天府-成都怡心湖片区及龙泉驿医院等项目</v>
      </c>
      <c r="R3961" s="18" t="str">
        <f ca="1">_xlfn._xlws.FILTER(辅助信息!D:D,辅助信息!E:E=B3961)</f>
        <v>五冶建设扩建艺体中学二期工程</v>
      </c>
    </row>
    <row r="3962" hidden="1" spans="2:18">
      <c r="B3962" s="124" t="s">
        <v>167</v>
      </c>
      <c r="C3962" s="59">
        <v>45928</v>
      </c>
      <c r="D3962" s="29" t="str">
        <f>VLOOKUP(B3962,辅助信息!E:K,7,FALSE)</f>
        <v>JWDDCD2025102100473</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24</v>
      </c>
      <c r="Q3962" s="18" t="str">
        <f>VLOOKUP(B3962,辅助信息!E:M,9,FALSE)</f>
        <v>ZTWM-CDGS-XS-2025-0073-五冶天府-成都怡心湖片区及龙泉驿医院等项目</v>
      </c>
      <c r="R3962" s="18" t="str">
        <f ca="1">_xlfn._xlws.FILTER(辅助信息!D:D,辅助信息!E:E=B3962)</f>
        <v>五冶建设扩建艺体中学二期工程</v>
      </c>
    </row>
    <row r="3963" hidden="1" spans="2:18">
      <c r="B3963" s="124" t="s">
        <v>167</v>
      </c>
      <c r="C3963" s="59">
        <v>45928</v>
      </c>
      <c r="D3963" s="29" t="str">
        <f>VLOOKUP(B3963,辅助信息!E:K,7,FALSE)</f>
        <v>JWDDCD2025102100473</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24</v>
      </c>
      <c r="Q3963" s="18" t="str">
        <f>VLOOKUP(B3963,辅助信息!E:M,9,FALSE)</f>
        <v>ZTWM-CDGS-XS-2025-0073-五冶天府-成都怡心湖片区及龙泉驿医院等项目</v>
      </c>
      <c r="R3963" s="18" t="str">
        <f ca="1">_xlfn._xlws.FILTER(辅助信息!D:D,辅助信息!E:E=B3963)</f>
        <v>五冶建设扩建艺体中学二期工程</v>
      </c>
    </row>
    <row r="3964" hidden="1" spans="2:18">
      <c r="B3964" s="124" t="s">
        <v>167</v>
      </c>
      <c r="C3964" s="59">
        <v>45928</v>
      </c>
      <c r="D3964" s="29" t="str">
        <f>VLOOKUP(B3964,辅助信息!E:K,7,FALSE)</f>
        <v>JWDDCD2025102100473</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24</v>
      </c>
      <c r="Q3964" s="18" t="str">
        <f>VLOOKUP(B3964,辅助信息!E:M,9,FALSE)</f>
        <v>ZTWM-CDGS-XS-2025-0073-五冶天府-成都怡心湖片区及龙泉驿医院等项目</v>
      </c>
      <c r="R3964" s="18" t="str">
        <f ca="1">_xlfn._xlws.FILTER(辅助信息!D:D,辅助信息!E:E=B3964)</f>
        <v>五冶建设扩建艺体中学二期工程</v>
      </c>
    </row>
    <row r="3965" hidden="1" spans="2:18">
      <c r="B3965" s="124" t="s">
        <v>167</v>
      </c>
      <c r="C3965" s="59">
        <v>45928</v>
      </c>
      <c r="D3965" s="29" t="str">
        <f>VLOOKUP(B3965,辅助信息!E:K,7,FALSE)</f>
        <v>JWDDCD2025102100473</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24</v>
      </c>
      <c r="Q3965" s="18" t="str">
        <f>VLOOKUP(B3965,辅助信息!E:M,9,FALSE)</f>
        <v>ZTWM-CDGS-XS-2025-0073-五冶天府-成都怡心湖片区及龙泉驿医院等项目</v>
      </c>
      <c r="R3965" s="18" t="str">
        <f ca="1">_xlfn._xlws.FILTER(辅助信息!D:D,辅助信息!E:E=B3965)</f>
        <v>五冶建设扩建艺体中学二期工程</v>
      </c>
    </row>
    <row r="3966" hidden="1" spans="2:18">
      <c r="B3966" s="124" t="s">
        <v>167</v>
      </c>
      <c r="C3966" s="59">
        <v>45928</v>
      </c>
      <c r="D3966" s="29" t="str">
        <f>VLOOKUP(B3966,辅助信息!E:K,7,FALSE)</f>
        <v>JWDDCD2025102100473</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24</v>
      </c>
      <c r="Q3966" s="18" t="str">
        <f>VLOOKUP(B3966,辅助信息!E:M,9,FALSE)</f>
        <v>ZTWM-CDGS-XS-2025-0073-五冶天府-成都怡心湖片区及龙泉驿医院等项目</v>
      </c>
      <c r="R3966" s="18" t="str">
        <f ca="1">_xlfn._xlws.FILTER(辅助信息!D:D,辅助信息!E:E=B3966)</f>
        <v>五冶建设扩建艺体中学二期工程</v>
      </c>
    </row>
    <row r="3967" hidden="1" spans="2:18">
      <c r="B3967" s="124" t="s">
        <v>167</v>
      </c>
      <c r="C3967" s="59">
        <v>45928</v>
      </c>
      <c r="D3967" s="29" t="str">
        <f>VLOOKUP(B3967,辅助信息!E:K,7,FALSE)</f>
        <v>JWDDCD2025102100473</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24</v>
      </c>
      <c r="Q3967" s="18" t="str">
        <f>VLOOKUP(B3967,辅助信息!E:M,9,FALSE)</f>
        <v>ZTWM-CDGS-XS-2025-0073-五冶天府-成都怡心湖片区及龙泉驿医院等项目</v>
      </c>
      <c r="R3967" s="18" t="str">
        <f ca="1">_xlfn._xlws.FILTER(辅助信息!D:D,辅助信息!E:E=B3967)</f>
        <v>五冶建设扩建艺体中学二期工程</v>
      </c>
    </row>
    <row r="3968" hidden="1" spans="2:18">
      <c r="B3968" s="124" t="s">
        <v>167</v>
      </c>
      <c r="C3968" s="59">
        <v>45928</v>
      </c>
      <c r="D3968" s="29" t="str">
        <f>VLOOKUP(B3968,辅助信息!E:K,7,FALSE)</f>
        <v>JWDDCD2025102100473</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24</v>
      </c>
      <c r="Q3968" s="18" t="str">
        <f>VLOOKUP(B3968,辅助信息!E:M,9,FALSE)</f>
        <v>ZTWM-CDGS-XS-2025-0073-五冶天府-成都怡心湖片区及龙泉驿医院等项目</v>
      </c>
      <c r="R3968" s="18" t="str">
        <f ca="1">_xlfn._xlws.FILTER(辅助信息!D:D,辅助信息!E:E=B3968)</f>
        <v>五冶建设扩建艺体中学二期工程</v>
      </c>
    </row>
    <row r="3969" hidden="1" spans="2:18">
      <c r="B3969" s="124" t="s">
        <v>215</v>
      </c>
      <c r="C3969" s="59">
        <v>45928</v>
      </c>
      <c r="D3969" s="29" t="str">
        <f>VLOOKUP(B3969,辅助信息!E:K,7,FALSE)</f>
        <v>JWDDCD2025102100486</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 ca="1">_xlfn._xlws.FILTER(辅助信息!D:D,辅助信息!E:E=B3969)</f>
        <v>五冶建设龙泉驿一医院配套建设工程</v>
      </c>
    </row>
    <row r="3970" hidden="1" spans="2:18">
      <c r="B3970" s="124" t="s">
        <v>215</v>
      </c>
      <c r="C3970" s="59">
        <v>45928</v>
      </c>
      <c r="D3970" s="29" t="str">
        <f>VLOOKUP(B3970,辅助信息!E:K,7,FALSE)</f>
        <v>JWDDCD2025102100486</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 ca="1">_xlfn._xlws.FILTER(辅助信息!D:D,辅助信息!E:E=B3970)</f>
        <v>五冶建设龙泉驿一医院配套建设工程</v>
      </c>
    </row>
    <row r="3971" hidden="1" spans="2:18">
      <c r="B3971" s="124" t="s">
        <v>215</v>
      </c>
      <c r="C3971" s="59">
        <v>45928</v>
      </c>
      <c r="D3971" s="29" t="str">
        <f>VLOOKUP(B3971,辅助信息!E:K,7,FALSE)</f>
        <v>JWDDCD2025102100486</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 ca="1">_xlfn._xlws.FILTER(辅助信息!D:D,辅助信息!E:E=B3971)</f>
        <v>五冶建设龙泉驿一医院配套建设工程</v>
      </c>
    </row>
    <row r="3972" hidden="1" spans="2:18">
      <c r="B3972" s="124" t="s">
        <v>215</v>
      </c>
      <c r="C3972" s="59">
        <v>45928</v>
      </c>
      <c r="D3972" s="29" t="str">
        <f>VLOOKUP(B3972,辅助信息!E:K,7,FALSE)</f>
        <v>JWDDCD2025102100486</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 ca="1">_xlfn._xlws.FILTER(辅助信息!D:D,辅助信息!E:E=B3972)</f>
        <v>五冶建设龙泉驿一医院配套建设工程</v>
      </c>
    </row>
    <row r="3973" hidden="1" spans="2:18">
      <c r="B3973" s="124" t="s">
        <v>196</v>
      </c>
      <c r="C3973" s="59">
        <v>45928</v>
      </c>
      <c r="D3973" s="29" t="str">
        <f>VLOOKUP(B3973,辅助信息!E:K,7,FALSE)</f>
        <v>JWDDCD2025102100476</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 ca="1">_xlfn._xlws.FILTER(辅助信息!D:D,辅助信息!E:E=B3973)</f>
        <v>五冶建设师大附中外语校新建教学楼工程</v>
      </c>
    </row>
    <row r="3974" hidden="1" spans="2:18">
      <c r="B3974" s="124" t="s">
        <v>196</v>
      </c>
      <c r="C3974" s="59">
        <v>45928</v>
      </c>
      <c r="D3974" s="29" t="str">
        <f>VLOOKUP(B3974,辅助信息!E:K,7,FALSE)</f>
        <v>JWDDCD2025102100476</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 ca="1">_xlfn._xlws.FILTER(辅助信息!D:D,辅助信息!E:E=B3974)</f>
        <v>五冶建设师大附中外语校新建教学楼工程</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 ca="1">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 ca="1">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 ca="1">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 ca="1">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 ca="1">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 ca="1">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 ca="1">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 ca="1">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 ca="1">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 ca="1">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 ca="1">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 ca="1">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 ca="1">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 ca="1">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 ca="1">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 ca="1">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 ca="1">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 ca="1">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 ca="1">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 ca="1">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 ca="1">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 ca="1">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 ca="1">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24</v>
      </c>
      <c r="Q3998" s="18" t="str">
        <f>VLOOKUP(B3998,辅助信息!E:M,9,FALSE)</f>
        <v>ZTWM-CDGS-XS-2024-0030-华西集采-简州大道</v>
      </c>
      <c r="R3998" s="18" t="str">
        <f ca="1">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24</v>
      </c>
      <c r="Q3999" s="18" t="str">
        <f>VLOOKUP(B3999,辅助信息!E:M,9,FALSE)</f>
        <v>ZTWM-CDGS-XS-2024-0030-华西集采-简州大道</v>
      </c>
      <c r="R3999" s="18" t="str">
        <f ca="1">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24</v>
      </c>
      <c r="Q4000" s="18" t="str">
        <f>VLOOKUP(B4000,辅助信息!E:M,9,FALSE)</f>
        <v>ZTWM-CDGS-XS-2024-0030-华西集采-简州大道</v>
      </c>
      <c r="R4000" s="18" t="str">
        <f ca="1">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24</v>
      </c>
      <c r="Q4001" s="18" t="str">
        <f>VLOOKUP(B4001,辅助信息!E:M,9,FALSE)</f>
        <v>ZTWM-CDGS-XS-2024-0030-华西集采-简州大道</v>
      </c>
      <c r="R4001" s="18" t="str">
        <f ca="1">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24</v>
      </c>
      <c r="Q4002" s="18" t="str">
        <f>VLOOKUP(B4002,辅助信息!E:M,9,FALSE)</f>
        <v>ZTWM-CDGS-XS-2024-0030-华西集采-简州大道</v>
      </c>
      <c r="R4002" s="18" t="str">
        <f ca="1">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 ca="1">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 ca="1">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 ca="1">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 ca="1">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 ca="1">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 ca="1">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24</v>
      </c>
      <c r="Q4009" s="18" t="str">
        <f>VLOOKUP(B4009,辅助信息!E:M,9,FALSE)</f>
        <v>ZTWM-CDGS-XS-2024-0030-华西集采-简州大道</v>
      </c>
      <c r="R4009" s="18" t="str">
        <f ca="1">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24</v>
      </c>
      <c r="Q4010" s="18" t="str">
        <f>VLOOKUP(B4010,辅助信息!E:M,9,FALSE)</f>
        <v>ZTWM-CDGS-XS-2025-0126-四川机司-乐山市校地共建产教融合基地配套设施项目施工二标段钢筋采购合同</v>
      </c>
      <c r="R4010" s="18" t="str">
        <f ca="1">_xlfn._xlws.FILTER(辅助信息!D:D,辅助信息!E:E=B4010)</f>
        <v>乐山市校地共建产教融合基地建设项目二标段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24</v>
      </c>
      <c r="Q4011" s="18" t="str">
        <f>VLOOKUP(B4011,辅助信息!E:M,9,FALSE)</f>
        <v>ZTWM-CDGS-XS-2025-0126-四川机司-乐山市校地共建产教融合基地配套设施项目施工二标段钢筋采购合同</v>
      </c>
      <c r="R4011" s="18" t="str">
        <f ca="1">_xlfn._xlws.FILTER(辅助信息!D:D,辅助信息!E:E=B4011)</f>
        <v>乐山市校地共建产教融合基地建设项目二标段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24</v>
      </c>
      <c r="Q4012" s="18" t="str">
        <f>VLOOKUP(B4012,辅助信息!E:M,9,FALSE)</f>
        <v>ZTWM-CDGS-XS-2025-0126-四川机司-乐山市校地共建产教融合基地配套设施项目施工二标段钢筋采购合同</v>
      </c>
      <c r="R4012" s="18" t="str">
        <f ca="1">_xlfn._xlws.FILTER(辅助信息!D:D,辅助信息!E:E=B4012)</f>
        <v>乐山市校地共建产教融合基地建设项目二标段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 ca="1">_xlfn._xlws.FILTER(辅助信息!D:D,辅助信息!E:E=B4013)</f>
        <v>乐山市校地共建产教融合基地建设项目二标段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24</v>
      </c>
      <c r="Q4014" s="18" t="str">
        <f>VLOOKUP(B4014,辅助信息!E:M,9,FALSE)</f>
        <v>ZTWM-CDGS-XS-2025-0126-四川机司-乐山市校地共建产教融合基地配套设施项目施工二标段钢筋采购合同</v>
      </c>
      <c r="R4014" s="18" t="str">
        <f ca="1">_xlfn._xlws.FILTER(辅助信息!D:D,辅助信息!E:E=B4014)</f>
        <v>乐山市校地共建产教融合基地建设项目二标段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24</v>
      </c>
      <c r="Q4015" s="18" t="str">
        <f>VLOOKUP(B4015,辅助信息!E:M,9,FALSE)</f>
        <v>ZTWM-CDGS-XS-2025-0126-四川机司-乐山市校地共建产教融合基地配套设施项目施工二标段钢筋采购合同</v>
      </c>
      <c r="R4015" s="18" t="str">
        <f ca="1">_xlfn._xlws.FILTER(辅助信息!D:D,辅助信息!E:E=B4015)</f>
        <v>乐山市校地共建产教融合基地建设项目二标段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24</v>
      </c>
      <c r="Q4016" s="18" t="str">
        <f>VLOOKUP(B4016,辅助信息!E:M,9,FALSE)</f>
        <v>ZTWM-CDGS-XS-2025-0126-四川机司-乐山市校地共建产教融合基地配套设施项目施工二标段钢筋采购合同</v>
      </c>
      <c r="R4016" s="18" t="str">
        <f ca="1">_xlfn._xlws.FILTER(辅助信息!D:D,辅助信息!E:E=B4016)</f>
        <v>乐山市校地共建产教融合基地建设项目二标段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24</v>
      </c>
      <c r="Q4017" s="18" t="str">
        <f>VLOOKUP(B4017,辅助信息!E:M,9,FALSE)</f>
        <v>ZTWM-CDGS-XS-2025-0126-四川机司-乐山市校地共建产教融合基地配套设施项目施工二标段钢筋采购合同</v>
      </c>
      <c r="R4017" s="18" t="str">
        <f ca="1">_xlfn._xlws.FILTER(辅助信息!D:D,辅助信息!E:E=B4017)</f>
        <v>乐山市校地共建产教融合基地建设项目二标段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24</v>
      </c>
      <c r="Q4018" s="18" t="str">
        <f>VLOOKUP(B4018,辅助信息!E:M,9,FALSE)</f>
        <v>ZTWM-CDGS-XS-2025-0126-四川机司-乐山市校地共建产教融合基地配套设施项目施工二标段钢筋采购合同</v>
      </c>
      <c r="R4018" s="18" t="str">
        <f ca="1">_xlfn._xlws.FILTER(辅助信息!D:D,辅助信息!E:E=B4018)</f>
        <v>乐山市校地共建产教融合基地建设项目二标段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24</v>
      </c>
      <c r="Q4019" s="18" t="str">
        <f>VLOOKUP(B4019,辅助信息!E:M,9,FALSE)</f>
        <v>ZTWM-CDGS-XS-2025-0126-四川机司-乐山市校地共建产教融合基地配套设施项目施工二标段钢筋采购合同</v>
      </c>
      <c r="R4019" s="18" t="str">
        <f ca="1">_xlfn._xlws.FILTER(辅助信息!D:D,辅助信息!E:E=B4019)</f>
        <v>乐山市校地共建产教融合基地建设项目二标段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24</v>
      </c>
      <c r="Q4020" s="18" t="str">
        <f>VLOOKUP(B4020,辅助信息!E:M,9,FALSE)</f>
        <v>ZTWM-CDGS-XS-2025-0126-四川机司-乐山市校地共建产教融合基地配套设施项目施工二标段钢筋采购合同</v>
      </c>
      <c r="R4020" s="18" t="str">
        <f ca="1">_xlfn._xlws.FILTER(辅助信息!D:D,辅助信息!E:E=B4020)</f>
        <v>乐山市校地共建产教融合基地建设项目二标段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24</v>
      </c>
      <c r="Q4021" s="18" t="str">
        <f>VLOOKUP(B4021,辅助信息!E:M,9,FALSE)</f>
        <v>ZTWM-CDGS-XS-2025-0126-四川机司-乐山市校地共建产教融合基地配套设施项目施工二标段钢筋采购合同</v>
      </c>
      <c r="R4021" s="18" t="str">
        <f ca="1">_xlfn._xlws.FILTER(辅助信息!D:D,辅助信息!E:E=B4021)</f>
        <v>乐山市校地共建产教融合基地建设项目二标段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24</v>
      </c>
      <c r="Q4022" s="18" t="str">
        <f>VLOOKUP(B4022,辅助信息!E:M,9,FALSE)</f>
        <v>ZTWM-CDGS-XS-2025-0126-四川机司-乐山市校地共建产教融合基地配套设施项目施工二标段钢筋采购合同</v>
      </c>
      <c r="R4022" s="18" t="str">
        <f ca="1">_xlfn._xlws.FILTER(辅助信息!D:D,辅助信息!E:E=B4022)</f>
        <v>乐山市校地共建产教融合基地建设项目二标段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24</v>
      </c>
      <c r="Q4023" s="18" t="str">
        <f>VLOOKUP(B4023,辅助信息!E:M,9,FALSE)</f>
        <v>ZTWM-CDGS-XS-2025-0125-四川机司-乐山市校地共建产教融合基地配套设施项目施工一标段钢筋采购合同</v>
      </c>
      <c r="R4023" s="18" t="str">
        <f ca="1">_xlfn._xlws.FILTER(辅助信息!D:D,辅助信息!E:E=B4023)</f>
        <v>乐山市校地共建产教融合基地建设项目一标段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24</v>
      </c>
      <c r="Q4024" s="18" t="str">
        <f>VLOOKUP(B4024,辅助信息!E:M,9,FALSE)</f>
        <v>ZTWM-CDGS-XS-2025-0125-四川机司-乐山市校地共建产教融合基地配套设施项目施工一标段钢筋采购合同</v>
      </c>
      <c r="R4024" s="18" t="str">
        <f ca="1">_xlfn._xlws.FILTER(辅助信息!D:D,辅助信息!E:E=B4024)</f>
        <v>乐山市校地共建产教融合基地建设项目一标段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24</v>
      </c>
      <c r="Q4025" s="18" t="str">
        <f>VLOOKUP(B4025,辅助信息!E:M,9,FALSE)</f>
        <v>ZTWM-CDGS-XS-2025-0125-四川机司-乐山市校地共建产教融合基地配套设施项目施工一标段钢筋采购合同</v>
      </c>
      <c r="R4025" s="18" t="str">
        <f ca="1">_xlfn._xlws.FILTER(辅助信息!D:D,辅助信息!E:E=B4025)</f>
        <v>乐山市校地共建产教融合基地建设项目一标段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24</v>
      </c>
      <c r="Q4026" s="18" t="str">
        <f>VLOOKUP(B4026,辅助信息!E:M,9,FALSE)</f>
        <v>ZTWM-CDGS-XS-2025-0125-四川机司-乐山市校地共建产教融合基地配套设施项目施工一标段钢筋采购合同</v>
      </c>
      <c r="R4026" s="18" t="str">
        <f ca="1">_xlfn._xlws.FILTER(辅助信息!D:D,辅助信息!E:E=B4026)</f>
        <v>乐山市校地共建产教融合基地建设项目一标段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24</v>
      </c>
      <c r="Q4027" s="18" t="str">
        <f>VLOOKUP(B4027,辅助信息!E:M,9,FALSE)</f>
        <v>ZTWM-CDGS-XS-2025-0125-四川机司-乐山市校地共建产教融合基地配套设施项目施工一标段钢筋采购合同</v>
      </c>
      <c r="R4027" s="18" t="str">
        <f ca="1">_xlfn._xlws.FILTER(辅助信息!D:D,辅助信息!E:E=B4027)</f>
        <v>乐山市校地共建产教融合基地建设项目一标段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24</v>
      </c>
      <c r="Q4028" s="18" t="str">
        <f>VLOOKUP(B4028,辅助信息!E:M,9,FALSE)</f>
        <v>ZTWM-CDGS-XS-2024-0134-商投建工达州中医药科技成果示范园项目</v>
      </c>
      <c r="R4028" s="18" t="str">
        <f ca="1">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24</v>
      </c>
      <c r="Q4029" s="18" t="str">
        <f>VLOOKUP(B4029,辅助信息!E:M,9,FALSE)</f>
        <v>ZTWM-CDGS-XS-2024-0134-商投建工达州中医药科技成果示范园项目</v>
      </c>
      <c r="R4029" s="18" t="str">
        <f ca="1">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24</v>
      </c>
      <c r="Q4030" s="18" t="str">
        <f>VLOOKUP(B4030,辅助信息!E:M,9,FALSE)</f>
        <v>ZTWM-CDGS-XS-2024-0134-商投建工达州中医药科技成果示范园项目</v>
      </c>
      <c r="R4030" s="18" t="str">
        <f ca="1">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25</v>
      </c>
      <c r="Q4031" s="18" t="str">
        <f>VLOOKUP(B4031,辅助信息!E:M,9,FALSE)</f>
        <v>ZTWM-CDGS-XS-2024-0134-商投建工达州中医药科技成果示范园项目</v>
      </c>
      <c r="R4031" s="18" t="str">
        <f ca="1">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25</v>
      </c>
      <c r="Q4032" s="18" t="str">
        <f>VLOOKUP(B4032,辅助信息!E:M,9,FALSE)</f>
        <v>ZTWM-CDGS-XS-2024-0134-商投建工达州中医药科技成果示范园项目</v>
      </c>
      <c r="R4032" s="18" t="str">
        <f ca="1">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24</v>
      </c>
      <c r="Q4033" s="18" t="str">
        <f>VLOOKUP(B4033,辅助信息!E:M,9,FALSE)</f>
        <v>ZTWM-CDGS-XS-2024-0134-商投建工达州中医药科技成果示范园项目</v>
      </c>
      <c r="R4033" s="18" t="str">
        <f ca="1">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24</v>
      </c>
      <c r="Q4034" s="18" t="str">
        <f>VLOOKUP(B4034,辅助信息!E:M,9,FALSE)</f>
        <v>ZTWM-CDGS-XS-2024-0134-商投建工达州中医药科技成果示范园项目</v>
      </c>
      <c r="R4034" s="18" t="str">
        <f ca="1">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24</v>
      </c>
      <c r="Q4035" s="18" t="str">
        <f>VLOOKUP(B4035,辅助信息!E:M,9,FALSE)</f>
        <v>ZTWM-CDGS-XS-2025-0156-五冶钢构-2025年九月第一批次钢筋采购合同(三圣乡项目)-中铁物贸成都公司</v>
      </c>
      <c r="R4035" s="18" t="str">
        <f ca="1">_xlfn._xlws.FILTER(辅助信息!D:D,辅助信息!E:E=B4035)</f>
        <v>五冶钢构龙泉东洪片区85亩住宅、商业及配套工程项目二标段</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24</v>
      </c>
      <c r="Q4036" s="18" t="str">
        <f>VLOOKUP(B4036,辅助信息!E:M,9,FALSE)</f>
        <v>ZTWM-CDGS-XS-2025-0156-五冶钢构-2025年九月第一批次钢筋采购合同(三圣乡项目)-中铁物贸成都公司</v>
      </c>
      <c r="R4036" s="18" t="str">
        <f ca="1">_xlfn._xlws.FILTER(辅助信息!D:D,辅助信息!E:E=B4036)</f>
        <v>五冶钢构龙泉东洪片区85亩住宅、商业及配套工程项目二标段</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24</v>
      </c>
      <c r="Q4037" s="18" t="str">
        <f>VLOOKUP(B4037,辅助信息!E:M,9,FALSE)</f>
        <v>ZTWM-CDGS-XS-2025-0156-五冶钢构-2025年九月第一批次钢筋采购合同(三圣乡项目)-中铁物贸成都公司</v>
      </c>
      <c r="R4037" s="18" t="str">
        <f ca="1">_xlfn._xlws.FILTER(辅助信息!D:D,辅助信息!E:E=B4037)</f>
        <v>五冶钢构龙泉东洪片区85亩住宅、商业及配套工程项目一标段</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24</v>
      </c>
      <c r="Q4038" s="18" t="str">
        <f>VLOOKUP(B4038,辅助信息!E:M,9,FALSE)</f>
        <v>ZTWM-CDGS-XS-2025-0156-五冶钢构-2025年九月第一批次钢筋采购合同(三圣乡项目)-中铁物贸成都公司</v>
      </c>
      <c r="R4038" s="18" t="str">
        <f ca="1">_xlfn._xlws.FILTER(辅助信息!D:D,辅助信息!E:E=B4038)</f>
        <v>五冶钢构龙泉东洪片区85亩住宅、商业及配套工程项目一标段</v>
      </c>
    </row>
    <row r="4039" hidden="1" spans="2:18">
      <c r="B4039" s="125" t="s">
        <v>230</v>
      </c>
      <c r="C4039" s="59">
        <v>45929</v>
      </c>
      <c r="D4039" s="109" t="str">
        <f>VLOOKUP(B4039,辅助信息!E:K,7,FALSE)</f>
        <v>JWDDCD2025102100481</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24</v>
      </c>
      <c r="Q4039" s="18" t="str">
        <f>VLOOKUP(B4039,辅助信息!E:M,9,FALSE)</f>
        <v>ZTWM-CDGS-XS-2025-0073-五冶天府-成都怡心湖片区及龙泉驿医院等项目</v>
      </c>
      <c r="R4039" s="18" t="str">
        <f ca="1">_xlfn._xlws.FILTER(辅助信息!D:D,辅助信息!E:E=B4039)</f>
        <v>五冶建设成都盐道街中学初中部改扩建工程-二标</v>
      </c>
    </row>
    <row r="4040" hidden="1" spans="2:18">
      <c r="B4040" s="125" t="s">
        <v>230</v>
      </c>
      <c r="C4040" s="59">
        <v>45929</v>
      </c>
      <c r="D4040" s="109" t="str">
        <f>VLOOKUP(B4040,辅助信息!E:K,7,FALSE)</f>
        <v>JWDDCD2025102100481</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24</v>
      </c>
      <c r="Q4040" s="18" t="str">
        <f>VLOOKUP(B4040,辅助信息!E:M,9,FALSE)</f>
        <v>ZTWM-CDGS-XS-2025-0073-五冶天府-成都怡心湖片区及龙泉驿医院等项目</v>
      </c>
      <c r="R4040" s="18" t="str">
        <f ca="1">_xlfn._xlws.FILTER(辅助信息!D:D,辅助信息!E:E=B4040)</f>
        <v>五冶建设成都盐道街中学初中部改扩建工程-二标</v>
      </c>
    </row>
    <row r="4041" hidden="1" spans="2:18">
      <c r="B4041" s="125" t="s">
        <v>230</v>
      </c>
      <c r="C4041" s="59">
        <v>45929</v>
      </c>
      <c r="D4041" s="109" t="str">
        <f>VLOOKUP(B4041,辅助信息!E:K,7,FALSE)</f>
        <v>JWDDCD2025102100481</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24</v>
      </c>
      <c r="Q4041" s="18" t="str">
        <f>VLOOKUP(B4041,辅助信息!E:M,9,FALSE)</f>
        <v>ZTWM-CDGS-XS-2025-0073-五冶天府-成都怡心湖片区及龙泉驿医院等项目</v>
      </c>
      <c r="R4041" s="18" t="str">
        <f ca="1">_xlfn._xlws.FILTER(辅助信息!D:D,辅助信息!E:E=B4041)</f>
        <v>五冶建设成都盐道街中学初中部改扩建工程-二标</v>
      </c>
    </row>
    <row r="4042" hidden="1" spans="2:18">
      <c r="B4042" s="125" t="s">
        <v>231</v>
      </c>
      <c r="C4042" s="59">
        <v>45929</v>
      </c>
      <c r="D4042" s="109" t="str">
        <f>VLOOKUP(B4042,辅助信息!E:K,7,FALSE)</f>
        <v>JWDDCD2025102100481</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24</v>
      </c>
      <c r="Q4042" s="18" t="str">
        <f>VLOOKUP(B4042,辅助信息!E:M,9,FALSE)</f>
        <v>ZTWM-CDGS-XS-2025-0073-五冶天府-成都怡心湖片区及龙泉驿医院等项目</v>
      </c>
      <c r="R4042" s="18" t="str">
        <f ca="1">_xlfn._xlws.FILTER(辅助信息!D:D,辅助信息!E:E=B4042)</f>
        <v>五冶建设成都盐道街中学初中部改扩建工程-一标</v>
      </c>
    </row>
    <row r="4043" hidden="1" spans="2:18">
      <c r="B4043" s="125" t="s">
        <v>231</v>
      </c>
      <c r="C4043" s="59">
        <v>45929</v>
      </c>
      <c r="D4043" s="109" t="str">
        <f>VLOOKUP(B4043,辅助信息!E:K,7,FALSE)</f>
        <v>JWDDCD2025102100481</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24</v>
      </c>
      <c r="Q4043" s="18" t="str">
        <f>VLOOKUP(B4043,辅助信息!E:M,9,FALSE)</f>
        <v>ZTWM-CDGS-XS-2025-0073-五冶天府-成都怡心湖片区及龙泉驿医院等项目</v>
      </c>
      <c r="R4043" s="18" t="str">
        <f ca="1">_xlfn._xlws.FILTER(辅助信息!D:D,辅助信息!E:E=B4043)</f>
        <v>五冶建设成都盐道街中学初中部改扩建工程-一标</v>
      </c>
    </row>
    <row r="4044" hidden="1" spans="2:18">
      <c r="B4044" s="125" t="s">
        <v>231</v>
      </c>
      <c r="C4044" s="59">
        <v>45929</v>
      </c>
      <c r="D4044" s="109" t="str">
        <f>VLOOKUP(B4044,辅助信息!E:K,7,FALSE)</f>
        <v>JWDDCD2025102100481</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24</v>
      </c>
      <c r="Q4044" s="18" t="str">
        <f>VLOOKUP(B4044,辅助信息!E:M,9,FALSE)</f>
        <v>ZTWM-CDGS-XS-2025-0073-五冶天府-成都怡心湖片区及龙泉驿医院等项目</v>
      </c>
      <c r="R4044" s="18" t="str">
        <f ca="1">_xlfn._xlws.FILTER(辅助信息!D:D,辅助信息!E:E=B4044)</f>
        <v>五冶建设成都盐道街中学初中部改扩建工程-一标</v>
      </c>
    </row>
    <row r="4045" hidden="1" spans="2:18">
      <c r="B4045" s="125" t="s">
        <v>231</v>
      </c>
      <c r="C4045" s="59">
        <v>45929</v>
      </c>
      <c r="D4045" s="109" t="str">
        <f>VLOOKUP(B4045,辅助信息!E:K,7,FALSE)</f>
        <v>JWDDCD2025102100481</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24</v>
      </c>
      <c r="Q4045" s="18" t="str">
        <f>VLOOKUP(B4045,辅助信息!E:M,9,FALSE)</f>
        <v>ZTWM-CDGS-XS-2025-0073-五冶天府-成都怡心湖片区及龙泉驿医院等项目</v>
      </c>
      <c r="R4045" s="18" t="str">
        <f ca="1">_xlfn._xlws.FILTER(辅助信息!D:D,辅助信息!E:E=B4045)</f>
        <v>五冶建设成都盐道街中学初中部改扩建工程-一标</v>
      </c>
    </row>
    <row r="4046" hidden="1" spans="2:18">
      <c r="B4046" s="125" t="s">
        <v>167</v>
      </c>
      <c r="C4046" s="59">
        <v>45929</v>
      </c>
      <c r="D4046" s="109" t="str">
        <f>VLOOKUP(B4046,辅助信息!E:K,7,FALSE)</f>
        <v>JWDDCD2025102100473</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24</v>
      </c>
      <c r="Q4046" s="18" t="str">
        <f>VLOOKUP(B4046,辅助信息!E:M,9,FALSE)</f>
        <v>ZTWM-CDGS-XS-2025-0073-五冶天府-成都怡心湖片区及龙泉驿医院等项目</v>
      </c>
      <c r="R4046" s="18" t="str">
        <f ca="1">_xlfn._xlws.FILTER(辅助信息!D:D,辅助信息!E:E=B4046)</f>
        <v>五冶建设扩建艺体中学二期工程</v>
      </c>
    </row>
    <row r="4047" hidden="1" spans="2:18">
      <c r="B4047" s="125" t="s">
        <v>167</v>
      </c>
      <c r="C4047" s="59">
        <v>45929</v>
      </c>
      <c r="D4047" s="109" t="str">
        <f>VLOOKUP(B4047,辅助信息!E:K,7,FALSE)</f>
        <v>JWDDCD2025102100473</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24</v>
      </c>
      <c r="Q4047" s="18" t="str">
        <f>VLOOKUP(B4047,辅助信息!E:M,9,FALSE)</f>
        <v>ZTWM-CDGS-XS-2025-0073-五冶天府-成都怡心湖片区及龙泉驿医院等项目</v>
      </c>
      <c r="R4047" s="18" t="str">
        <f ca="1">_xlfn._xlws.FILTER(辅助信息!D:D,辅助信息!E:E=B4047)</f>
        <v>五冶建设扩建艺体中学二期工程</v>
      </c>
    </row>
    <row r="4048" hidden="1" spans="2:18">
      <c r="B4048" s="125" t="s">
        <v>167</v>
      </c>
      <c r="C4048" s="59">
        <v>45929</v>
      </c>
      <c r="D4048" s="109" t="str">
        <f>VLOOKUP(B4048,辅助信息!E:K,7,FALSE)</f>
        <v>JWDDCD2025102100473</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24</v>
      </c>
      <c r="Q4048" s="18" t="str">
        <f>VLOOKUP(B4048,辅助信息!E:M,9,FALSE)</f>
        <v>ZTWM-CDGS-XS-2025-0073-五冶天府-成都怡心湖片区及龙泉驿医院等项目</v>
      </c>
      <c r="R4048" s="18" t="str">
        <f ca="1">_xlfn._xlws.FILTER(辅助信息!D:D,辅助信息!E:E=B4048)</f>
        <v>五冶建设扩建艺体中学二期工程</v>
      </c>
    </row>
    <row r="4049" hidden="1" spans="2:18">
      <c r="B4049" s="125" t="s">
        <v>167</v>
      </c>
      <c r="C4049" s="59">
        <v>45929</v>
      </c>
      <c r="D4049" s="109" t="str">
        <f>VLOOKUP(B4049,辅助信息!E:K,7,FALSE)</f>
        <v>JWDDCD2025102100473</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24</v>
      </c>
      <c r="Q4049" s="18" t="str">
        <f>VLOOKUP(B4049,辅助信息!E:M,9,FALSE)</f>
        <v>ZTWM-CDGS-XS-2025-0073-五冶天府-成都怡心湖片区及龙泉驿医院等项目</v>
      </c>
      <c r="R4049" s="18" t="str">
        <f ca="1">_xlfn._xlws.FILTER(辅助信息!D:D,辅助信息!E:E=B4049)</f>
        <v>五冶建设扩建艺体中学二期工程</v>
      </c>
    </row>
    <row r="4050" hidden="1" spans="2:18">
      <c r="B4050" s="125" t="s">
        <v>167</v>
      </c>
      <c r="C4050" s="59">
        <v>45929</v>
      </c>
      <c r="D4050" s="109" t="str">
        <f>VLOOKUP(B4050,辅助信息!E:K,7,FALSE)</f>
        <v>JWDDCD2025102100473</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24</v>
      </c>
      <c r="Q4050" s="18" t="str">
        <f>VLOOKUP(B4050,辅助信息!E:M,9,FALSE)</f>
        <v>ZTWM-CDGS-XS-2025-0073-五冶天府-成都怡心湖片区及龙泉驿医院等项目</v>
      </c>
      <c r="R4050" s="18" t="str">
        <f ca="1">_xlfn._xlws.FILTER(辅助信息!D:D,辅助信息!E:E=B4050)</f>
        <v>五冶建设扩建艺体中学二期工程</v>
      </c>
    </row>
    <row r="4051" hidden="1" spans="2:18">
      <c r="B4051" s="125" t="s">
        <v>167</v>
      </c>
      <c r="C4051" s="59">
        <v>45929</v>
      </c>
      <c r="D4051" s="109" t="str">
        <f>VLOOKUP(B4051,辅助信息!E:K,7,FALSE)</f>
        <v>JWDDCD2025102100473</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24</v>
      </c>
      <c r="Q4051" s="18" t="str">
        <f>VLOOKUP(B4051,辅助信息!E:M,9,FALSE)</f>
        <v>ZTWM-CDGS-XS-2025-0073-五冶天府-成都怡心湖片区及龙泉驿医院等项目</v>
      </c>
      <c r="R4051" s="18" t="str">
        <f ca="1">_xlfn._xlws.FILTER(辅助信息!D:D,辅助信息!E:E=B4051)</f>
        <v>五冶建设扩建艺体中学二期工程</v>
      </c>
    </row>
    <row r="4052" hidden="1" spans="2:18">
      <c r="B4052" s="125" t="s">
        <v>167</v>
      </c>
      <c r="C4052" s="59">
        <v>45929</v>
      </c>
      <c r="D4052" s="109" t="str">
        <f>VLOOKUP(B4052,辅助信息!E:K,7,FALSE)</f>
        <v>JWDDCD2025102100473</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24</v>
      </c>
      <c r="Q4052" s="18" t="str">
        <f>VLOOKUP(B4052,辅助信息!E:M,9,FALSE)</f>
        <v>ZTWM-CDGS-XS-2025-0073-五冶天府-成都怡心湖片区及龙泉驿医院等项目</v>
      </c>
      <c r="R4052" s="18" t="str">
        <f ca="1">_xlfn._xlws.FILTER(辅助信息!D:D,辅助信息!E:E=B4052)</f>
        <v>五冶建设扩建艺体中学二期工程</v>
      </c>
    </row>
    <row r="4053" hidden="1" spans="2:18">
      <c r="B4053" s="125" t="s">
        <v>215</v>
      </c>
      <c r="C4053" s="59">
        <v>45929</v>
      </c>
      <c r="D4053" s="109" t="str">
        <f>VLOOKUP(B4053,辅助信息!E:K,7,FALSE)</f>
        <v>JWDDCD2025102100486</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 ca="1">_xlfn._xlws.FILTER(辅助信息!D:D,辅助信息!E:E=B4053)</f>
        <v>五冶建设龙泉驿一医院配套建设工程</v>
      </c>
    </row>
    <row r="4054" hidden="1" spans="2:18">
      <c r="B4054" s="125" t="s">
        <v>215</v>
      </c>
      <c r="C4054" s="59">
        <v>45929</v>
      </c>
      <c r="D4054" s="109" t="str">
        <f>VLOOKUP(B4054,辅助信息!E:K,7,FALSE)</f>
        <v>JWDDCD2025102100486</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 ca="1">_xlfn._xlws.FILTER(辅助信息!D:D,辅助信息!E:E=B4054)</f>
        <v>五冶建设龙泉驿一医院配套建设工程</v>
      </c>
    </row>
    <row r="4055" hidden="1" spans="2:18">
      <c r="B4055" s="125" t="s">
        <v>215</v>
      </c>
      <c r="C4055" s="59">
        <v>45929</v>
      </c>
      <c r="D4055" s="109" t="str">
        <f>VLOOKUP(B4055,辅助信息!E:K,7,FALSE)</f>
        <v>JWDDCD2025102100486</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 ca="1">_xlfn._xlws.FILTER(辅助信息!D:D,辅助信息!E:E=B4055)</f>
        <v>五冶建设龙泉驿一医院配套建设工程</v>
      </c>
    </row>
    <row r="4056" hidden="1" spans="2:18">
      <c r="B4056" s="125" t="s">
        <v>215</v>
      </c>
      <c r="C4056" s="59">
        <v>45929</v>
      </c>
      <c r="D4056" s="109" t="str">
        <f>VLOOKUP(B4056,辅助信息!E:K,7,FALSE)</f>
        <v>JWDDCD2025102100486</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 ca="1">_xlfn._xlws.FILTER(辅助信息!D:D,辅助信息!E:E=B4056)</f>
        <v>五冶建设龙泉驿一医院配套建设工程</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 ca="1">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 ca="1">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 ca="1">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 ca="1">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 ca="1">_xlfn._xlws.FILTER(辅助信息!D:D,辅助信息!E:E=B4061)</f>
        <v>五冶钢构龙泉东洪片区70亩住宅、商业及配套工程项目二标段</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 ca="1">_xlfn._xlws.FILTER(辅助信息!D:D,辅助信息!E:E=B4062)</f>
        <v>五冶钢构龙泉东洪片区70亩住宅、商业及配套工程项目二标段</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 ca="1">_xlfn._xlws.FILTER(辅助信息!D:D,辅助信息!E:E=B4063)</f>
        <v>五冶钢构龙泉东洪片区70亩住宅、商业及配套工程项目二标段</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 ca="1">_xlfn._xlws.FILTER(辅助信息!D:D,辅助信息!E:E=B4064)</f>
        <v>五冶钢构龙泉东洪片区70亩住宅、商业及配套工程项目二标段</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 ca="1">_xlfn._xlws.FILTER(辅助信息!D:D,辅助信息!E:E=B4065)</f>
        <v>五冶建设龙泉芙蓉花语项目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 ca="1">_xlfn._xlws.FILTER(辅助信息!D:D,辅助信息!E:E=B4066)</f>
        <v>五冶建设龙泉芙蓉花语项目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24</v>
      </c>
      <c r="Q4067" s="18" t="str">
        <f>VLOOKUP(B4067,辅助信息!E:M,9,FALSE)</f>
        <v>ZTWM-CDGS-XS-2024-0030-华西集采-简州大道</v>
      </c>
      <c r="R4067" s="18" t="str">
        <f ca="1">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 ca="1">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 ca="1">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 ca="1">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 ca="1">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24</v>
      </c>
      <c r="Q4072" s="18" t="str">
        <f>VLOOKUP(B4072,辅助信息!E:M,9,FALSE)</f>
        <v>ZTWM-CDGS-XS-2024-0030-华西集采-简州大道</v>
      </c>
      <c r="R4072" s="18" t="str">
        <f ca="1">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24</v>
      </c>
      <c r="Q4073" s="18" t="str">
        <f>VLOOKUP(B4073,辅助信息!E:M,9,FALSE)</f>
        <v>ZTWM-CDGS-XS-2024-0134-商投建工达州中医药科技成果示范园项目</v>
      </c>
      <c r="R4073" s="18" t="str">
        <f ca="1">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24</v>
      </c>
      <c r="Q4074" s="18" t="str">
        <f>VLOOKUP(B4074,辅助信息!E:M,9,FALSE)</f>
        <v>ZTWM-CDGS-XS-2024-0134-商投建工达州中医药科技成果示范园项目</v>
      </c>
      <c r="R4074" s="18" t="str">
        <f ca="1">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24</v>
      </c>
      <c r="Q4075" s="18" t="str">
        <f>VLOOKUP(B4075,辅助信息!E:M,9,FALSE)</f>
        <v>ZTWM-CDGS-XS-2024-0134-商投建工达州中医药科技成果示范园项目</v>
      </c>
      <c r="R4075" s="18" t="str">
        <f ca="1">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25</v>
      </c>
      <c r="Q4076" s="18" t="str">
        <f>VLOOKUP(B4076,辅助信息!E:M,9,FALSE)</f>
        <v>ZTWM-CDGS-XS-2024-0134-商投建工达州中医药科技成果示范园项目</v>
      </c>
      <c r="R4076" s="18" t="str">
        <f ca="1">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25</v>
      </c>
      <c r="Q4077" s="18" t="str">
        <f>VLOOKUP(B4077,辅助信息!E:M,9,FALSE)</f>
        <v>ZTWM-CDGS-XS-2024-0134-商投建工达州中医药科技成果示范园项目</v>
      </c>
      <c r="R4077" s="18" t="str">
        <f ca="1">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24</v>
      </c>
      <c r="Q4078" s="18" t="str">
        <f>VLOOKUP(B4078,辅助信息!E:M,9,FALSE)</f>
        <v>ZTWM-CDGS-XS-2024-0134-商投建工达州中医药科技成果示范园项目</v>
      </c>
      <c r="R4078" s="18" t="str">
        <f ca="1">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24</v>
      </c>
      <c r="Q4079" s="18" t="str">
        <f>VLOOKUP(B4079,辅助信息!E:M,9,FALSE)</f>
        <v>ZTWM-CDGS-XS-2024-0134-商投建工达州中医药科技成果示范园项目</v>
      </c>
      <c r="R4079" s="18" t="str">
        <f ca="1">_xlfn._xlws.FILTER(辅助信息!D:D,辅助信息!E:E=B4079)</f>
        <v>商投建工达州中医药科技园</v>
      </c>
    </row>
    <row r="4080" hidden="1" spans="2:18">
      <c r="B4080" s="125" t="s">
        <v>230</v>
      </c>
      <c r="C4080" s="59">
        <v>45930</v>
      </c>
      <c r="D4080" s="109" t="str">
        <f>VLOOKUP(B4080,辅助信息!E:K,7,FALSE)</f>
        <v>JWDDCD2025102100481</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24</v>
      </c>
      <c r="Q4080" s="18" t="str">
        <f>VLOOKUP(B4080,辅助信息!E:M,9,FALSE)</f>
        <v>ZTWM-CDGS-XS-2025-0073-五冶天府-成都怡心湖片区及龙泉驿医院等项目</v>
      </c>
      <c r="R4080" s="18" t="str">
        <f ca="1">_xlfn._xlws.FILTER(辅助信息!D:D,辅助信息!E:E=B4080)</f>
        <v>五冶建设成都盐道街中学初中部改扩建工程-二标</v>
      </c>
    </row>
    <row r="4081" hidden="1" spans="2:18">
      <c r="B4081" s="125" t="s">
        <v>230</v>
      </c>
      <c r="C4081" s="59">
        <v>45930</v>
      </c>
      <c r="D4081" s="109" t="str">
        <f>VLOOKUP(B4081,辅助信息!E:K,7,FALSE)</f>
        <v>JWDDCD2025102100481</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24</v>
      </c>
      <c r="Q4081" s="18" t="str">
        <f>VLOOKUP(B4081,辅助信息!E:M,9,FALSE)</f>
        <v>ZTWM-CDGS-XS-2025-0073-五冶天府-成都怡心湖片区及龙泉驿医院等项目</v>
      </c>
      <c r="R4081" s="18" t="str">
        <f ca="1">_xlfn._xlws.FILTER(辅助信息!D:D,辅助信息!E:E=B4081)</f>
        <v>五冶建设成都盐道街中学初中部改扩建工程-二标</v>
      </c>
    </row>
    <row r="4082" hidden="1" spans="2:18">
      <c r="B4082" s="125" t="s">
        <v>230</v>
      </c>
      <c r="C4082" s="59">
        <v>45930</v>
      </c>
      <c r="D4082" s="109" t="str">
        <f>VLOOKUP(B4082,辅助信息!E:K,7,FALSE)</f>
        <v>JWDDCD2025102100481</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24</v>
      </c>
      <c r="Q4082" s="18" t="str">
        <f>VLOOKUP(B4082,辅助信息!E:M,9,FALSE)</f>
        <v>ZTWM-CDGS-XS-2025-0073-五冶天府-成都怡心湖片区及龙泉驿医院等项目</v>
      </c>
      <c r="R4082" s="18" t="str">
        <f ca="1">_xlfn._xlws.FILTER(辅助信息!D:D,辅助信息!E:E=B4082)</f>
        <v>五冶建设成都盐道街中学初中部改扩建工程-二标</v>
      </c>
    </row>
    <row r="4083" hidden="1" spans="2:18">
      <c r="B4083" s="125" t="s">
        <v>231</v>
      </c>
      <c r="C4083" s="132">
        <v>45930</v>
      </c>
      <c r="D4083" s="125" t="str">
        <f>VLOOKUP(B4083,辅助信息!E:K,7,FALSE)</f>
        <v>JWDDCD2025102100481</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24</v>
      </c>
      <c r="Q4083" s="18" t="str">
        <f>VLOOKUP(B4083,辅助信息!E:M,9,FALSE)</f>
        <v>ZTWM-CDGS-XS-2025-0073-五冶天府-成都怡心湖片区及龙泉驿医院等项目</v>
      </c>
      <c r="R4083" s="18" t="str">
        <f ca="1">_xlfn._xlws.FILTER(辅助信息!D:D,辅助信息!E:E=B4083)</f>
        <v>五冶建设成都盐道街中学初中部改扩建工程-一标</v>
      </c>
    </row>
    <row r="4084" hidden="1" spans="2:18">
      <c r="B4084" s="125" t="s">
        <v>231</v>
      </c>
      <c r="C4084" s="59">
        <v>45930</v>
      </c>
      <c r="D4084" s="109" t="str">
        <f>VLOOKUP(B4084,辅助信息!E:K,7,FALSE)</f>
        <v>JWDDCD2025102100481</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24</v>
      </c>
      <c r="Q4084" s="18" t="str">
        <f>VLOOKUP(B4084,辅助信息!E:M,9,FALSE)</f>
        <v>ZTWM-CDGS-XS-2025-0073-五冶天府-成都怡心湖片区及龙泉驿医院等项目</v>
      </c>
      <c r="R4084" s="18" t="str">
        <f ca="1">_xlfn._xlws.FILTER(辅助信息!D:D,辅助信息!E:E=B4084)</f>
        <v>五冶建设成都盐道街中学初中部改扩建工程-一标</v>
      </c>
    </row>
    <row r="4085" hidden="1" spans="2:18">
      <c r="B4085" s="125" t="s">
        <v>231</v>
      </c>
      <c r="C4085" s="59">
        <v>45930</v>
      </c>
      <c r="D4085" s="109" t="str">
        <f>VLOOKUP(B4085,辅助信息!E:K,7,FALSE)</f>
        <v>JWDDCD2025102100481</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24</v>
      </c>
      <c r="Q4085" s="18" t="str">
        <f>VLOOKUP(B4085,辅助信息!E:M,9,FALSE)</f>
        <v>ZTWM-CDGS-XS-2025-0073-五冶天府-成都怡心湖片区及龙泉驿医院等项目</v>
      </c>
      <c r="R4085" s="18" t="str">
        <f ca="1">_xlfn._xlws.FILTER(辅助信息!D:D,辅助信息!E:E=B4085)</f>
        <v>五冶建设成都盐道街中学初中部改扩建工程-一标</v>
      </c>
    </row>
    <row r="4086" hidden="1" spans="2:18">
      <c r="B4086" s="125" t="s">
        <v>231</v>
      </c>
      <c r="C4086" s="59">
        <v>45930</v>
      </c>
      <c r="D4086" s="109" t="str">
        <f>VLOOKUP(B4086,辅助信息!E:K,7,FALSE)</f>
        <v>JWDDCD2025102100481</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24</v>
      </c>
      <c r="Q4086" s="18" t="str">
        <f>VLOOKUP(B4086,辅助信息!E:M,9,FALSE)</f>
        <v>ZTWM-CDGS-XS-2025-0073-五冶天府-成都怡心湖片区及龙泉驿医院等项目</v>
      </c>
      <c r="R4086" s="18" t="str">
        <f ca="1">_xlfn._xlws.FILTER(辅助信息!D:D,辅助信息!E:E=B4086)</f>
        <v>五冶建设成都盐道街中学初中部改扩建工程-一标</v>
      </c>
    </row>
    <row r="4087" hidden="1" spans="2:18">
      <c r="B4087" s="125" t="s">
        <v>167</v>
      </c>
      <c r="C4087" s="59">
        <v>45930</v>
      </c>
      <c r="D4087" s="109" t="str">
        <f>VLOOKUP(B4087,辅助信息!E:K,7,FALSE)</f>
        <v>JWDDCD2025102100473</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24</v>
      </c>
      <c r="Q4087" s="18" t="str">
        <f>VLOOKUP(B4087,辅助信息!E:M,9,FALSE)</f>
        <v>ZTWM-CDGS-XS-2025-0073-五冶天府-成都怡心湖片区及龙泉驿医院等项目</v>
      </c>
      <c r="R4087" s="18" t="str">
        <f ca="1">_xlfn._xlws.FILTER(辅助信息!D:D,辅助信息!E:E=B4087)</f>
        <v>五冶建设扩建艺体中学二期工程</v>
      </c>
    </row>
    <row r="4088" hidden="1" spans="2:18">
      <c r="B4088" s="125" t="s">
        <v>167</v>
      </c>
      <c r="C4088" s="59">
        <v>45930</v>
      </c>
      <c r="D4088" s="109" t="str">
        <f>VLOOKUP(B4088,辅助信息!E:K,7,FALSE)</f>
        <v>JWDDCD2025102100473</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 ca="1">_xlfn._xlws.FILTER(辅助信息!D:D,辅助信息!E:E=B4088)</f>
        <v>五冶建设扩建艺体中学二期工程</v>
      </c>
    </row>
    <row r="4089" hidden="1" spans="2:18">
      <c r="B4089" s="125" t="s">
        <v>167</v>
      </c>
      <c r="C4089" s="59">
        <v>45930</v>
      </c>
      <c r="D4089" s="109" t="str">
        <f>VLOOKUP(B4089,辅助信息!E:K,7,FALSE)</f>
        <v>JWDDCD2025102100473</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24</v>
      </c>
      <c r="Q4089" s="18" t="str">
        <f>VLOOKUP(B4089,辅助信息!E:M,9,FALSE)</f>
        <v>ZTWM-CDGS-XS-2025-0073-五冶天府-成都怡心湖片区及龙泉驿医院等项目</v>
      </c>
      <c r="R4089" s="18" t="str">
        <f ca="1">_xlfn._xlws.FILTER(辅助信息!D:D,辅助信息!E:E=B4089)</f>
        <v>五冶建设扩建艺体中学二期工程</v>
      </c>
    </row>
    <row r="4090" hidden="1" spans="2:18">
      <c r="B4090" s="125" t="s">
        <v>167</v>
      </c>
      <c r="C4090" s="59">
        <v>45930</v>
      </c>
      <c r="D4090" s="109" t="str">
        <f>VLOOKUP(B4090,辅助信息!E:K,7,FALSE)</f>
        <v>JWDDCD2025102100473</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24</v>
      </c>
      <c r="Q4090" s="18" t="str">
        <f>VLOOKUP(B4090,辅助信息!E:M,9,FALSE)</f>
        <v>ZTWM-CDGS-XS-2025-0073-五冶天府-成都怡心湖片区及龙泉驿医院等项目</v>
      </c>
      <c r="R4090" s="18" t="str">
        <f ca="1">_xlfn._xlws.FILTER(辅助信息!D:D,辅助信息!E:E=B4090)</f>
        <v>五冶建设扩建艺体中学二期工程</v>
      </c>
    </row>
    <row r="4091" hidden="1" spans="2:18">
      <c r="B4091" s="125" t="s">
        <v>167</v>
      </c>
      <c r="C4091" s="59">
        <v>45930</v>
      </c>
      <c r="D4091" s="109" t="str">
        <f>VLOOKUP(B4091,辅助信息!E:K,7,FALSE)</f>
        <v>JWDDCD2025102100473</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24</v>
      </c>
      <c r="Q4091" s="18" t="str">
        <f>VLOOKUP(B4091,辅助信息!E:M,9,FALSE)</f>
        <v>ZTWM-CDGS-XS-2025-0073-五冶天府-成都怡心湖片区及龙泉驿医院等项目</v>
      </c>
      <c r="R4091" s="18" t="str">
        <f ca="1">_xlfn._xlws.FILTER(辅助信息!D:D,辅助信息!E:E=B4091)</f>
        <v>五冶建设扩建艺体中学二期工程</v>
      </c>
    </row>
    <row r="4092" hidden="1" spans="2:18">
      <c r="B4092" s="125" t="s">
        <v>167</v>
      </c>
      <c r="C4092" s="59">
        <v>45930</v>
      </c>
      <c r="D4092" s="109" t="str">
        <f>VLOOKUP(B4092,辅助信息!E:K,7,FALSE)</f>
        <v>JWDDCD2025102100473</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24</v>
      </c>
      <c r="Q4092" s="18" t="str">
        <f>VLOOKUP(B4092,辅助信息!E:M,9,FALSE)</f>
        <v>ZTWM-CDGS-XS-2025-0073-五冶天府-成都怡心湖片区及龙泉驿医院等项目</v>
      </c>
      <c r="R4092" s="18" t="str">
        <f ca="1">_xlfn._xlws.FILTER(辅助信息!D:D,辅助信息!E:E=B4092)</f>
        <v>五冶建设扩建艺体中学二期工程</v>
      </c>
    </row>
    <row r="4093" hidden="1" spans="2:18">
      <c r="B4093" s="125" t="s">
        <v>167</v>
      </c>
      <c r="C4093" s="59">
        <v>45930</v>
      </c>
      <c r="D4093" s="109" t="str">
        <f>VLOOKUP(B4093,辅助信息!E:K,7,FALSE)</f>
        <v>JWDDCD2025102100473</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24</v>
      </c>
      <c r="Q4093" s="18" t="str">
        <f>VLOOKUP(B4093,辅助信息!E:M,9,FALSE)</f>
        <v>ZTWM-CDGS-XS-2025-0073-五冶天府-成都怡心湖片区及龙泉驿医院等项目</v>
      </c>
      <c r="R4093" s="18" t="str">
        <f ca="1">_xlfn._xlws.FILTER(辅助信息!D:D,辅助信息!E:E=B4093)</f>
        <v>五冶建设扩建艺体中学二期工程</v>
      </c>
    </row>
    <row r="4094" hidden="1" spans="2:18">
      <c r="B4094" s="125" t="s">
        <v>167</v>
      </c>
      <c r="C4094" s="59">
        <v>45930</v>
      </c>
      <c r="D4094" s="109" t="str">
        <f>VLOOKUP(B4094,辅助信息!E:K,7,FALSE)</f>
        <v>JWDDCD2025102100473</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24</v>
      </c>
      <c r="Q4094" s="18" t="str">
        <f>VLOOKUP(B4094,辅助信息!E:M,9,FALSE)</f>
        <v>ZTWM-CDGS-XS-2025-0073-五冶天府-成都怡心湖片区及龙泉驿医院等项目</v>
      </c>
      <c r="R4094" s="18" t="str">
        <f ca="1">_xlfn._xlws.FILTER(辅助信息!D:D,辅助信息!E:E=B4094)</f>
        <v>五冶建设扩建艺体中学二期工程</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 ca="1">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 ca="1">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 ca="1">_xlfn._xlws.FILTER(辅助信息!D:D,辅助信息!E:E=B4097)</f>
        <v>五冶建设龙泉芙蓉花语项目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 ca="1">_xlfn._xlws.FILTER(辅助信息!D:D,辅助信息!E:E=B4098)</f>
        <v>五冶建设龙泉芙蓉花语项目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 ca="1">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 ca="1">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 ca="1">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 ca="1">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 ca="1">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 ca="1">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 ca="1">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 ca="1">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 ca="1">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 ca="1">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 ca="1">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 ca="1">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 ca="1">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 ca="1">_xlfn._xlws.FILTER(辅助信息!D:D,辅助信息!E:E=B4112)</f>
        <v>商投建工达州中医药科技园</v>
      </c>
    </row>
    <row r="4113" hidden="1" spans="2:18">
      <c r="B4113" s="124" t="s">
        <v>208</v>
      </c>
      <c r="C4113" s="59">
        <v>45937</v>
      </c>
      <c r="D4113" s="29" t="str">
        <f>VLOOKUP(B4113,辅助信息!E:K,7,FALSE)</f>
        <v>JWDDCD2025102100480</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 ca="1">_xlfn._xlws.FILTER(辅助信息!D:D,辅助信息!E:E=B4113)</f>
        <v>五冶建设锦江区林家坝片区20号地块商业项目</v>
      </c>
    </row>
    <row r="4114" hidden="1" spans="2:18">
      <c r="B4114" s="124" t="s">
        <v>208</v>
      </c>
      <c r="C4114" s="59">
        <v>45937</v>
      </c>
      <c r="D4114" s="29" t="str">
        <f>VLOOKUP(B4114,辅助信息!E:K,7,FALSE)</f>
        <v>JWDDCD2025102100480</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 ca="1">_xlfn._xlws.FILTER(辅助信息!D:D,辅助信息!E:E=B4114)</f>
        <v>五冶建设锦江区林家坝片区20号地块商业项目</v>
      </c>
    </row>
    <row r="4115" hidden="1" spans="2:18">
      <c r="B4115" s="124" t="s">
        <v>208</v>
      </c>
      <c r="C4115" s="59">
        <v>45937</v>
      </c>
      <c r="D4115" s="29" t="str">
        <f>VLOOKUP(B4115,辅助信息!E:K,7,FALSE)</f>
        <v>JWDDCD2025102100480</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 ca="1">_xlfn._xlws.FILTER(辅助信息!D:D,辅助信息!E:E=B4115)</f>
        <v>五冶建设锦江区林家坝片区20号地块商业项目</v>
      </c>
    </row>
    <row r="4116" hidden="1" spans="2:18">
      <c r="B4116" s="124" t="s">
        <v>208</v>
      </c>
      <c r="C4116" s="59">
        <v>45937</v>
      </c>
      <c r="D4116" s="29" t="str">
        <f>VLOOKUP(B4116,辅助信息!E:K,7,FALSE)</f>
        <v>JWDDCD2025102100480</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 ca="1">_xlfn._xlws.FILTER(辅助信息!D:D,辅助信息!E:E=B4116)</f>
        <v>五冶建设锦江区林家坝片区20号地块商业项目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 ca="1">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 ca="1">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 ca="1">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 ca="1">_xlfn._xlws.FILTER(辅助信息!D:D,辅助信息!E:E=B4120)</f>
        <v>商投建工达州中医药科技园</v>
      </c>
    </row>
    <row r="4121" hidden="1" spans="2:18">
      <c r="B4121" s="124" t="s">
        <v>167</v>
      </c>
      <c r="C4121" s="59">
        <v>45937</v>
      </c>
      <c r="D4121" s="29" t="str">
        <f>VLOOKUP(B4121,辅助信息!E:K,7,FALSE)</f>
        <v>JWDDCD2025102100473</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 ca="1">_xlfn._xlws.FILTER(辅助信息!D:D,辅助信息!E:E=B4121)</f>
        <v>五冶建设扩建艺体中学二期工程</v>
      </c>
    </row>
    <row r="4122" hidden="1" spans="2:18">
      <c r="B4122" s="124" t="s">
        <v>167</v>
      </c>
      <c r="C4122" s="59">
        <v>45937</v>
      </c>
      <c r="D4122" s="29" t="str">
        <f>VLOOKUP(B4122,辅助信息!E:K,7,FALSE)</f>
        <v>JWDDCD2025102100473</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 ca="1">_xlfn._xlws.FILTER(辅助信息!D:D,辅助信息!E:E=B4122)</f>
        <v>五冶建设扩建艺体中学二期工程</v>
      </c>
    </row>
    <row r="4123" hidden="1" spans="2:18">
      <c r="B4123" s="124" t="s">
        <v>167</v>
      </c>
      <c r="C4123" s="59">
        <v>45937</v>
      </c>
      <c r="D4123" s="29" t="str">
        <f>VLOOKUP(B4123,辅助信息!E:K,7,FALSE)</f>
        <v>JWDDCD2025102100473</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 ca="1">_xlfn._xlws.FILTER(辅助信息!D:D,辅助信息!E:E=B4123)</f>
        <v>五冶建设扩建艺体中学二期工程</v>
      </c>
    </row>
    <row r="4124" hidden="1" spans="2:18">
      <c r="B4124" s="124" t="s">
        <v>167</v>
      </c>
      <c r="C4124" s="59">
        <v>45937</v>
      </c>
      <c r="D4124" s="29" t="str">
        <f>VLOOKUP(B4124,辅助信息!E:K,7,FALSE)</f>
        <v>JWDDCD2025102100473</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 ca="1">_xlfn._xlws.FILTER(辅助信息!D:D,辅助信息!E:E=B4124)</f>
        <v>五冶建设扩建艺体中学二期工程</v>
      </c>
    </row>
    <row r="4125" hidden="1" spans="2:18">
      <c r="B4125" s="124" t="s">
        <v>167</v>
      </c>
      <c r="C4125" s="59">
        <v>45937</v>
      </c>
      <c r="D4125" s="29" t="str">
        <f>VLOOKUP(B4125,辅助信息!E:K,7,FALSE)</f>
        <v>JWDDCD2025102100473</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 ca="1">_xlfn._xlws.FILTER(辅助信息!D:D,辅助信息!E:E=B4125)</f>
        <v>五冶建设扩建艺体中学二期工程</v>
      </c>
    </row>
    <row r="4126" hidden="1" spans="2:18">
      <c r="B4126" s="124" t="s">
        <v>167</v>
      </c>
      <c r="C4126" s="59">
        <v>45937</v>
      </c>
      <c r="D4126" s="29" t="str">
        <f>VLOOKUP(B4126,辅助信息!E:K,7,FALSE)</f>
        <v>JWDDCD2025102100473</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 ca="1">_xlfn._xlws.FILTER(辅助信息!D:D,辅助信息!E:E=B4126)</f>
        <v>五冶建设扩建艺体中学二期工程</v>
      </c>
    </row>
    <row r="4127" hidden="1" spans="2:18">
      <c r="B4127" s="124" t="s">
        <v>167</v>
      </c>
      <c r="C4127" s="59">
        <v>45937</v>
      </c>
      <c r="D4127" s="29" t="str">
        <f>VLOOKUP(B4127,辅助信息!E:K,7,FALSE)</f>
        <v>JWDDCD2025102100473</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 ca="1">_xlfn._xlws.FILTER(辅助信息!D:D,辅助信息!E:E=B4127)</f>
        <v>五冶建设扩建艺体中学二期工程</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 ca="1">_xlfn._xlws.FILTER(辅助信息!D:D,辅助信息!E:E=B4128)</f>
        <v>五冶钢构龙泉东洪片区85亩住宅、商业及配套工程项目一标段</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 ca="1">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 ca="1">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 ca="1">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 ca="1">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 ca="1">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 ca="1">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 ca="1">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 ca="1">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 ca="1">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 ca="1">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 ca="1">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 ca="1">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 ca="1">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 ca="1">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 ca="1">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 ca="1">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 ca="1">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 ca="1">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 ca="1">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 ca="1">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 ca="1">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 ca="1">_xlfn._xlws.FILTER(辅助信息!D:D,辅助信息!E:E=B4150)</f>
        <v>商投建工达州中医药科技园</v>
      </c>
    </row>
    <row r="4151" hidden="1" spans="2:18">
      <c r="B4151" s="124" t="s">
        <v>215</v>
      </c>
      <c r="C4151" s="59">
        <v>45938</v>
      </c>
      <c r="D4151" s="29" t="str">
        <f>VLOOKUP(B4151,辅助信息!E:K,7,FALSE)</f>
        <v>JWDDCD2025102100486</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 ca="1">_xlfn._xlws.FILTER(辅助信息!D:D,辅助信息!E:E=B4151)</f>
        <v>五冶建设龙泉驿一医院配套建设工程</v>
      </c>
    </row>
    <row r="4152" hidden="1" spans="2:18">
      <c r="B4152" s="124" t="s">
        <v>215</v>
      </c>
      <c r="C4152" s="59">
        <v>45938</v>
      </c>
      <c r="D4152" s="29" t="str">
        <f>VLOOKUP(B4152,辅助信息!E:K,7,FALSE)</f>
        <v>JWDDCD2025102100486</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 ca="1">_xlfn._xlws.FILTER(辅助信息!D:D,辅助信息!E:E=B4152)</f>
        <v>五冶建设龙泉驿一医院配套建设工程</v>
      </c>
    </row>
    <row r="4153" hidden="1" spans="2:18">
      <c r="B4153" s="124" t="s">
        <v>215</v>
      </c>
      <c r="C4153" s="59">
        <v>45938</v>
      </c>
      <c r="D4153" s="29" t="str">
        <f>VLOOKUP(B4153,辅助信息!E:K,7,FALSE)</f>
        <v>JWDDCD2025102100486</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 ca="1">_xlfn._xlws.FILTER(辅助信息!D:D,辅助信息!E:E=B4153)</f>
        <v>五冶建设龙泉驿一医院配套建设工程</v>
      </c>
    </row>
    <row r="4154" hidden="1" spans="2:18">
      <c r="B4154" s="124" t="s">
        <v>215</v>
      </c>
      <c r="C4154" s="59">
        <v>45938</v>
      </c>
      <c r="D4154" s="29" t="str">
        <f>VLOOKUP(B4154,辅助信息!E:K,7,FALSE)</f>
        <v>JWDDCD2025102100486</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 ca="1">_xlfn._xlws.FILTER(辅助信息!D:D,辅助信息!E:E=B4154)</f>
        <v>五冶建设龙泉驿一医院配套建设工程</v>
      </c>
    </row>
    <row r="4155" hidden="1" spans="2:18">
      <c r="B4155" s="124" t="s">
        <v>215</v>
      </c>
      <c r="C4155" s="59">
        <v>45938</v>
      </c>
      <c r="D4155" s="29" t="str">
        <f>VLOOKUP(B4155,辅助信息!E:K,7,FALSE)</f>
        <v>JWDDCD2025102100486</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 ca="1">_xlfn._xlws.FILTER(辅助信息!D:D,辅助信息!E:E=B4155)</f>
        <v>五冶建设龙泉驿一医院配套建设工程</v>
      </c>
    </row>
    <row r="4156" hidden="1" spans="1:18">
      <c r="A4156" s="108"/>
      <c r="B4156" s="124" t="s">
        <v>231</v>
      </c>
      <c r="C4156" s="59">
        <v>45939</v>
      </c>
      <c r="D4156" s="29" t="str">
        <f>VLOOKUP(B4156,辅助信息!E:K,7,FALSE)</f>
        <v>JWDDCD2025102100481</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 ca="1">_xlfn._xlws.FILTER(辅助信息!D:D,辅助信息!E:E=B4156)</f>
        <v>五冶建设成都盐道街中学初中部改扩建工程-一标</v>
      </c>
    </row>
    <row r="4157" hidden="1" spans="1:18">
      <c r="A4157" s="108"/>
      <c r="B4157" s="124" t="s">
        <v>231</v>
      </c>
      <c r="C4157" s="59">
        <v>45939</v>
      </c>
      <c r="D4157" s="29" t="str">
        <f>VLOOKUP(B4157,辅助信息!E:K,7,FALSE)</f>
        <v>JWDDCD2025102100481</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 ca="1">_xlfn._xlws.FILTER(辅助信息!D:D,辅助信息!E:E=B4157)</f>
        <v>五冶建设成都盐道街中学初中部改扩建工程-一标</v>
      </c>
    </row>
    <row r="4158" hidden="1" spans="1:18">
      <c r="A4158" s="108"/>
      <c r="B4158" s="124" t="s">
        <v>231</v>
      </c>
      <c r="C4158" s="59">
        <v>45939</v>
      </c>
      <c r="D4158" s="29" t="str">
        <f>VLOOKUP(B4158,辅助信息!E:K,7,FALSE)</f>
        <v>JWDDCD2025102100481</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 ca="1">_xlfn._xlws.FILTER(辅助信息!D:D,辅助信息!E:E=B4158)</f>
        <v>五冶建设成都盐道街中学初中部改扩建工程-一标</v>
      </c>
    </row>
    <row r="4159" hidden="1" spans="1:18">
      <c r="A4159" s="108"/>
      <c r="B4159" s="124" t="s">
        <v>208</v>
      </c>
      <c r="C4159" s="59">
        <v>45938</v>
      </c>
      <c r="D4159" s="29" t="str">
        <f>VLOOKUP(B4159,辅助信息!E:K,7,FALSE)</f>
        <v>JWDDCD2025102100480</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 ca="1">_xlfn._xlws.FILTER(辅助信息!D:D,辅助信息!E:E=B4159)</f>
        <v>五冶建设锦江区林家坝片区20号地块商业项目</v>
      </c>
    </row>
    <row r="4160" hidden="1" spans="1:18">
      <c r="A4160" s="108"/>
      <c r="B4160" s="124" t="s">
        <v>208</v>
      </c>
      <c r="C4160" s="59">
        <v>45938</v>
      </c>
      <c r="D4160" s="29" t="str">
        <f>VLOOKUP(B4160,辅助信息!E:K,7,FALSE)</f>
        <v>JWDDCD2025102100480</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 ca="1">_xlfn._xlws.FILTER(辅助信息!D:D,辅助信息!E:E=B4160)</f>
        <v>五冶建设锦江区林家坝片区20号地块商业项目</v>
      </c>
    </row>
    <row r="4161" hidden="1" spans="1:18">
      <c r="A4161" s="108"/>
      <c r="B4161" s="124" t="s">
        <v>208</v>
      </c>
      <c r="C4161" s="59">
        <v>45938</v>
      </c>
      <c r="D4161" s="29" t="str">
        <f>VLOOKUP(B4161,辅助信息!E:K,7,FALSE)</f>
        <v>JWDDCD2025102100480</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 ca="1">_xlfn._xlws.FILTER(辅助信息!D:D,辅助信息!E:E=B4161)</f>
        <v>五冶建设锦江区林家坝片区20号地块商业项目</v>
      </c>
    </row>
    <row r="4162" hidden="1" spans="1:18">
      <c r="A4162" s="60" t="s">
        <v>233</v>
      </c>
      <c r="B4162" s="144" t="s">
        <v>196</v>
      </c>
      <c r="C4162" s="59">
        <v>45939</v>
      </c>
      <c r="D4162" s="29" t="str">
        <f>VLOOKUP(B4162,辅助信息!E:K,7,FALSE)</f>
        <v>JWDDCD2025102100476</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13</v>
      </c>
      <c r="Q4162" s="18" t="str">
        <f>VLOOKUP(B4162,辅助信息!E:M,9,FALSE)</f>
        <v>ZTWM-CDGS-XS-2025-0073-五冶天府-成都怡心湖片区及龙泉驿医院等项目</v>
      </c>
      <c r="R4162" s="18" t="str">
        <f ca="1">_xlfn._xlws.FILTER(辅助信息!D:D,辅助信息!E:E=B4162)</f>
        <v>五冶建设师大附中外语校新建教学楼工程</v>
      </c>
    </row>
    <row r="4163" hidden="1" spans="1:18">
      <c r="A4163" s="60"/>
      <c r="B4163" s="144" t="s">
        <v>196</v>
      </c>
      <c r="C4163" s="59">
        <v>45939</v>
      </c>
      <c r="D4163" s="29" t="str">
        <f>VLOOKUP(B4163,辅助信息!E:K,7,FALSE)</f>
        <v>JWDDCD2025102100476</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13</v>
      </c>
      <c r="Q4163" s="18" t="str">
        <f>VLOOKUP(B4163,辅助信息!E:M,9,FALSE)</f>
        <v>ZTWM-CDGS-XS-2025-0073-五冶天府-成都怡心湖片区及龙泉驿医院等项目</v>
      </c>
      <c r="R4163" s="18" t="str">
        <f ca="1">_xlfn._xlws.FILTER(辅助信息!D:D,辅助信息!E:E=B4163)</f>
        <v>五冶建设师大附中外语校新建教学楼工程</v>
      </c>
    </row>
    <row r="4164" hidden="1" spans="1:18">
      <c r="A4164" s="60"/>
      <c r="B4164" s="144" t="s">
        <v>196</v>
      </c>
      <c r="C4164" s="59">
        <v>45939</v>
      </c>
      <c r="D4164" s="29" t="str">
        <f>VLOOKUP(B4164,辅助信息!E:K,7,FALSE)</f>
        <v>JWDDCD2025102100476</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13</v>
      </c>
      <c r="Q4164" s="18" t="str">
        <f>VLOOKUP(B4164,辅助信息!E:M,9,FALSE)</f>
        <v>ZTWM-CDGS-XS-2025-0073-五冶天府-成都怡心湖片区及龙泉驿医院等项目</v>
      </c>
      <c r="R4164" s="18" t="str">
        <f ca="1">_xlfn._xlws.FILTER(辅助信息!D:D,辅助信息!E:E=B4164)</f>
        <v>五冶建设师大附中外语校新建教学楼工程</v>
      </c>
    </row>
    <row r="4165" hidden="1" spans="1:18">
      <c r="A4165" s="60"/>
      <c r="B4165" s="144" t="s">
        <v>196</v>
      </c>
      <c r="C4165" s="59">
        <v>45939</v>
      </c>
      <c r="D4165" s="29" t="str">
        <f>VLOOKUP(B4165,辅助信息!E:K,7,FALSE)</f>
        <v>JWDDCD2025102100476</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13</v>
      </c>
      <c r="Q4165" s="18" t="str">
        <f>VLOOKUP(B4165,辅助信息!E:M,9,FALSE)</f>
        <v>ZTWM-CDGS-XS-2025-0073-五冶天府-成都怡心湖片区及龙泉驿医院等项目</v>
      </c>
      <c r="R4165" s="18" t="str">
        <f ca="1">_xlfn._xlws.FILTER(辅助信息!D:D,辅助信息!E:E=B4165)</f>
        <v>五冶建设师大附中外语校新建教学楼工程</v>
      </c>
    </row>
    <row r="4166" hidden="1" spans="1:18">
      <c r="A4166" s="60"/>
      <c r="B4166" s="144" t="s">
        <v>196</v>
      </c>
      <c r="C4166" s="59">
        <v>45939</v>
      </c>
      <c r="D4166" s="29" t="str">
        <f>VLOOKUP(B4166,辅助信息!E:K,7,FALSE)</f>
        <v>JWDDCD2025102100476</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13</v>
      </c>
      <c r="Q4166" s="18" t="str">
        <f>VLOOKUP(B4166,辅助信息!E:M,9,FALSE)</f>
        <v>ZTWM-CDGS-XS-2025-0073-五冶天府-成都怡心湖片区及龙泉驿医院等项目</v>
      </c>
      <c r="R4166" s="18" t="str">
        <f ca="1">_xlfn._xlws.FILTER(辅助信息!D:D,辅助信息!E:E=B4166)</f>
        <v>五冶建设师大附中外语校新建教学楼工程</v>
      </c>
    </row>
    <row r="4167" hidden="1" spans="1:18">
      <c r="A4167" s="60"/>
      <c r="B4167" s="144" t="s">
        <v>196</v>
      </c>
      <c r="C4167" s="59">
        <v>45939</v>
      </c>
      <c r="D4167" s="29" t="str">
        <f>VLOOKUP(B4167,辅助信息!E:K,7,FALSE)</f>
        <v>JWDDCD2025102100476</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13</v>
      </c>
      <c r="Q4167" s="18" t="str">
        <f>VLOOKUP(B4167,辅助信息!E:M,9,FALSE)</f>
        <v>ZTWM-CDGS-XS-2025-0073-五冶天府-成都怡心湖片区及龙泉驿医院等项目</v>
      </c>
      <c r="R4167" s="18" t="str">
        <f ca="1">_xlfn._xlws.FILTER(辅助信息!D:D,辅助信息!E:E=B4167)</f>
        <v>五冶建设师大附中外语校新建教学楼工程</v>
      </c>
    </row>
    <row r="4168" hidden="1" spans="1:18">
      <c r="A4168" s="60"/>
      <c r="B4168" s="144" t="s">
        <v>196</v>
      </c>
      <c r="C4168" s="59">
        <v>45939</v>
      </c>
      <c r="D4168" s="29" t="str">
        <f>VLOOKUP(B4168,辅助信息!E:K,7,FALSE)</f>
        <v>JWDDCD2025102100476</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13</v>
      </c>
      <c r="Q4168" s="18" t="str">
        <f>VLOOKUP(B4168,辅助信息!E:M,9,FALSE)</f>
        <v>ZTWM-CDGS-XS-2025-0073-五冶天府-成都怡心湖片区及龙泉驿医院等项目</v>
      </c>
      <c r="R4168" s="18" t="str">
        <f ca="1">_xlfn._xlws.FILTER(辅助信息!D:D,辅助信息!E:E=B4168)</f>
        <v>五冶建设师大附中外语校新建教学楼工程</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 ca="1">_xlfn._xlws.FILTER(辅助信息!D:D,辅助信息!E:E=B4169)</f>
        <v>乐山市校地共建产教融合基地建设项目二标段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 ca="1">_xlfn._xlws.FILTER(辅助信息!D:D,辅助信息!E:E=B4170)</f>
        <v>乐山市校地共建产教融合基地建设项目二标段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 ca="1">_xlfn._xlws.FILTER(辅助信息!D:D,辅助信息!E:E=B4171)</f>
        <v>乐山市校地共建产教融合基地建设项目二标段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11</v>
      </c>
      <c r="Q4172" s="18" t="str">
        <f>VLOOKUP(B4172,辅助信息!E:M,9,FALSE)</f>
        <v>ZTWM-CDGS-XS-2024-0092-华西-萌海科创农业生态谷</v>
      </c>
      <c r="R4172" s="18" t="str">
        <f ca="1">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11</v>
      </c>
      <c r="Q4173" s="18" t="str">
        <f>VLOOKUP(B4173,辅助信息!E:M,9,FALSE)</f>
        <v>ZTWM-CDGS-XS-2024-0092-华西-萌海科创农业生态谷</v>
      </c>
      <c r="R4173" s="18" t="str">
        <f ca="1">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11</v>
      </c>
      <c r="Q4174" s="18" t="str">
        <f>VLOOKUP(B4174,辅助信息!E:M,9,FALSE)</f>
        <v>ZTWM-CDGS-XS-2024-0092-华西-萌海科创农业生态谷</v>
      </c>
      <c r="R4174" s="18" t="str">
        <f ca="1">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11</v>
      </c>
      <c r="Q4175" s="18" t="str">
        <f>VLOOKUP(B4175,辅助信息!E:M,9,FALSE)</f>
        <v>ZTWM-CDGS-XS-2024-0092-华西-萌海科创农业生态谷</v>
      </c>
      <c r="R4175" s="18" t="str">
        <f ca="1">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11</v>
      </c>
      <c r="Q4176" s="18" t="str">
        <f>VLOOKUP(B4176,辅助信息!E:M,9,FALSE)</f>
        <v>ZTWM-CDGS-XS-2024-0092-华西-萌海科创农业生态谷</v>
      </c>
      <c r="R4176" s="18" t="str">
        <f ca="1">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11</v>
      </c>
      <c r="Q4177" s="18" t="str">
        <f>VLOOKUP(B4177,辅助信息!E:M,9,FALSE)</f>
        <v>ZTWM-CDGS-XS-2024-0092-华西-萌海科创农业生态谷</v>
      </c>
      <c r="R4177" s="18" t="str">
        <f ca="1">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11</v>
      </c>
      <c r="Q4178" s="18" t="str">
        <f>VLOOKUP(B4178,辅助信息!E:M,9,FALSE)</f>
        <v>ZTWM-CDGS-XS-2024-0092-华西-萌海科创农业生态谷</v>
      </c>
      <c r="R4178" s="18" t="str">
        <f ca="1">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11</v>
      </c>
      <c r="Q4179" s="18" t="str">
        <f>VLOOKUP(B4179,辅助信息!E:M,9,FALSE)</f>
        <v>ZTWM-CDGS-XS-2024-0092-华西-萌海科创农业生态谷</v>
      </c>
      <c r="R4179" s="18" t="str">
        <f ca="1">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11</v>
      </c>
      <c r="Q4180" s="18" t="str">
        <f>VLOOKUP(B4180,辅助信息!E:M,9,FALSE)</f>
        <v>ZTWM-CDGS-XS-2024-0092-华西-萌海科创农业生态谷</v>
      </c>
      <c r="R4180" s="18" t="str">
        <f ca="1">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12</v>
      </c>
      <c r="Q4181" s="18" t="str">
        <f>VLOOKUP(B4181,辅助信息!E:M,9,FALSE)</f>
        <v>ZTWM-CDGS-XS-2024-0134-商投建工达州中医药科技成果示范园项目</v>
      </c>
      <c r="R4181" s="18" t="str">
        <f ca="1">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12</v>
      </c>
      <c r="Q4182" s="18" t="str">
        <f>VLOOKUP(B4182,辅助信息!E:M,9,FALSE)</f>
        <v>ZTWM-CDGS-XS-2024-0134-商投建工达州中医药科技成果示范园项目</v>
      </c>
      <c r="R4182" s="18" t="str">
        <f ca="1">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12</v>
      </c>
      <c r="Q4183" s="18" t="str">
        <f>VLOOKUP(B4183,辅助信息!E:M,9,FALSE)</f>
        <v>ZTWM-CDGS-XS-2024-0134-商投建工达州中医药科技成果示范园项目</v>
      </c>
      <c r="R4183" s="18" t="str">
        <f ca="1">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12</v>
      </c>
      <c r="Q4184" s="18" t="str">
        <f>VLOOKUP(B4184,辅助信息!E:M,9,FALSE)</f>
        <v>ZTWM-CDGS-XS-2024-0134-商投建工达州中医药科技成果示范园项目</v>
      </c>
      <c r="R4184" s="18" t="str">
        <f ca="1">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12</v>
      </c>
      <c r="Q4185" s="18" t="str">
        <f>VLOOKUP(B4185,辅助信息!E:M,9,FALSE)</f>
        <v>ZTWM-CDGS-XS-2024-0134-商投建工达州中医药科技成果示范园项目</v>
      </c>
      <c r="R4185" s="18" t="str">
        <f ca="1">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12</v>
      </c>
      <c r="Q4186" s="18" t="str">
        <f>VLOOKUP(B4186,辅助信息!E:M,9,FALSE)</f>
        <v>ZTWM-CDGS-XS-2025-0156-五冶钢构-2025年九月第一批次钢筋采购合同(三圣乡项目)-中铁物贸成都公司</v>
      </c>
      <c r="R4186" s="18" t="str">
        <f ca="1">_xlfn._xlws.FILTER(辅助信息!D:D,辅助信息!E:E=B4186)</f>
        <v>五冶钢构龙泉东洪片区70亩住宅、商业及配套工程项目二标段</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12</v>
      </c>
      <c r="Q4187" s="18" t="str">
        <f>VLOOKUP(B4187,辅助信息!E:M,9,FALSE)</f>
        <v>ZTWM-CDGS-XS-2025-0156-五冶钢构-2025年九月第一批次钢筋采购合同(三圣乡项目)-中铁物贸成都公司</v>
      </c>
      <c r="R4187" s="18" t="str">
        <f ca="1">_xlfn._xlws.FILTER(辅助信息!D:D,辅助信息!E:E=B4187)</f>
        <v>五冶钢构龙泉东洪片区70亩住宅、商业及配套工程项目二标段</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12</v>
      </c>
      <c r="Q4188" s="18" t="str">
        <f>VLOOKUP(B4188,辅助信息!E:M,9,FALSE)</f>
        <v>ZTWM-CDGS-XS-2025-0156-五冶钢构-2025年九月第一批次钢筋采购合同(三圣乡项目)-中铁物贸成都公司</v>
      </c>
      <c r="R4188" s="18" t="str">
        <f ca="1">_xlfn._xlws.FILTER(辅助信息!D:D,辅助信息!E:E=B4188)</f>
        <v>五冶钢构龙泉东洪片区70亩住宅、商业及配套工程项目二标段</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12</v>
      </c>
      <c r="Q4189" s="18" t="str">
        <f>VLOOKUP(B4189,辅助信息!E:M,9,FALSE)</f>
        <v>ZTWM-CDGS-XS-2025-0156-五冶钢构-2025年九月第一批次钢筋采购合同(三圣乡项目)-中铁物贸成都公司</v>
      </c>
      <c r="R4189" s="18" t="str">
        <f ca="1">_xlfn._xlws.FILTER(辅助信息!D:D,辅助信息!E:E=B4189)</f>
        <v>五冶钢构龙泉东洪片区70亩住宅、商业及配套工程项目二标段</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12</v>
      </c>
      <c r="Q4190" s="18" t="str">
        <f>VLOOKUP(B4190,辅助信息!E:M,9,FALSE)</f>
        <v>ZTWM-CDGS-XS-2025-0156-五冶钢构-2025年九月第一批次钢筋采购合同(三圣乡项目)-中铁物贸成都公司</v>
      </c>
      <c r="R4190" s="18" t="str">
        <f ca="1">_xlfn._xlws.FILTER(辅助信息!D:D,辅助信息!E:E=B4190)</f>
        <v>五冶钢构龙泉东洪片区70亩住宅、商业及配套工程项目二标段</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12</v>
      </c>
      <c r="Q4191" s="18" t="str">
        <f>VLOOKUP(B4191,辅助信息!E:M,9,FALSE)</f>
        <v>ZTWM-CDGS-XS-2025-0156-五冶钢构-2025年九月第一批次钢筋采购合同(三圣乡项目)-中铁物贸成都公司</v>
      </c>
      <c r="R4191" s="18" t="str">
        <f ca="1">_xlfn._xlws.FILTER(辅助信息!D:D,辅助信息!E:E=B4191)</f>
        <v>五冶钢构龙泉东洪片区70亩住宅、商业及配套工程项目一标段</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12</v>
      </c>
      <c r="Q4192" s="18" t="str">
        <f>VLOOKUP(B4192,辅助信息!E:M,9,FALSE)</f>
        <v>ZTWM-CDGS-XS-2025-0156-五冶钢构-2025年九月第一批次钢筋采购合同(三圣乡项目)-中铁物贸成都公司</v>
      </c>
      <c r="R4192" s="18" t="str">
        <f ca="1">_xlfn._xlws.FILTER(辅助信息!D:D,辅助信息!E:E=B4192)</f>
        <v>五冶钢构龙泉东洪片区70亩住宅、商业及配套工程项目一标段</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12</v>
      </c>
      <c r="Q4193" s="18" t="str">
        <f>VLOOKUP(B4193,辅助信息!E:M,9,FALSE)</f>
        <v>ZTWM-CDGS-XS-2025-0156-五冶钢构-2025年九月第一批次钢筋采购合同(三圣乡项目)-中铁物贸成都公司</v>
      </c>
      <c r="R4193" s="18" t="str">
        <f ca="1">_xlfn._xlws.FILTER(辅助信息!D:D,辅助信息!E:E=B4193)</f>
        <v>五冶钢构龙泉东洪片区70亩住宅、商业及配套工程项目一标段</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12</v>
      </c>
      <c r="Q4194" s="18" t="str">
        <f>VLOOKUP(B4194,辅助信息!E:M,9,FALSE)</f>
        <v>ZTWM-CDGS-XS-2025-0156-五冶钢构-2025年九月第一批次钢筋采购合同(三圣乡项目)-中铁物贸成都公司</v>
      </c>
      <c r="R4194" s="18" t="str">
        <f ca="1">_xlfn._xlws.FILTER(辅助信息!D:D,辅助信息!E:E=B4194)</f>
        <v>五冶钢构龙泉东洪片区70亩住宅、商业及配套工程项目一标段</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12</v>
      </c>
      <c r="Q4195" s="18" t="str">
        <f>VLOOKUP(B4195,辅助信息!E:M,9,FALSE)</f>
        <v>ZTWM-CDGS-XS-2025-0156-五冶钢构-2025年九月第一批次钢筋采购合同(三圣乡项目)-中铁物贸成都公司</v>
      </c>
      <c r="R4195" s="18" t="str">
        <f ca="1">_xlfn._xlws.FILTER(辅助信息!D:D,辅助信息!E:E=B4195)</f>
        <v>五冶钢构龙泉东洪片区70亩住宅、商业及配套工程项目一标段</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12</v>
      </c>
      <c r="Q4196" s="18" t="str">
        <f>VLOOKUP(B4196,辅助信息!E:M,9,FALSE)</f>
        <v>ZTWM-CDGS-XS-2025-0156-五冶钢构-2025年九月第一批次钢筋采购合同(三圣乡项目)-中铁物贸成都公司</v>
      </c>
      <c r="R4196" s="18" t="str">
        <f ca="1">_xlfn._xlws.FILTER(辅助信息!D:D,辅助信息!E:E=B4196)</f>
        <v>五冶钢构龙泉东洪片区70亩住宅、商业及配套工程项目一标段</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12</v>
      </c>
      <c r="Q4197" s="18" t="str">
        <f>VLOOKUP(B4197,辅助信息!E:M,9,FALSE)</f>
        <v>ZTWM-CDGS-XS-2025-0156-五冶钢构-2025年九月第一批次钢筋采购合同(三圣乡项目)-中铁物贸成都公司</v>
      </c>
      <c r="R4197" s="18" t="str">
        <f ca="1">_xlfn._xlws.FILTER(辅助信息!D:D,辅助信息!E:E=B4197)</f>
        <v>五冶钢构龙泉东洪片区70亩住宅、商业及配套工程项目一标段</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12</v>
      </c>
      <c r="Q4198" s="18" t="str">
        <f>VLOOKUP(B4198,辅助信息!E:M,9,FALSE)</f>
        <v>ZTWM-CDGS-XS-2025-0156-五冶钢构-2025年九月第一批次钢筋采购合同(三圣乡项目)-中铁物贸成都公司</v>
      </c>
      <c r="R4198" s="18" t="str">
        <f ca="1">_xlfn._xlws.FILTER(辅助信息!D:D,辅助信息!E:E=B4198)</f>
        <v>五冶钢构龙泉东洪片区70亩住宅、商业及配套工程项目一标段</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12</v>
      </c>
      <c r="Q4199" s="18" t="str">
        <f>VLOOKUP(B4199,辅助信息!E:M,9,FALSE)</f>
        <v>ZTWM-CDGS-XS-2025-0156-五冶钢构-2025年九月第一批次钢筋采购合同(三圣乡项目)-中铁物贸成都公司</v>
      </c>
      <c r="R4199" s="18" t="str">
        <f ca="1">_xlfn._xlws.FILTER(辅助信息!D:D,辅助信息!E:E=B4199)</f>
        <v>五冶钢构龙泉东洪片区70亩住宅、商业及配套工程项目一标段</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12</v>
      </c>
      <c r="Q4200" s="18" t="str">
        <f>VLOOKUP(B4200,辅助信息!E:M,9,FALSE)</f>
        <v>ZTWM-CDGS-XS-2025-0156-五冶钢构-2025年九月第一批次钢筋采购合同(三圣乡项目)-中铁物贸成都公司</v>
      </c>
      <c r="R4200" s="18" t="str">
        <f ca="1">_xlfn._xlws.FILTER(辅助信息!D:D,辅助信息!E:E=B4200)</f>
        <v>五冶钢构龙泉东洪片区85亩住宅、商业及配套工程项目二标段</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12</v>
      </c>
      <c r="Q4201" s="18" t="str">
        <f>VLOOKUP(B4201,辅助信息!E:M,9,FALSE)</f>
        <v>ZTWM-CDGS-XS-2025-0156-五冶钢构-2025年九月第一批次钢筋采购合同(三圣乡项目)-中铁物贸成都公司</v>
      </c>
      <c r="R4201" s="18" t="str">
        <f ca="1">_xlfn._xlws.FILTER(辅助信息!D:D,辅助信息!E:E=B4201)</f>
        <v>五冶钢构龙泉东洪片区85亩住宅、商业及配套工程项目二标段</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12</v>
      </c>
      <c r="Q4202" s="18" t="str">
        <f>VLOOKUP(B4202,辅助信息!E:M,9,FALSE)</f>
        <v>ZTWM-CDGS-XS-2025-0156-五冶钢构-2025年九月第一批次钢筋采购合同(三圣乡项目)-中铁物贸成都公司</v>
      </c>
      <c r="R4202" s="18" t="str">
        <f ca="1">_xlfn._xlws.FILTER(辅助信息!D:D,辅助信息!E:E=B4202)</f>
        <v>五冶钢构龙泉东洪片区85亩住宅、商业及配套工程项目二标段</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12</v>
      </c>
      <c r="Q4203" s="18" t="str">
        <f>VLOOKUP(B4203,辅助信息!E:M,9,FALSE)</f>
        <v>ZTWM-CDGS-XS-2025-0156-五冶钢构-2025年九月第一批次钢筋采购合同(三圣乡项目)-中铁物贸成都公司</v>
      </c>
      <c r="R4203" s="18" t="str">
        <f ca="1">_xlfn._xlws.FILTER(辅助信息!D:D,辅助信息!E:E=B4203)</f>
        <v>五冶钢构龙泉东洪片区85亩住宅、商业及配套工程项目二标段</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12</v>
      </c>
      <c r="Q4204" s="18" t="str">
        <f>VLOOKUP(B4204,辅助信息!E:M,9,FALSE)</f>
        <v>ZTWM-CDGS-XS-2025-0156-五冶钢构-2025年九月第一批次钢筋采购合同(三圣乡项目)-中铁物贸成都公司</v>
      </c>
      <c r="R4204" s="18" t="str">
        <f ca="1">_xlfn._xlws.FILTER(辅助信息!D:D,辅助信息!E:E=B4204)</f>
        <v>五冶钢构龙泉东洪片区85亩住宅、商业及配套工程项目二标段</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12</v>
      </c>
      <c r="Q4205" s="18" t="str">
        <f>VLOOKUP(B4205,辅助信息!E:M,9,FALSE)</f>
        <v>ZTWM-CDGS-XS-2025-0156-五冶钢构-2025年九月第一批次钢筋采购合同(三圣乡项目)-中铁物贸成都公司</v>
      </c>
      <c r="R4205" s="18" t="str">
        <f ca="1">_xlfn._xlws.FILTER(辅助信息!D:D,辅助信息!E:E=B4205)</f>
        <v>五冶钢构龙泉东洪片区85亩住宅、商业及配套工程项目二标段</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12</v>
      </c>
      <c r="Q4206" s="18" t="str">
        <f>VLOOKUP(B4206,辅助信息!E:M,9,FALSE)</f>
        <v>ZTWM-CDGS-XS-2025-0156-五冶钢构-2025年九月第一批次钢筋采购合同(三圣乡项目)-中铁物贸成都公司</v>
      </c>
      <c r="R4206" s="18" t="str">
        <f ca="1">_xlfn._xlws.FILTER(辅助信息!D:D,辅助信息!E:E=B4206)</f>
        <v>五冶钢构龙泉东洪片区85亩住宅、商业及配套工程项目二标段</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12</v>
      </c>
      <c r="Q4207" s="18" t="str">
        <f>VLOOKUP(B4207,辅助信息!E:M,9,FALSE)</f>
        <v>ZTWM-CDGS-XS-2025-0156-五冶钢构-2025年九月第一批次钢筋采购合同(三圣乡项目)-中铁物贸成都公司</v>
      </c>
      <c r="R4207" s="18" t="str">
        <f ca="1">_xlfn._xlws.FILTER(辅助信息!D:D,辅助信息!E:E=B4207)</f>
        <v>五冶钢构龙泉东洪片区85亩住宅、商业及配套工程项目三标段</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12</v>
      </c>
      <c r="Q4208" s="18" t="str">
        <f>VLOOKUP(B4208,辅助信息!E:M,9,FALSE)</f>
        <v>ZTWM-CDGS-XS-2025-0156-五冶钢构-2025年九月第一批次钢筋采购合同(三圣乡项目)-中铁物贸成都公司</v>
      </c>
      <c r="R4208" s="18" t="str">
        <f ca="1">_xlfn._xlws.FILTER(辅助信息!D:D,辅助信息!E:E=B4208)</f>
        <v>五冶钢构龙泉东洪片区85亩住宅、商业及配套工程项目三标段</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12</v>
      </c>
      <c r="Q4209" s="18" t="str">
        <f>VLOOKUP(B4209,辅助信息!E:M,9,FALSE)</f>
        <v>ZTWM-CDGS-XS-2025-0156-五冶钢构-2025年九月第一批次钢筋采购合同(三圣乡项目)-中铁物贸成都公司</v>
      </c>
      <c r="R4209" s="18" t="str">
        <f ca="1">_xlfn._xlws.FILTER(辅助信息!D:D,辅助信息!E:E=B4209)</f>
        <v>五冶钢构龙泉东洪片区85亩住宅、商业及配套工程项目三标段</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12</v>
      </c>
      <c r="Q4210" s="18" t="str">
        <f>VLOOKUP(B4210,辅助信息!E:M,9,FALSE)</f>
        <v>ZTWM-CDGS-XS-2025-0156-五冶钢构-2025年九月第一批次钢筋采购合同(三圣乡项目)-中铁物贸成都公司</v>
      </c>
      <c r="R4210" s="18" t="str">
        <f ca="1">_xlfn._xlws.FILTER(辅助信息!D:D,辅助信息!E:E=B4210)</f>
        <v>五冶钢构龙泉东洪片区85亩住宅、商业及配套工程项目三标段</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12</v>
      </c>
      <c r="Q4211" s="18" t="str">
        <f>VLOOKUP(B4211,辅助信息!E:M,9,FALSE)</f>
        <v>ZTWM-CDGS-XS-2025-0156-五冶钢构-2025年九月第一批次钢筋采购合同(三圣乡项目)-中铁物贸成都公司</v>
      </c>
      <c r="R4211" s="18" t="str">
        <f ca="1">_xlfn._xlws.FILTER(辅助信息!D:D,辅助信息!E:E=B4211)</f>
        <v>五冶钢构龙泉东洪片区85亩住宅、商业及配套工程项目三标段</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12</v>
      </c>
      <c r="Q4212" s="18" t="str">
        <f>VLOOKUP(B4212,辅助信息!E:M,9,FALSE)</f>
        <v>ZTWM-CDGS-XS-2025-0156-五冶钢构-2025年九月第一批次钢筋采购合同(三圣乡项目)-中铁物贸成都公司</v>
      </c>
      <c r="R4212" s="18" t="str">
        <f ca="1">_xlfn._xlws.FILTER(辅助信息!D:D,辅助信息!E:E=B4212)</f>
        <v>五冶钢构龙泉东洪片区85亩住宅、商业及配套工程项目三标段</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12</v>
      </c>
      <c r="Q4213" s="18" t="str">
        <f>VLOOKUP(B4213,辅助信息!E:M,9,FALSE)</f>
        <v>ZTWM-CDGS-XS-2025-0156-五冶钢构-2025年九月第一批次钢筋采购合同(三圣乡项目)-中铁物贸成都公司</v>
      </c>
      <c r="R4213" s="18" t="str">
        <f ca="1">_xlfn._xlws.FILTER(辅助信息!D:D,辅助信息!E:E=B4213)</f>
        <v>五冶钢构龙泉东洪片区85亩住宅、商业及配套工程项目三标段</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12</v>
      </c>
      <c r="Q4214" s="18" t="str">
        <f>VLOOKUP(B4214,辅助信息!E:M,9,FALSE)</f>
        <v>ZTWM-CDGS-XS-2025-0156-五冶钢构-2025年九月第一批次钢筋采购合同(三圣乡项目)-中铁物贸成都公司</v>
      </c>
      <c r="R4214" s="18" t="str">
        <f ca="1">_xlfn._xlws.FILTER(辅助信息!D:D,辅助信息!E:E=B4214)</f>
        <v>五冶钢构龙泉东洪片区85亩住宅、商业及配套工程项目三标段</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12</v>
      </c>
      <c r="Q4215" s="18" t="str">
        <f>VLOOKUP(B4215,辅助信息!E:M,9,FALSE)</f>
        <v>ZTWM-CDGS-XS-2025-0156-五冶钢构-2025年九月第一批次钢筋采购合同(三圣乡项目)-中铁物贸成都公司</v>
      </c>
      <c r="R4215" s="18" t="str">
        <f ca="1">_xlfn._xlws.FILTER(辅助信息!D:D,辅助信息!E:E=B4215)</f>
        <v>五冶钢构龙泉东洪片区85亩住宅、商业及配套工程项目三标段</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12</v>
      </c>
      <c r="Q4216" s="18" t="str">
        <f>VLOOKUP(B4216,辅助信息!E:M,9,FALSE)</f>
        <v>ZTWM-CDGS-XS-2025-0156-五冶钢构-2025年九月第一批次钢筋采购合同(三圣乡项目)-中铁物贸成都公司</v>
      </c>
      <c r="R4216" s="18" t="str">
        <f ca="1">_xlfn._xlws.FILTER(辅助信息!D:D,辅助信息!E:E=B4216)</f>
        <v>五冶钢构龙泉东洪片区85亩住宅、商业及配套工程项目三标段</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12</v>
      </c>
      <c r="Q4217" s="18" t="str">
        <f>VLOOKUP(B4217,辅助信息!E:M,9,FALSE)</f>
        <v>ZTWM-CDGS-XS-2025-0156-五冶钢构-2025年九月第一批次钢筋采购合同(三圣乡项目)-中铁物贸成都公司</v>
      </c>
      <c r="R4217" s="18" t="str">
        <f ca="1">_xlfn._xlws.FILTER(辅助信息!D:D,辅助信息!E:E=B4217)</f>
        <v>五冶钢构龙泉东洪片区70亩住宅、商业及配套工程项目二标段</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12</v>
      </c>
      <c r="Q4218" s="18" t="str">
        <f>VLOOKUP(B4218,辅助信息!E:M,9,FALSE)</f>
        <v>ZTWM-CDGS-XS-2025-0156-五冶钢构-2025年九月第一批次钢筋采购合同(三圣乡项目)-中铁物贸成都公司</v>
      </c>
      <c r="R4218" s="18" t="str">
        <f ca="1">_xlfn._xlws.FILTER(辅助信息!D:D,辅助信息!E:E=B4218)</f>
        <v>五冶钢构龙泉东洪片区70亩住宅、商业及配套工程项目二标段</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12</v>
      </c>
      <c r="Q4219" s="18" t="str">
        <f>VLOOKUP(B4219,辅助信息!E:M,9,FALSE)</f>
        <v>ZTWM-CDGS-XS-2025-0156-五冶钢构-2025年九月第一批次钢筋采购合同(三圣乡项目)-中铁物贸成都公司</v>
      </c>
      <c r="R4219" s="18" t="str">
        <f ca="1">_xlfn._xlws.FILTER(辅助信息!D:D,辅助信息!E:E=B4219)</f>
        <v>五冶钢构龙泉东洪片区70亩住宅、商业及配套工程项目二标段</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12</v>
      </c>
      <c r="Q4220" s="18" t="str">
        <f>VLOOKUP(B4220,辅助信息!E:M,9,FALSE)</f>
        <v>ZTWM-CDGS-XS-2025-0033-中铁武汉电气化局集团有限公司成达万高速铁路强电工程项目</v>
      </c>
      <c r="R4220" s="18" t="str">
        <f ca="1">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12</v>
      </c>
      <c r="Q4221" s="18" t="str">
        <f>VLOOKUP(B4221,辅助信息!E:M,9,FALSE)</f>
        <v>ZTWM-CDGS-XS-2025-0033-中铁武汉电气化局集团有限公司成达万高速铁路强电工程项目</v>
      </c>
      <c r="R4221" s="18" t="str">
        <f ca="1">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12</v>
      </c>
      <c r="Q4222" s="18" t="str">
        <f>VLOOKUP(B4222,辅助信息!E:M,9,FALSE)</f>
        <v>ZTWM-CDGS-XS-2025-0033-中铁武汉电气化局集团有限公司成达万高速铁路强电工程项目</v>
      </c>
      <c r="R4222" s="18" t="str">
        <f ca="1">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12</v>
      </c>
      <c r="Q4223" s="18" t="str">
        <f>VLOOKUP(B4223,辅助信息!E:M,9,FALSE)</f>
        <v>ZTWM-CDGS-XS-2025-0033-中铁武汉电气化局集团有限公司成达万高速铁路强电工程项目</v>
      </c>
      <c r="R4223" s="18" t="str">
        <f ca="1">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12</v>
      </c>
      <c r="Q4224" s="18" t="str">
        <f>VLOOKUP(B4224,辅助信息!E:M,9,FALSE)</f>
        <v>ZTWM-CDGS-XS-2025-0033-中铁武汉电气化局集团有限公司成达万高速铁路强电工程项目</v>
      </c>
      <c r="R4224" s="18" t="str">
        <f ca="1">_xlfn._xlws.FILTER(辅助信息!D:D,辅助信息!E:E=B4224)</f>
        <v>武汉电气化局成达万高铁强电项目</v>
      </c>
    </row>
    <row r="4225" hidden="1" spans="2:18">
      <c r="B4225" s="124" t="s">
        <v>203</v>
      </c>
      <c r="C4225" s="59">
        <v>45939</v>
      </c>
      <c r="D4225" s="29" t="str">
        <f>VLOOKUP(B4225,辅助信息!E:K,7,FALSE)</f>
        <v>JWDDCD2025102100479</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12</v>
      </c>
      <c r="Q4225" s="18" t="str">
        <f>VLOOKUP(B4225,辅助信息!E:M,9,FALSE)</f>
        <v>ZTWM-CDGS-XS-2025-0073-五冶天府-成都怡心湖片区及龙泉驿医院等项目</v>
      </c>
      <c r="R4225" s="18" t="str">
        <f ca="1">_xlfn._xlws.FILTER(辅助信息!D:D,辅助信息!E:E=B4225)</f>
        <v>五冶建设空港兴城怡心街道83亩项目</v>
      </c>
    </row>
    <row r="4226" hidden="1" spans="2:18">
      <c r="B4226" s="124" t="s">
        <v>203</v>
      </c>
      <c r="C4226" s="59">
        <v>45939</v>
      </c>
      <c r="D4226" s="29" t="str">
        <f>VLOOKUP(B4226,辅助信息!E:K,7,FALSE)</f>
        <v>JWDDCD2025102100479</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12</v>
      </c>
      <c r="Q4226" s="18" t="str">
        <f>VLOOKUP(B4226,辅助信息!E:M,9,FALSE)</f>
        <v>ZTWM-CDGS-XS-2025-0073-五冶天府-成都怡心湖片区及龙泉驿医院等项目</v>
      </c>
      <c r="R4226" s="18" t="str">
        <f ca="1">_xlfn._xlws.FILTER(辅助信息!D:D,辅助信息!E:E=B4226)</f>
        <v>五冶建设空港兴城怡心街道83亩项目</v>
      </c>
    </row>
    <row r="4227" hidden="1" spans="2:18">
      <c r="B4227" s="124" t="s">
        <v>203</v>
      </c>
      <c r="C4227" s="59">
        <v>45939</v>
      </c>
      <c r="D4227" s="29" t="str">
        <f>VLOOKUP(B4227,辅助信息!E:K,7,FALSE)</f>
        <v>JWDDCD2025102100479</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12</v>
      </c>
      <c r="Q4227" s="18" t="str">
        <f>VLOOKUP(B4227,辅助信息!E:M,9,FALSE)</f>
        <v>ZTWM-CDGS-XS-2025-0073-五冶天府-成都怡心湖片区及龙泉驿医院等项目</v>
      </c>
      <c r="R4227" s="18" t="str">
        <f ca="1">_xlfn._xlws.FILTER(辅助信息!D:D,辅助信息!E:E=B4227)</f>
        <v>五冶建设空港兴城怡心街道83亩项目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12</v>
      </c>
      <c r="Q4228" s="18" t="str">
        <f>VLOOKUP(B4228,辅助信息!E:M,9,FALSE)</f>
        <v>ZTWM-CDGS-XS-2025-0073-五冶天府-成都怡心湖片区及龙泉驿医院等项目</v>
      </c>
      <c r="R4228" s="18" t="str">
        <f ca="1">_xlfn._xlws.FILTER(辅助信息!D:D,辅助信息!E:E=B4228)</f>
        <v>五冶建设龙泉芙蓉花语项目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12</v>
      </c>
      <c r="Q4229" s="18" t="str">
        <f>VLOOKUP(B4229,辅助信息!E:M,9,FALSE)</f>
        <v>ZTWM-CDGS-XS-2025-0073-五冶天府-成都怡心湖片区及龙泉驿医院等项目</v>
      </c>
      <c r="R4229" s="18" t="str">
        <f ca="1">_xlfn._xlws.FILTER(辅助信息!D:D,辅助信息!E:E=B4229)</f>
        <v>五冶建设龙泉芙蓉花语项目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12</v>
      </c>
      <c r="Q4230" s="18" t="str">
        <f>VLOOKUP(B4230,辅助信息!E:M,9,FALSE)</f>
        <v>ZTWM-CDGS-XS-2025-0073-五冶天府-成都怡心湖片区及龙泉驿医院等项目</v>
      </c>
      <c r="R4230" s="18" t="str">
        <f ca="1">_xlfn._xlws.FILTER(辅助信息!D:D,辅助信息!E:E=B4230)</f>
        <v>五冶建设龙泉芙蓉花语项目</v>
      </c>
    </row>
    <row r="4231" hidden="1" spans="2:18">
      <c r="B4231" s="124" t="s">
        <v>192</v>
      </c>
      <c r="C4231" s="59">
        <v>45939</v>
      </c>
      <c r="D4231" s="29" t="str">
        <f>VLOOKUP(B4231,辅助信息!E:K,7,FALSE)</f>
        <v>JWDDCD2025102100475</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12</v>
      </c>
      <c r="Q4231" s="18" t="str">
        <f>VLOOKUP(B4231,辅助信息!E:M,9,FALSE)</f>
        <v>ZTWM-CDGS-XS-2025-0073-五冶天府-成都怡心湖片区及龙泉驿医院等项目</v>
      </c>
      <c r="R4231" s="18" t="str">
        <f ca="1">_xlfn._xlws.FILTER(辅助信息!D:D,辅助信息!E:E=B4231)</f>
        <v>五冶建设成都国际铁路港多式联项目</v>
      </c>
    </row>
    <row r="4232" hidden="1" spans="2:18">
      <c r="B4232" s="124" t="s">
        <v>192</v>
      </c>
      <c r="C4232" s="59">
        <v>45939</v>
      </c>
      <c r="D4232" s="29" t="str">
        <f>VLOOKUP(B4232,辅助信息!E:K,7,FALSE)</f>
        <v>JWDDCD2025102100475</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12</v>
      </c>
      <c r="Q4232" s="18" t="str">
        <f>VLOOKUP(B4232,辅助信息!E:M,9,FALSE)</f>
        <v>ZTWM-CDGS-XS-2025-0073-五冶天府-成都怡心湖片区及龙泉驿医院等项目</v>
      </c>
      <c r="R4232" s="18" t="str">
        <f ca="1">_xlfn._xlws.FILTER(辅助信息!D:D,辅助信息!E:E=B4232)</f>
        <v>五冶建设成都国际铁路港多式联项目</v>
      </c>
    </row>
    <row r="4233" hidden="1" spans="2:18">
      <c r="B4233" s="124" t="s">
        <v>192</v>
      </c>
      <c r="C4233" s="59">
        <v>45939</v>
      </c>
      <c r="D4233" s="29" t="str">
        <f>VLOOKUP(B4233,辅助信息!E:K,7,FALSE)</f>
        <v>JWDDCD2025102100475</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12</v>
      </c>
      <c r="Q4233" s="18" t="str">
        <f>VLOOKUP(B4233,辅助信息!E:M,9,FALSE)</f>
        <v>ZTWM-CDGS-XS-2025-0073-五冶天府-成都怡心湖片区及龙泉驿医院等项目</v>
      </c>
      <c r="R4233" s="18" t="str">
        <f ca="1">_xlfn._xlws.FILTER(辅助信息!D:D,辅助信息!E:E=B4233)</f>
        <v>五冶建设成都国际铁路港多式联项目</v>
      </c>
    </row>
    <row r="4234" hidden="1" spans="2:18">
      <c r="B4234" s="124" t="s">
        <v>231</v>
      </c>
      <c r="C4234" s="59">
        <v>45939</v>
      </c>
      <c r="D4234" s="29" t="str">
        <f>VLOOKUP(B4234,辅助信息!E:K,7,FALSE)</f>
        <v>JWDDCD2025102100481</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 ca="1">_xlfn._xlws.FILTER(辅助信息!D:D,辅助信息!E:E=B4234)</f>
        <v>五冶建设成都盐道街中学初中部改扩建工程-一标</v>
      </c>
    </row>
    <row r="4235" hidden="1" spans="2:18">
      <c r="B4235" s="124" t="s">
        <v>231</v>
      </c>
      <c r="C4235" s="59">
        <v>45939</v>
      </c>
      <c r="D4235" s="29" t="str">
        <f>VLOOKUP(B4235,辅助信息!E:K,7,FALSE)</f>
        <v>JWDDCD2025102100481</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 ca="1">_xlfn._xlws.FILTER(辅助信息!D:D,辅助信息!E:E=B4235)</f>
        <v>五冶建设成都盐道街中学初中部改扩建工程-一标</v>
      </c>
    </row>
    <row r="4236" hidden="1" spans="2:18">
      <c r="B4236" s="124" t="s">
        <v>231</v>
      </c>
      <c r="C4236" s="59">
        <v>45939</v>
      </c>
      <c r="D4236" s="29" t="str">
        <f>VLOOKUP(B4236,辅助信息!E:K,7,FALSE)</f>
        <v>JWDDCD2025102100481</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 ca="1">_xlfn._xlws.FILTER(辅助信息!D:D,辅助信息!E:E=B4236)</f>
        <v>五冶建设成都盐道街中学初中部改扩建工程-一标</v>
      </c>
    </row>
    <row r="4237" hidden="1" spans="2:18">
      <c r="B4237" s="124" t="s">
        <v>231</v>
      </c>
      <c r="C4237" s="59">
        <v>45939</v>
      </c>
      <c r="D4237" s="29" t="str">
        <f>VLOOKUP(B4237,辅助信息!E:K,7,FALSE)</f>
        <v>JWDDCD2025102100481</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 ca="1">_xlfn._xlws.FILTER(辅助信息!D:D,辅助信息!E:E=B4237)</f>
        <v>五冶建设成都盐道街中学初中部改扩建工程-一标</v>
      </c>
    </row>
    <row r="4238" hidden="1" spans="2:18">
      <c r="B4238" s="124" t="s">
        <v>231</v>
      </c>
      <c r="C4238" s="59">
        <v>45939</v>
      </c>
      <c r="D4238" s="29" t="str">
        <f>VLOOKUP(B4238,辅助信息!E:K,7,FALSE)</f>
        <v>JWDDCD2025102100481</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 ca="1">_xlfn._xlws.FILTER(辅助信息!D:D,辅助信息!E:E=B4238)</f>
        <v>五冶建设成都盐道街中学初中部改扩建工程-一标</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 ca="1">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 ca="1">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 ca="1">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 ca="1">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 ca="1">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 ca="1">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 ca="1">_xlfn._xlws.FILTER(辅助信息!D:D,辅助信息!E:E=B4245)</f>
        <v>商投建工达州中医药科技园</v>
      </c>
    </row>
    <row r="4246" hidden="1" spans="1:18">
      <c r="A4246" s="118"/>
      <c r="B4246" s="125" t="s">
        <v>231</v>
      </c>
      <c r="C4246" s="59">
        <v>45940</v>
      </c>
      <c r="D4246" s="109" t="str">
        <f>VLOOKUP(B4246,辅助信息!E:K,7,FALSE)</f>
        <v>JWDDCD2025102100481</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 ca="1">_xlfn._xlws.FILTER(辅助信息!D:D,辅助信息!E:E=B4246)</f>
        <v>五冶建设成都盐道街中学初中部改扩建工程-一标</v>
      </c>
    </row>
    <row r="4247" hidden="1" spans="1:18">
      <c r="A4247" s="118"/>
      <c r="B4247" s="125" t="s">
        <v>231</v>
      </c>
      <c r="C4247" s="59">
        <v>45940</v>
      </c>
      <c r="D4247" s="109" t="str">
        <f>VLOOKUP(B4247,辅助信息!E:K,7,FALSE)</f>
        <v>JWDDCD2025102100481</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 ca="1">_xlfn._xlws.FILTER(辅助信息!D:D,辅助信息!E:E=B4247)</f>
        <v>五冶建设成都盐道街中学初中部改扩建工程-一标</v>
      </c>
    </row>
    <row r="4248" hidden="1" spans="1:18">
      <c r="A4248" s="118"/>
      <c r="B4248" s="125" t="s">
        <v>231</v>
      </c>
      <c r="C4248" s="59">
        <v>45940</v>
      </c>
      <c r="D4248" s="109" t="str">
        <f>VLOOKUP(B4248,辅助信息!E:K,7,FALSE)</f>
        <v>JWDDCD2025102100481</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 ca="1">_xlfn._xlws.FILTER(辅助信息!D:D,辅助信息!E:E=B4248)</f>
        <v>五冶建设成都盐道街中学初中部改扩建工程-一标</v>
      </c>
    </row>
    <row r="4249" hidden="1" spans="1:18">
      <c r="A4249" s="117" t="s">
        <v>233</v>
      </c>
      <c r="B4249" s="125" t="s">
        <v>196</v>
      </c>
      <c r="C4249" s="59">
        <v>45940</v>
      </c>
      <c r="D4249" s="109" t="str">
        <f>VLOOKUP(B4249,辅助信息!E:K,7,FALSE)</f>
        <v>JWDDCD2025102100476</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13</v>
      </c>
      <c r="Q4249" s="18" t="str">
        <f>VLOOKUP(B4249,辅助信息!E:M,9,FALSE)</f>
        <v>ZTWM-CDGS-XS-2025-0073-五冶天府-成都怡心湖片区及龙泉驿医院等项目</v>
      </c>
      <c r="R4249" s="18" t="str">
        <f ca="1">_xlfn._xlws.FILTER(辅助信息!D:D,辅助信息!E:E=B4249)</f>
        <v>五冶建设师大附中外语校新建教学楼工程</v>
      </c>
    </row>
    <row r="4250" hidden="1" spans="1:18">
      <c r="A4250" s="117"/>
      <c r="B4250" s="125" t="s">
        <v>196</v>
      </c>
      <c r="C4250" s="59">
        <v>45940</v>
      </c>
      <c r="D4250" s="109" t="str">
        <f>VLOOKUP(B4250,辅助信息!E:K,7,FALSE)</f>
        <v>JWDDCD2025102100476</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13</v>
      </c>
      <c r="Q4250" s="18" t="str">
        <f>VLOOKUP(B4250,辅助信息!E:M,9,FALSE)</f>
        <v>ZTWM-CDGS-XS-2025-0073-五冶天府-成都怡心湖片区及龙泉驿医院等项目</v>
      </c>
      <c r="R4250" s="18" t="str">
        <f ca="1">_xlfn._xlws.FILTER(辅助信息!D:D,辅助信息!E:E=B4250)</f>
        <v>五冶建设师大附中外语校新建教学楼工程</v>
      </c>
    </row>
    <row r="4251" hidden="1" spans="1:18">
      <c r="A4251" s="117"/>
      <c r="B4251" s="125" t="s">
        <v>196</v>
      </c>
      <c r="C4251" s="59">
        <v>45940</v>
      </c>
      <c r="D4251" s="109" t="str">
        <f>VLOOKUP(B4251,辅助信息!E:K,7,FALSE)</f>
        <v>JWDDCD2025102100476</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13</v>
      </c>
      <c r="Q4251" s="18" t="str">
        <f>VLOOKUP(B4251,辅助信息!E:M,9,FALSE)</f>
        <v>ZTWM-CDGS-XS-2025-0073-五冶天府-成都怡心湖片区及龙泉驿医院等项目</v>
      </c>
      <c r="R4251" s="18" t="str">
        <f ca="1">_xlfn._xlws.FILTER(辅助信息!D:D,辅助信息!E:E=B4251)</f>
        <v>五冶建设师大附中外语校新建教学楼工程</v>
      </c>
    </row>
    <row r="4252" hidden="1" spans="1:18">
      <c r="A4252" s="117"/>
      <c r="B4252" s="125" t="s">
        <v>196</v>
      </c>
      <c r="C4252" s="59">
        <v>45940</v>
      </c>
      <c r="D4252" s="109" t="str">
        <f>VLOOKUP(B4252,辅助信息!E:K,7,FALSE)</f>
        <v>JWDDCD2025102100476</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13</v>
      </c>
      <c r="Q4252" s="18" t="str">
        <f>VLOOKUP(B4252,辅助信息!E:M,9,FALSE)</f>
        <v>ZTWM-CDGS-XS-2025-0073-五冶天府-成都怡心湖片区及龙泉驿医院等项目</v>
      </c>
      <c r="R4252" s="18" t="str">
        <f ca="1">_xlfn._xlws.FILTER(辅助信息!D:D,辅助信息!E:E=B4252)</f>
        <v>五冶建设师大附中外语校新建教学楼工程</v>
      </c>
    </row>
    <row r="4253" hidden="1" spans="1:18">
      <c r="A4253" s="117"/>
      <c r="B4253" s="125" t="s">
        <v>196</v>
      </c>
      <c r="C4253" s="59">
        <v>45940</v>
      </c>
      <c r="D4253" s="109" t="str">
        <f>VLOOKUP(B4253,辅助信息!E:K,7,FALSE)</f>
        <v>JWDDCD2025102100476</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13</v>
      </c>
      <c r="Q4253" s="18" t="str">
        <f>VLOOKUP(B4253,辅助信息!E:M,9,FALSE)</f>
        <v>ZTWM-CDGS-XS-2025-0073-五冶天府-成都怡心湖片区及龙泉驿医院等项目</v>
      </c>
      <c r="R4253" s="18" t="str">
        <f ca="1">_xlfn._xlws.FILTER(辅助信息!D:D,辅助信息!E:E=B4253)</f>
        <v>五冶建设师大附中外语校新建教学楼工程</v>
      </c>
    </row>
    <row r="4254" hidden="1" spans="1:18">
      <c r="A4254" s="117"/>
      <c r="B4254" s="125" t="s">
        <v>196</v>
      </c>
      <c r="C4254" s="59">
        <v>45940</v>
      </c>
      <c r="D4254" s="109" t="str">
        <f>VLOOKUP(B4254,辅助信息!E:K,7,FALSE)</f>
        <v>JWDDCD2025102100476</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13</v>
      </c>
      <c r="Q4254" s="18" t="str">
        <f>VLOOKUP(B4254,辅助信息!E:M,9,FALSE)</f>
        <v>ZTWM-CDGS-XS-2025-0073-五冶天府-成都怡心湖片区及龙泉驿医院等项目</v>
      </c>
      <c r="R4254" s="18" t="str">
        <f ca="1">_xlfn._xlws.FILTER(辅助信息!D:D,辅助信息!E:E=B4254)</f>
        <v>五冶建设师大附中外语校新建教学楼工程</v>
      </c>
    </row>
    <row r="4255" hidden="1" spans="1:18">
      <c r="A4255" s="117"/>
      <c r="B4255" s="125" t="s">
        <v>196</v>
      </c>
      <c r="C4255" s="59">
        <v>45940</v>
      </c>
      <c r="D4255" s="109" t="str">
        <f>VLOOKUP(B4255,辅助信息!E:K,7,FALSE)</f>
        <v>JWDDCD2025102100476</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13</v>
      </c>
      <c r="Q4255" s="18" t="str">
        <f>VLOOKUP(B4255,辅助信息!E:M,9,FALSE)</f>
        <v>ZTWM-CDGS-XS-2025-0073-五冶天府-成都怡心湖片区及龙泉驿医院等项目</v>
      </c>
      <c r="R4255" s="18" t="str">
        <f ca="1">_xlfn._xlws.FILTER(辅助信息!D:D,辅助信息!E:E=B4255)</f>
        <v>五冶建设师大附中外语校新建教学楼工程</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 ca="1">_xlfn._xlws.FILTER(辅助信息!D:D,辅助信息!E:E=B4256)</f>
        <v>乐山市校地共建产教融合基地建设项目二标段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11</v>
      </c>
      <c r="Q4257" s="18" t="str">
        <f>VLOOKUP(B4257,辅助信息!E:M,9,FALSE)</f>
        <v>ZTWM-CDGS-XS-2024-0092-华西-萌海科创农业生态谷</v>
      </c>
      <c r="R4257" s="18" t="str">
        <f ca="1">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11</v>
      </c>
      <c r="Q4258" s="18" t="str">
        <f>VLOOKUP(B4258,辅助信息!E:M,9,FALSE)</f>
        <v>ZTWM-CDGS-XS-2024-0092-华西-萌海科创农业生态谷</v>
      </c>
      <c r="R4258" s="18" t="str">
        <f ca="1">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11</v>
      </c>
      <c r="Q4259" s="18" t="str">
        <f>VLOOKUP(B4259,辅助信息!E:M,9,FALSE)</f>
        <v>ZTWM-CDGS-XS-2024-0092-华西-萌海科创农业生态谷</v>
      </c>
      <c r="R4259" s="18" t="str">
        <f ca="1">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11</v>
      </c>
      <c r="Q4260" s="18" t="str">
        <f>VLOOKUP(B4260,辅助信息!E:M,9,FALSE)</f>
        <v>ZTWM-CDGS-XS-2024-0092-华西-萌海科创农业生态谷</v>
      </c>
      <c r="R4260" s="18" t="str">
        <f ca="1">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11</v>
      </c>
      <c r="Q4261" s="18" t="str">
        <f>VLOOKUP(B4261,辅助信息!E:M,9,FALSE)</f>
        <v>ZTWM-CDGS-XS-2024-0092-华西-萌海科创农业生态谷</v>
      </c>
      <c r="R4261" s="18" t="str">
        <f ca="1">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11</v>
      </c>
      <c r="Q4262" s="18" t="str">
        <f>VLOOKUP(B4262,辅助信息!E:M,9,FALSE)</f>
        <v>ZTWM-CDGS-XS-2024-0092-华西-萌海科创农业生态谷</v>
      </c>
      <c r="R4262" s="18" t="str">
        <f ca="1">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11</v>
      </c>
      <c r="Q4263" s="18" t="str">
        <f>VLOOKUP(B4263,辅助信息!E:M,9,FALSE)</f>
        <v>ZTWM-CDGS-XS-2024-0092-华西-萌海科创农业生态谷</v>
      </c>
      <c r="R4263" s="18" t="str">
        <f ca="1">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11</v>
      </c>
      <c r="Q4264" s="18" t="str">
        <f>VLOOKUP(B4264,辅助信息!E:M,9,FALSE)</f>
        <v>ZTWM-CDGS-XS-2024-0092-华西-萌海科创农业生态谷</v>
      </c>
      <c r="R4264" s="18" t="str">
        <f ca="1">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11</v>
      </c>
      <c r="Q4265" s="18" t="str">
        <f>VLOOKUP(B4265,辅助信息!E:M,9,FALSE)</f>
        <v>ZTWM-CDGS-XS-2024-0092-华西-萌海科创农业生态谷</v>
      </c>
      <c r="R4265" s="18" t="str">
        <f ca="1">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12</v>
      </c>
      <c r="Q4266" s="18" t="str">
        <f>VLOOKUP(B4266,辅助信息!E:M,9,FALSE)</f>
        <v>ZTWM-CDGS-XS-2025-0156-五冶钢构-2025年九月第一批次钢筋采购合同(三圣乡项目)-中铁物贸成都公司</v>
      </c>
      <c r="R4266" s="18" t="str">
        <f ca="1">_xlfn._xlws.FILTER(辅助信息!D:D,辅助信息!E:E=B4266)</f>
        <v>五冶钢构龙泉东洪片区70亩住宅、商业及配套工程项目二标段</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12</v>
      </c>
      <c r="Q4267" s="18" t="str">
        <f>VLOOKUP(B4267,辅助信息!E:M,9,FALSE)</f>
        <v>ZTWM-CDGS-XS-2025-0156-五冶钢构-2025年九月第一批次钢筋采购合同(三圣乡项目)-中铁物贸成都公司</v>
      </c>
      <c r="R4267" s="18" t="str">
        <f ca="1">_xlfn._xlws.FILTER(辅助信息!D:D,辅助信息!E:E=B4267)</f>
        <v>五冶钢构龙泉东洪片区70亩住宅、商业及配套工程项目二标段</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12</v>
      </c>
      <c r="Q4268" s="18" t="str">
        <f>VLOOKUP(B4268,辅助信息!E:M,9,FALSE)</f>
        <v>ZTWM-CDGS-XS-2025-0156-五冶钢构-2025年九月第一批次钢筋采购合同(三圣乡项目)-中铁物贸成都公司</v>
      </c>
      <c r="R4268" s="18" t="str">
        <f ca="1">_xlfn._xlws.FILTER(辅助信息!D:D,辅助信息!E:E=B4268)</f>
        <v>五冶钢构龙泉东洪片区70亩住宅、商业及配套工程项目二标段</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12</v>
      </c>
      <c r="Q4269" s="18" t="str">
        <f>VLOOKUP(B4269,辅助信息!E:M,9,FALSE)</f>
        <v>ZTWM-CDGS-XS-2025-0156-五冶钢构-2025年九月第一批次钢筋采购合同(三圣乡项目)-中铁物贸成都公司</v>
      </c>
      <c r="R4269" s="18" t="str">
        <f ca="1">_xlfn._xlws.FILTER(辅助信息!D:D,辅助信息!E:E=B4269)</f>
        <v>五冶钢构龙泉东洪片区70亩住宅、商业及配套工程项目二标段</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12</v>
      </c>
      <c r="Q4270" s="18" t="str">
        <f>VLOOKUP(B4270,辅助信息!E:M,9,FALSE)</f>
        <v>ZTWM-CDGS-XS-2025-0156-五冶钢构-2025年九月第一批次钢筋采购合同(三圣乡项目)-中铁物贸成都公司</v>
      </c>
      <c r="R4270" s="18" t="str">
        <f ca="1">_xlfn._xlws.FILTER(辅助信息!D:D,辅助信息!E:E=B4270)</f>
        <v>五冶钢构龙泉东洪片区70亩住宅、商业及配套工程项目二标段</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12</v>
      </c>
      <c r="Q4271" s="18" t="str">
        <f>VLOOKUP(B4271,辅助信息!E:M,9,FALSE)</f>
        <v>ZTWM-CDGS-XS-2025-0156-五冶钢构-2025年九月第一批次钢筋采购合同(三圣乡项目)-中铁物贸成都公司</v>
      </c>
      <c r="R4271" s="18" t="str">
        <f ca="1">_xlfn._xlws.FILTER(辅助信息!D:D,辅助信息!E:E=B4271)</f>
        <v>五冶钢构龙泉东洪片区70亩住宅、商业及配套工程项目一标段</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12</v>
      </c>
      <c r="Q4272" s="18" t="str">
        <f>VLOOKUP(B4272,辅助信息!E:M,9,FALSE)</f>
        <v>ZTWM-CDGS-XS-2025-0156-五冶钢构-2025年九月第一批次钢筋采购合同(三圣乡项目)-中铁物贸成都公司</v>
      </c>
      <c r="R4272" s="18" t="str">
        <f ca="1">_xlfn._xlws.FILTER(辅助信息!D:D,辅助信息!E:E=B4272)</f>
        <v>五冶钢构龙泉东洪片区70亩住宅、商业及配套工程项目一标段</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12</v>
      </c>
      <c r="Q4273" s="18" t="str">
        <f>VLOOKUP(B4273,辅助信息!E:M,9,FALSE)</f>
        <v>ZTWM-CDGS-XS-2025-0156-五冶钢构-2025年九月第一批次钢筋采购合同(三圣乡项目)-中铁物贸成都公司</v>
      </c>
      <c r="R4273" s="18" t="str">
        <f ca="1">_xlfn._xlws.FILTER(辅助信息!D:D,辅助信息!E:E=B4273)</f>
        <v>五冶钢构龙泉东洪片区70亩住宅、商业及配套工程项目一标段</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12</v>
      </c>
      <c r="Q4274" s="18" t="str">
        <f>VLOOKUP(B4274,辅助信息!E:M,9,FALSE)</f>
        <v>ZTWM-CDGS-XS-2025-0156-五冶钢构-2025年九月第一批次钢筋采购合同(三圣乡项目)-中铁物贸成都公司</v>
      </c>
      <c r="R4274" s="18" t="str">
        <f ca="1">_xlfn._xlws.FILTER(辅助信息!D:D,辅助信息!E:E=B4274)</f>
        <v>五冶钢构龙泉东洪片区70亩住宅、商业及配套工程项目一标段</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12</v>
      </c>
      <c r="Q4275" s="18" t="str">
        <f>VLOOKUP(B4275,辅助信息!E:M,9,FALSE)</f>
        <v>ZTWM-CDGS-XS-2025-0156-五冶钢构-2025年九月第一批次钢筋采购合同(三圣乡项目)-中铁物贸成都公司</v>
      </c>
      <c r="R4275" s="18" t="str">
        <f ca="1">_xlfn._xlws.FILTER(辅助信息!D:D,辅助信息!E:E=B4275)</f>
        <v>五冶钢构龙泉东洪片区70亩住宅、商业及配套工程项目一标段</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12</v>
      </c>
      <c r="Q4276" s="18" t="str">
        <f>VLOOKUP(B4276,辅助信息!E:M,9,FALSE)</f>
        <v>ZTWM-CDGS-XS-2025-0156-五冶钢构-2025年九月第一批次钢筋采购合同(三圣乡项目)-中铁物贸成都公司</v>
      </c>
      <c r="R4276" s="18" t="str">
        <f ca="1">_xlfn._xlws.FILTER(辅助信息!D:D,辅助信息!E:E=B4276)</f>
        <v>五冶钢构龙泉东洪片区70亩住宅、商业及配套工程项目一标段</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12</v>
      </c>
      <c r="Q4277" s="18" t="str">
        <f>VLOOKUP(B4277,辅助信息!E:M,9,FALSE)</f>
        <v>ZTWM-CDGS-XS-2025-0156-五冶钢构-2025年九月第一批次钢筋采购合同(三圣乡项目)-中铁物贸成都公司</v>
      </c>
      <c r="R4277" s="18" t="str">
        <f ca="1">_xlfn._xlws.FILTER(辅助信息!D:D,辅助信息!E:E=B4277)</f>
        <v>五冶钢构龙泉东洪片区70亩住宅、商业及配套工程项目一标段</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12</v>
      </c>
      <c r="Q4278" s="18" t="str">
        <f>VLOOKUP(B4278,辅助信息!E:M,9,FALSE)</f>
        <v>ZTWM-CDGS-XS-2025-0156-五冶钢构-2025年九月第一批次钢筋采购合同(三圣乡项目)-中铁物贸成都公司</v>
      </c>
      <c r="R4278" s="18" t="str">
        <f ca="1">_xlfn._xlws.FILTER(辅助信息!D:D,辅助信息!E:E=B4278)</f>
        <v>五冶钢构龙泉东洪片区70亩住宅、商业及配套工程项目一标段</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12</v>
      </c>
      <c r="Q4279" s="18" t="str">
        <f>VLOOKUP(B4279,辅助信息!E:M,9,FALSE)</f>
        <v>ZTWM-CDGS-XS-2025-0156-五冶钢构-2025年九月第一批次钢筋采购合同(三圣乡项目)-中铁物贸成都公司</v>
      </c>
      <c r="R4279" s="18" t="str">
        <f ca="1">_xlfn._xlws.FILTER(辅助信息!D:D,辅助信息!E:E=B4279)</f>
        <v>五冶钢构龙泉东洪片区70亩住宅、商业及配套工程项目一标段</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12</v>
      </c>
      <c r="Q4280" s="18" t="str">
        <f>VLOOKUP(B4280,辅助信息!E:M,9,FALSE)</f>
        <v>ZTWM-CDGS-XS-2025-0156-五冶钢构-2025年九月第一批次钢筋采购合同(三圣乡项目)-中铁物贸成都公司</v>
      </c>
      <c r="R4280" s="18" t="str">
        <f ca="1">_xlfn._xlws.FILTER(辅助信息!D:D,辅助信息!E:E=B4280)</f>
        <v>五冶钢构龙泉东洪片区85亩住宅、商业及配套工程项目二标段</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12</v>
      </c>
      <c r="Q4281" s="18" t="str">
        <f>VLOOKUP(B4281,辅助信息!E:M,9,FALSE)</f>
        <v>ZTWM-CDGS-XS-2025-0156-五冶钢构-2025年九月第一批次钢筋采购合同(三圣乡项目)-中铁物贸成都公司</v>
      </c>
      <c r="R4281" s="18" t="str">
        <f ca="1">_xlfn._xlws.FILTER(辅助信息!D:D,辅助信息!E:E=B4281)</f>
        <v>五冶钢构龙泉东洪片区85亩住宅、商业及配套工程项目二标段</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12</v>
      </c>
      <c r="Q4282" s="18" t="str">
        <f>VLOOKUP(B4282,辅助信息!E:M,9,FALSE)</f>
        <v>ZTWM-CDGS-XS-2025-0156-五冶钢构-2025年九月第一批次钢筋采购合同(三圣乡项目)-中铁物贸成都公司</v>
      </c>
      <c r="R4282" s="18" t="str">
        <f ca="1">_xlfn._xlws.FILTER(辅助信息!D:D,辅助信息!E:E=B4282)</f>
        <v>五冶钢构龙泉东洪片区85亩住宅、商业及配套工程项目二标段</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12</v>
      </c>
      <c r="Q4283" s="18" t="str">
        <f>VLOOKUP(B4283,辅助信息!E:M,9,FALSE)</f>
        <v>ZTWM-CDGS-XS-2025-0156-五冶钢构-2025年九月第一批次钢筋采购合同(三圣乡项目)-中铁物贸成都公司</v>
      </c>
      <c r="R4283" s="18" t="str">
        <f ca="1">_xlfn._xlws.FILTER(辅助信息!D:D,辅助信息!E:E=B4283)</f>
        <v>五冶钢构龙泉东洪片区85亩住宅、商业及配套工程项目二标段</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12</v>
      </c>
      <c r="Q4284" s="18" t="str">
        <f>VLOOKUP(B4284,辅助信息!E:M,9,FALSE)</f>
        <v>ZTWM-CDGS-XS-2025-0156-五冶钢构-2025年九月第一批次钢筋采购合同(三圣乡项目)-中铁物贸成都公司</v>
      </c>
      <c r="R4284" s="18" t="str">
        <f ca="1">_xlfn._xlws.FILTER(辅助信息!D:D,辅助信息!E:E=B4284)</f>
        <v>五冶钢构龙泉东洪片区85亩住宅、商业及配套工程项目二标段</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12</v>
      </c>
      <c r="Q4285" s="18" t="str">
        <f>VLOOKUP(B4285,辅助信息!E:M,9,FALSE)</f>
        <v>ZTWM-CDGS-XS-2025-0156-五冶钢构-2025年九月第一批次钢筋采购合同(三圣乡项目)-中铁物贸成都公司</v>
      </c>
      <c r="R4285" s="18" t="str">
        <f ca="1">_xlfn._xlws.FILTER(辅助信息!D:D,辅助信息!E:E=B4285)</f>
        <v>五冶钢构龙泉东洪片区85亩住宅、商业及配套工程项目二标段</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12</v>
      </c>
      <c r="Q4286" s="18" t="str">
        <f>VLOOKUP(B4286,辅助信息!E:M,9,FALSE)</f>
        <v>ZTWM-CDGS-XS-2025-0156-五冶钢构-2025年九月第一批次钢筋采购合同(三圣乡项目)-中铁物贸成都公司</v>
      </c>
      <c r="R4286" s="18" t="str">
        <f ca="1">_xlfn._xlws.FILTER(辅助信息!D:D,辅助信息!E:E=B4286)</f>
        <v>五冶钢构龙泉东洪片区85亩住宅、商业及配套工程项目二标段</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12</v>
      </c>
      <c r="Q4287" s="18" t="str">
        <f>VLOOKUP(B4287,辅助信息!E:M,9,FALSE)</f>
        <v>ZTWM-CDGS-XS-2025-0156-五冶钢构-2025年九月第一批次钢筋采购合同(三圣乡项目)-中铁物贸成都公司</v>
      </c>
      <c r="R4287" s="18" t="str">
        <f ca="1">_xlfn._xlws.FILTER(辅助信息!D:D,辅助信息!E:E=B4287)</f>
        <v>五冶钢构龙泉东洪片区85亩住宅、商业及配套工程项目三标段</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12</v>
      </c>
      <c r="Q4288" s="18" t="str">
        <f>VLOOKUP(B4288,辅助信息!E:M,9,FALSE)</f>
        <v>ZTWM-CDGS-XS-2025-0156-五冶钢构-2025年九月第一批次钢筋采购合同(三圣乡项目)-中铁物贸成都公司</v>
      </c>
      <c r="R4288" s="18" t="str">
        <f ca="1">_xlfn._xlws.FILTER(辅助信息!D:D,辅助信息!E:E=B4288)</f>
        <v>五冶钢构龙泉东洪片区85亩住宅、商业及配套工程项目三标段</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12</v>
      </c>
      <c r="Q4289" s="18" t="str">
        <f>VLOOKUP(B4289,辅助信息!E:M,9,FALSE)</f>
        <v>ZTWM-CDGS-XS-2025-0156-五冶钢构-2025年九月第一批次钢筋采购合同(三圣乡项目)-中铁物贸成都公司</v>
      </c>
      <c r="R4289" s="18" t="str">
        <f ca="1">_xlfn._xlws.FILTER(辅助信息!D:D,辅助信息!E:E=B4289)</f>
        <v>五冶钢构龙泉东洪片区85亩住宅、商业及配套工程项目三标段</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12</v>
      </c>
      <c r="Q4290" s="18" t="str">
        <f>VLOOKUP(B4290,辅助信息!E:M,9,FALSE)</f>
        <v>ZTWM-CDGS-XS-2025-0156-五冶钢构-2025年九月第一批次钢筋采购合同(三圣乡项目)-中铁物贸成都公司</v>
      </c>
      <c r="R4290" s="18" t="str">
        <f ca="1">_xlfn._xlws.FILTER(辅助信息!D:D,辅助信息!E:E=B4290)</f>
        <v>五冶钢构龙泉东洪片区85亩住宅、商业及配套工程项目三标段</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12</v>
      </c>
      <c r="Q4291" s="18" t="str">
        <f>VLOOKUP(B4291,辅助信息!E:M,9,FALSE)</f>
        <v>ZTWM-CDGS-XS-2025-0156-五冶钢构-2025年九月第一批次钢筋采购合同(三圣乡项目)-中铁物贸成都公司</v>
      </c>
      <c r="R4291" s="18" t="str">
        <f ca="1">_xlfn._xlws.FILTER(辅助信息!D:D,辅助信息!E:E=B4291)</f>
        <v>五冶钢构龙泉东洪片区85亩住宅、商业及配套工程项目三标段</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12</v>
      </c>
      <c r="Q4292" s="18" t="str">
        <f>VLOOKUP(B4292,辅助信息!E:M,9,FALSE)</f>
        <v>ZTWM-CDGS-XS-2025-0156-五冶钢构-2025年九月第一批次钢筋采购合同(三圣乡项目)-中铁物贸成都公司</v>
      </c>
      <c r="R4292" s="18" t="str">
        <f ca="1">_xlfn._xlws.FILTER(辅助信息!D:D,辅助信息!E:E=B4292)</f>
        <v>五冶钢构龙泉东洪片区85亩住宅、商业及配套工程项目三标段</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12</v>
      </c>
      <c r="Q4293" s="18" t="str">
        <f>VLOOKUP(B4293,辅助信息!E:M,9,FALSE)</f>
        <v>ZTWM-CDGS-XS-2025-0156-五冶钢构-2025年九月第一批次钢筋采购合同(三圣乡项目)-中铁物贸成都公司</v>
      </c>
      <c r="R4293" s="18" t="str">
        <f ca="1">_xlfn._xlws.FILTER(辅助信息!D:D,辅助信息!E:E=B4293)</f>
        <v>五冶钢构龙泉东洪片区85亩住宅、商业及配套工程项目三标段</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12</v>
      </c>
      <c r="Q4294" s="18" t="str">
        <f>VLOOKUP(B4294,辅助信息!E:M,9,FALSE)</f>
        <v>ZTWM-CDGS-XS-2025-0156-五冶钢构-2025年九月第一批次钢筋采购合同(三圣乡项目)-中铁物贸成都公司</v>
      </c>
      <c r="R4294" s="18" t="str">
        <f ca="1">_xlfn._xlws.FILTER(辅助信息!D:D,辅助信息!E:E=B4294)</f>
        <v>五冶钢构龙泉东洪片区85亩住宅、商业及配套工程项目三标段</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12</v>
      </c>
      <c r="Q4295" s="18" t="str">
        <f>VLOOKUP(B4295,辅助信息!E:M,9,FALSE)</f>
        <v>ZTWM-CDGS-XS-2025-0156-五冶钢构-2025年九月第一批次钢筋采购合同(三圣乡项目)-中铁物贸成都公司</v>
      </c>
      <c r="R4295" s="18" t="str">
        <f ca="1">_xlfn._xlws.FILTER(辅助信息!D:D,辅助信息!E:E=B4295)</f>
        <v>五冶钢构龙泉东洪片区85亩住宅、商业及配套工程项目三标段</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12</v>
      </c>
      <c r="Q4296" s="18" t="str">
        <f>VLOOKUP(B4296,辅助信息!E:M,9,FALSE)</f>
        <v>ZTWM-CDGS-XS-2025-0156-五冶钢构-2025年九月第一批次钢筋采购合同(三圣乡项目)-中铁物贸成都公司</v>
      </c>
      <c r="R4296" s="18" t="str">
        <f ca="1">_xlfn._xlws.FILTER(辅助信息!D:D,辅助信息!E:E=B4296)</f>
        <v>五冶钢构龙泉东洪片区85亩住宅、商业及配套工程项目三标段</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12</v>
      </c>
      <c r="Q4297" s="18" t="str">
        <f>VLOOKUP(B4297,辅助信息!E:M,9,FALSE)</f>
        <v>ZTWM-CDGS-XS-2025-0156-五冶钢构-2025年九月第一批次钢筋采购合同(三圣乡项目)-中铁物贸成都公司</v>
      </c>
      <c r="R4297" s="18" t="str">
        <f ca="1">_xlfn._xlws.FILTER(辅助信息!D:D,辅助信息!E:E=B4297)</f>
        <v>五冶钢构龙泉东洪片区70亩住宅、商业及配套工程项目二标段</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12</v>
      </c>
      <c r="Q4298" s="18" t="str">
        <f>VLOOKUP(B4298,辅助信息!E:M,9,FALSE)</f>
        <v>ZTWM-CDGS-XS-2025-0156-五冶钢构-2025年九月第一批次钢筋采购合同(三圣乡项目)-中铁物贸成都公司</v>
      </c>
      <c r="R4298" s="18" t="str">
        <f ca="1">_xlfn._xlws.FILTER(辅助信息!D:D,辅助信息!E:E=B4298)</f>
        <v>五冶钢构龙泉东洪片区70亩住宅、商业及配套工程项目二标段</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12</v>
      </c>
      <c r="Q4299" s="18" t="str">
        <f>VLOOKUP(B4299,辅助信息!E:M,9,FALSE)</f>
        <v>ZTWM-CDGS-XS-2025-0156-五冶钢构-2025年九月第一批次钢筋采购合同(三圣乡项目)-中铁物贸成都公司</v>
      </c>
      <c r="R4299" s="18" t="str">
        <f ca="1">_xlfn._xlws.FILTER(辅助信息!D:D,辅助信息!E:E=B4299)</f>
        <v>五冶钢构龙泉东洪片区70亩住宅、商业及配套工程项目二标段</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12</v>
      </c>
      <c r="Q4300" s="18" t="str">
        <f>VLOOKUP(B4300,辅助信息!E:M,9,FALSE)</f>
        <v>ZTWM-CDGS-XS-2025-0073-五冶天府-成都怡心湖片区及龙泉驿医院等项目</v>
      </c>
      <c r="R4300" s="18" t="str">
        <f ca="1">_xlfn._xlws.FILTER(辅助信息!D:D,辅助信息!E:E=B4300)</f>
        <v>五冶建设龙泉芙蓉花语项目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12</v>
      </c>
      <c r="Q4301" s="18" t="str">
        <f>VLOOKUP(B4301,辅助信息!E:M,9,FALSE)</f>
        <v>ZTWM-CDGS-XS-2025-0073-五冶天府-成都怡心湖片区及龙泉驿医院等项目</v>
      </c>
      <c r="R4301" s="18" t="str">
        <f ca="1">_xlfn._xlws.FILTER(辅助信息!D:D,辅助信息!E:E=B4301)</f>
        <v>五冶建设龙泉芙蓉花语项目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12</v>
      </c>
      <c r="Q4302" s="18" t="str">
        <f>VLOOKUP(B4302,辅助信息!E:M,9,FALSE)</f>
        <v>ZTWM-CDGS-XS-2025-0073-五冶天府-成都怡心湖片区及龙泉驿医院等项目</v>
      </c>
      <c r="R4302" s="18" t="str">
        <f ca="1">_xlfn._xlws.FILTER(辅助信息!D:D,辅助信息!E:E=B4302)</f>
        <v>五冶建设龙泉芙蓉花语项目</v>
      </c>
    </row>
    <row r="4303" hidden="1" spans="2:18">
      <c r="B4303" s="125" t="s">
        <v>192</v>
      </c>
      <c r="C4303" s="59">
        <v>45940</v>
      </c>
      <c r="D4303" s="109" t="str">
        <f>VLOOKUP(B4303,辅助信息!E:K,7,FALSE)</f>
        <v>JWDDCD2025102100475</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12</v>
      </c>
      <c r="Q4303" s="18" t="str">
        <f>VLOOKUP(B4303,辅助信息!E:M,9,FALSE)</f>
        <v>ZTWM-CDGS-XS-2025-0073-五冶天府-成都怡心湖片区及龙泉驿医院等项目</v>
      </c>
      <c r="R4303" s="18" t="str">
        <f ca="1">_xlfn._xlws.FILTER(辅助信息!D:D,辅助信息!E:E=B4303)</f>
        <v>五冶建设成都国际铁路港多式联项目</v>
      </c>
    </row>
    <row r="4304" hidden="1" spans="2:18">
      <c r="B4304" s="125" t="s">
        <v>192</v>
      </c>
      <c r="C4304" s="59">
        <v>45940</v>
      </c>
      <c r="D4304" s="109" t="str">
        <f>VLOOKUP(B4304,辅助信息!E:K,7,FALSE)</f>
        <v>JWDDCD2025102100475</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12</v>
      </c>
      <c r="Q4304" s="18" t="str">
        <f>VLOOKUP(B4304,辅助信息!E:M,9,FALSE)</f>
        <v>ZTWM-CDGS-XS-2025-0073-五冶天府-成都怡心湖片区及龙泉驿医院等项目</v>
      </c>
      <c r="R4304" s="18" t="str">
        <f ca="1">_xlfn._xlws.FILTER(辅助信息!D:D,辅助信息!E:E=B4304)</f>
        <v>五冶建设成都国际铁路港多式联项目</v>
      </c>
    </row>
    <row r="4305" hidden="1" spans="2:18">
      <c r="B4305" s="125" t="s">
        <v>192</v>
      </c>
      <c r="C4305" s="59">
        <v>45940</v>
      </c>
      <c r="D4305" s="109" t="str">
        <f>VLOOKUP(B4305,辅助信息!E:K,7,FALSE)</f>
        <v>JWDDCD2025102100475</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12</v>
      </c>
      <c r="Q4305" s="18" t="str">
        <f>VLOOKUP(B4305,辅助信息!E:M,9,FALSE)</f>
        <v>ZTWM-CDGS-XS-2025-0073-五冶天府-成都怡心湖片区及龙泉驿医院等项目</v>
      </c>
      <c r="R4305" s="18" t="str">
        <f ca="1">_xlfn._xlws.FILTER(辅助信息!D:D,辅助信息!E:E=B4305)</f>
        <v>五冶建设成都国际铁路港多式联项目</v>
      </c>
    </row>
    <row r="4306" hidden="1" spans="2:18">
      <c r="B4306" s="125" t="s">
        <v>231</v>
      </c>
      <c r="C4306" s="59">
        <v>45940</v>
      </c>
      <c r="D4306" s="109" t="str">
        <f>VLOOKUP(B4306,辅助信息!E:K,7,FALSE)</f>
        <v>JWDDCD2025102100481</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 ca="1">_xlfn._xlws.FILTER(辅助信息!D:D,辅助信息!E:E=B4306)</f>
        <v>五冶建设成都盐道街中学初中部改扩建工程-一标</v>
      </c>
    </row>
    <row r="4307" hidden="1" spans="2:18">
      <c r="B4307" s="125" t="s">
        <v>231</v>
      </c>
      <c r="C4307" s="59">
        <v>45940</v>
      </c>
      <c r="D4307" s="109" t="str">
        <f>VLOOKUP(B4307,辅助信息!E:K,7,FALSE)</f>
        <v>JWDDCD2025102100481</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 ca="1">_xlfn._xlws.FILTER(辅助信息!D:D,辅助信息!E:E=B4307)</f>
        <v>五冶建设成都盐道街中学初中部改扩建工程-一标</v>
      </c>
    </row>
    <row r="4308" hidden="1" spans="2:18">
      <c r="B4308" s="125" t="s">
        <v>231</v>
      </c>
      <c r="C4308" s="59">
        <v>45940</v>
      </c>
      <c r="D4308" s="109" t="str">
        <f>VLOOKUP(B4308,辅助信息!E:K,7,FALSE)</f>
        <v>JWDDCD2025102100481</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 ca="1">_xlfn._xlws.FILTER(辅助信息!D:D,辅助信息!E:E=B4308)</f>
        <v>五冶建设成都盐道街中学初中部改扩建工程-一标</v>
      </c>
    </row>
    <row r="4309" hidden="1" spans="2:18">
      <c r="B4309" s="125" t="s">
        <v>231</v>
      </c>
      <c r="C4309" s="59">
        <v>45940</v>
      </c>
      <c r="D4309" s="109" t="str">
        <f>VLOOKUP(B4309,辅助信息!E:K,7,FALSE)</f>
        <v>JWDDCD2025102100481</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 ca="1">_xlfn._xlws.FILTER(辅助信息!D:D,辅助信息!E:E=B4309)</f>
        <v>五冶建设成都盐道街中学初中部改扩建工程-一标</v>
      </c>
    </row>
    <row r="4310" hidden="1" spans="2:18">
      <c r="B4310" s="125" t="s">
        <v>231</v>
      </c>
      <c r="C4310" s="59">
        <v>45940</v>
      </c>
      <c r="D4310" s="109" t="str">
        <f>VLOOKUP(B4310,辅助信息!E:K,7,FALSE)</f>
        <v>JWDDCD2025102100481</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 ca="1">_xlfn._xlws.FILTER(辅助信息!D:D,辅助信息!E:E=B4310)</f>
        <v>五冶建设成都盐道街中学初中部改扩建工程-一标</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 ca="1">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 ca="1">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 ca="1">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 ca="1">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 ca="1">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 ca="1">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 ca="1">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 ca="1">_xlfn._xlws.FILTER(辅助信息!D:D,辅助信息!E:E=B4318)</f>
        <v>乐山市校地共建产教融合基地建设项目一标段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 ca="1">_xlfn._xlws.FILTER(辅助信息!D:D,辅助信息!E:E=B4319)</f>
        <v>乐山市校地共建产教融合基地建设项目一标段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 ca="1">_xlfn._xlws.FILTER(辅助信息!D:D,辅助信息!E:E=B4320)</f>
        <v>乐山市校地共建产教融合基地建设项目一标段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 ca="1">_xlfn._xlws.FILTER(辅助信息!D:D,辅助信息!E:E=B4321)</f>
        <v>乐山市校地共建产教融合基地建设项目一标段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 ca="1">_xlfn._xlws.FILTER(辅助信息!D:D,辅助信息!E:E=B4322)</f>
        <v>乐山市校地共建产教融合基地建设项目一标段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 ca="1">_xlfn._xlws.FILTER(辅助信息!D:D,辅助信息!E:E=B4323)</f>
        <v>乐山市校地共建产教融合基地建设项目一标段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 ca="1">_xlfn._xlws.FILTER(辅助信息!D:D,辅助信息!E:E=B4324)</f>
        <v>乐山市校地共建产教融合基地建设项目一标段</v>
      </c>
    </row>
    <row r="4325" hidden="1" spans="2:18">
      <c r="B4325" s="124" t="s">
        <v>203</v>
      </c>
      <c r="C4325" s="59">
        <v>45940</v>
      </c>
      <c r="D4325" s="29" t="str">
        <f>VLOOKUP(B4325,辅助信息!E:K,7,FALSE)</f>
        <v>JWDDCD2025102100479</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 ca="1">_xlfn._xlws.FILTER(辅助信息!D:D,辅助信息!E:E=B4325)</f>
        <v>五冶建设空港兴城怡心街道83亩项目</v>
      </c>
    </row>
    <row r="4326" hidden="1" spans="2:18">
      <c r="B4326" s="124" t="s">
        <v>203</v>
      </c>
      <c r="C4326" s="59">
        <v>45940</v>
      </c>
      <c r="D4326" s="29" t="str">
        <f>VLOOKUP(B4326,辅助信息!E:K,7,FALSE)</f>
        <v>JWDDCD2025102100479</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 ca="1">_xlfn._xlws.FILTER(辅助信息!D:D,辅助信息!E:E=B4326)</f>
        <v>五冶建设空港兴城怡心街道83亩项目</v>
      </c>
    </row>
    <row r="4327" hidden="1" spans="2:18">
      <c r="B4327" s="124" t="s">
        <v>203</v>
      </c>
      <c r="C4327" s="59">
        <v>45940</v>
      </c>
      <c r="D4327" s="29" t="str">
        <f>VLOOKUP(B4327,辅助信息!E:K,7,FALSE)</f>
        <v>JWDDCD2025102100479</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 ca="1">_xlfn._xlws.FILTER(辅助信息!D:D,辅助信息!E:E=B4327)</f>
        <v>五冶建设空港兴城怡心街道83亩项目</v>
      </c>
    </row>
    <row r="4328" hidden="1" spans="2:18">
      <c r="B4328" s="124" t="s">
        <v>203</v>
      </c>
      <c r="C4328" s="59">
        <v>45940</v>
      </c>
      <c r="D4328" s="29" t="str">
        <f>VLOOKUP(B4328,辅助信息!E:K,7,FALSE)</f>
        <v>JWDDCD2025102100479</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 ca="1">_xlfn._xlws.FILTER(辅助信息!D:D,辅助信息!E:E=B4328)</f>
        <v>五冶建设空港兴城怡心街道83亩项目</v>
      </c>
    </row>
    <row r="4329" hidden="1" spans="2:18">
      <c r="B4329" s="124" t="s">
        <v>203</v>
      </c>
      <c r="C4329" s="59">
        <v>45940</v>
      </c>
      <c r="D4329" s="29" t="str">
        <f>VLOOKUP(B4329,辅助信息!E:K,7,FALSE)</f>
        <v>JWDDCD2025102100479</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 ca="1">_xlfn._xlws.FILTER(辅助信息!D:D,辅助信息!E:E=B4329)</f>
        <v>五冶建设空港兴城怡心街道83亩项目</v>
      </c>
    </row>
    <row r="4330" hidden="1" spans="2:18">
      <c r="B4330" s="124" t="s">
        <v>203</v>
      </c>
      <c r="C4330" s="59">
        <v>45940</v>
      </c>
      <c r="D4330" s="29" t="str">
        <f>VLOOKUP(B4330,辅助信息!E:K,7,FALSE)</f>
        <v>JWDDCD2025102100479</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 ca="1">_xlfn._xlws.FILTER(辅助信息!D:D,辅助信息!E:E=B4330)</f>
        <v>五冶建设空港兴城怡心街道83亩项目</v>
      </c>
    </row>
    <row r="4331" hidden="1" spans="2:18">
      <c r="B4331" s="124" t="s">
        <v>203</v>
      </c>
      <c r="C4331" s="59">
        <v>45940</v>
      </c>
      <c r="D4331" s="29" t="str">
        <f>VLOOKUP(B4331,辅助信息!E:K,7,FALSE)</f>
        <v>JWDDCD2025102100479</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 ca="1">_xlfn._xlws.FILTER(辅助信息!D:D,辅助信息!E:E=B4331)</f>
        <v>五冶建设空港兴城怡心街道83亩项目</v>
      </c>
    </row>
    <row r="4332" hidden="1" spans="2:18">
      <c r="B4332" s="124" t="s">
        <v>203</v>
      </c>
      <c r="C4332" s="59">
        <v>45940</v>
      </c>
      <c r="D4332" s="29" t="str">
        <f>VLOOKUP(B4332,辅助信息!E:K,7,FALSE)</f>
        <v>JWDDCD2025102100479</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 ca="1">_xlfn._xlws.FILTER(辅助信息!D:D,辅助信息!E:E=B4332)</f>
        <v>五冶建设空港兴城怡心街道83亩项目</v>
      </c>
    </row>
    <row r="4333" hidden="1" spans="2:18">
      <c r="B4333" s="124" t="s">
        <v>203</v>
      </c>
      <c r="C4333" s="59">
        <v>45940</v>
      </c>
      <c r="D4333" s="29" t="str">
        <f>VLOOKUP(B4333,辅助信息!E:K,7,FALSE)</f>
        <v>JWDDCD2025102100479</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 ca="1">_xlfn._xlws.FILTER(辅助信息!D:D,辅助信息!E:E=B4333)</f>
        <v>五冶建设空港兴城怡心街道83亩项目</v>
      </c>
    </row>
    <row r="4334" hidden="1" spans="2:18">
      <c r="B4334" s="124" t="s">
        <v>203</v>
      </c>
      <c r="C4334" s="59">
        <v>45940</v>
      </c>
      <c r="D4334" s="29" t="str">
        <f>VLOOKUP(B4334,辅助信息!E:K,7,FALSE)</f>
        <v>JWDDCD2025102100479</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 ca="1">_xlfn._xlws.FILTER(辅助信息!D:D,辅助信息!E:E=B4334)</f>
        <v>五冶建设空港兴城怡心街道83亩项目</v>
      </c>
    </row>
    <row r="4335" hidden="1" spans="2:18">
      <c r="B4335" s="124" t="s">
        <v>203</v>
      </c>
      <c r="C4335" s="59">
        <v>45940</v>
      </c>
      <c r="D4335" s="29" t="str">
        <f>VLOOKUP(B4335,辅助信息!E:K,7,FALSE)</f>
        <v>JWDDCD2025102100479</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 ca="1">_xlfn._xlws.FILTER(辅助信息!D:D,辅助信息!E:E=B4335)</f>
        <v>五冶建设空港兴城怡心街道83亩项目</v>
      </c>
    </row>
    <row r="4336" hidden="1" spans="2:18">
      <c r="B4336" s="124" t="s">
        <v>203</v>
      </c>
      <c r="C4336" s="59">
        <v>45940</v>
      </c>
      <c r="D4336" s="29" t="str">
        <f>VLOOKUP(B4336,辅助信息!E:K,7,FALSE)</f>
        <v>JWDDCD2025102100479</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 ca="1">_xlfn._xlws.FILTER(辅助信息!D:D,辅助信息!E:E=B4336)</f>
        <v>五冶建设空港兴城怡心街道83亩项目</v>
      </c>
    </row>
    <row r="4337" hidden="1" spans="2:18">
      <c r="B4337" s="124" t="s">
        <v>203</v>
      </c>
      <c r="C4337" s="59">
        <v>45940</v>
      </c>
      <c r="D4337" s="29" t="str">
        <f>VLOOKUP(B4337,辅助信息!E:K,7,FALSE)</f>
        <v>JWDDCD2025102100479</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 ca="1">_xlfn._xlws.FILTER(辅助信息!D:D,辅助信息!E:E=B4337)</f>
        <v>五冶建设空港兴城怡心街道83亩项目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11</v>
      </c>
      <c r="Q4338" s="18" t="str">
        <f>VLOOKUP(B4338,辅助信息!E:M,9,FALSE)</f>
        <v>ZTWM-CDGS-XS-2024-0092-华西-萌海科创农业生态谷</v>
      </c>
      <c r="R4338" s="18" t="str">
        <f ca="1">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11</v>
      </c>
      <c r="Q4339" s="18" t="str">
        <f>VLOOKUP(B4339,辅助信息!E:M,9,FALSE)</f>
        <v>ZTWM-CDGS-XS-2024-0092-华西-萌海科创农业生态谷</v>
      </c>
      <c r="R4339" s="18" t="str">
        <f ca="1">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11</v>
      </c>
      <c r="Q4340" s="18" t="str">
        <f>VLOOKUP(B4340,辅助信息!E:M,9,FALSE)</f>
        <v>ZTWM-CDGS-XS-2024-0092-华西-萌海科创农业生态谷</v>
      </c>
      <c r="R4340" s="18" t="str">
        <f ca="1">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12</v>
      </c>
      <c r="Q4341" s="18" t="str">
        <f>VLOOKUP(B4341,辅助信息!E:M,9,FALSE)</f>
        <v>ZTWM-CDGS-XS-2025-0156-五冶钢构-2025年九月第一批次钢筋采购合同(三圣乡项目)-中铁物贸成都公司</v>
      </c>
      <c r="R4341" s="18" t="str">
        <f ca="1">_xlfn._xlws.FILTER(辅助信息!D:D,辅助信息!E:E=B4341)</f>
        <v>五冶钢构龙泉东洪片区70亩住宅、商业及配套工程项目二标段</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12</v>
      </c>
      <c r="Q4342" s="18" t="str">
        <f>VLOOKUP(B4342,辅助信息!E:M,9,FALSE)</f>
        <v>ZTWM-CDGS-XS-2025-0156-五冶钢构-2025年九月第一批次钢筋采购合同(三圣乡项目)-中铁物贸成都公司</v>
      </c>
      <c r="R4342" s="18" t="str">
        <f ca="1">_xlfn._xlws.FILTER(辅助信息!D:D,辅助信息!E:E=B4342)</f>
        <v>五冶钢构龙泉东洪片区70亩住宅、商业及配套工程项目二标段</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12</v>
      </c>
      <c r="Q4343" s="18" t="str">
        <f>VLOOKUP(B4343,辅助信息!E:M,9,FALSE)</f>
        <v>ZTWM-CDGS-XS-2025-0156-五冶钢构-2025年九月第一批次钢筋采购合同(三圣乡项目)-中铁物贸成都公司</v>
      </c>
      <c r="R4343" s="18" t="str">
        <f ca="1">_xlfn._xlws.FILTER(辅助信息!D:D,辅助信息!E:E=B4343)</f>
        <v>五冶钢构龙泉东洪片区70亩住宅、商业及配套工程项目二标段</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12</v>
      </c>
      <c r="Q4344" s="18" t="str">
        <f>VLOOKUP(B4344,辅助信息!E:M,9,FALSE)</f>
        <v>ZTWM-CDGS-XS-2025-0156-五冶钢构-2025年九月第一批次钢筋采购合同(三圣乡项目)-中铁物贸成都公司</v>
      </c>
      <c r="R4344" s="18" t="str">
        <f ca="1">_xlfn._xlws.FILTER(辅助信息!D:D,辅助信息!E:E=B4344)</f>
        <v>五冶钢构龙泉东洪片区70亩住宅、商业及配套工程项目二标段</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12</v>
      </c>
      <c r="Q4345" s="18" t="str">
        <f>VLOOKUP(B4345,辅助信息!E:M,9,FALSE)</f>
        <v>ZTWM-CDGS-XS-2025-0156-五冶钢构-2025年九月第一批次钢筋采购合同(三圣乡项目)-中铁物贸成都公司</v>
      </c>
      <c r="R4345" s="18" t="str">
        <f ca="1">_xlfn._xlws.FILTER(辅助信息!D:D,辅助信息!E:E=B4345)</f>
        <v>五冶钢构龙泉东洪片区70亩住宅、商业及配套工程项目一标段</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12</v>
      </c>
      <c r="Q4346" s="18" t="str">
        <f>VLOOKUP(B4346,辅助信息!E:M,9,FALSE)</f>
        <v>ZTWM-CDGS-XS-2025-0156-五冶钢构-2025年九月第一批次钢筋采购合同(三圣乡项目)-中铁物贸成都公司</v>
      </c>
      <c r="R4346" s="18" t="str">
        <f ca="1">_xlfn._xlws.FILTER(辅助信息!D:D,辅助信息!E:E=B4346)</f>
        <v>五冶钢构龙泉东洪片区70亩住宅、商业及配套工程项目一标段</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12</v>
      </c>
      <c r="Q4347" s="18" t="str">
        <f>VLOOKUP(B4347,辅助信息!E:M,9,FALSE)</f>
        <v>ZTWM-CDGS-XS-2025-0156-五冶钢构-2025年九月第一批次钢筋采购合同(三圣乡项目)-中铁物贸成都公司</v>
      </c>
      <c r="R4347" s="18" t="str">
        <f ca="1">_xlfn._xlws.FILTER(辅助信息!D:D,辅助信息!E:E=B4347)</f>
        <v>五冶钢构龙泉东洪片区70亩住宅、商业及配套工程项目一标段</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12</v>
      </c>
      <c r="Q4348" s="18" t="str">
        <f>VLOOKUP(B4348,辅助信息!E:M,9,FALSE)</f>
        <v>ZTWM-CDGS-XS-2025-0156-五冶钢构-2025年九月第一批次钢筋采购合同(三圣乡项目)-中铁物贸成都公司</v>
      </c>
      <c r="R4348" s="18" t="str">
        <f ca="1">_xlfn._xlws.FILTER(辅助信息!D:D,辅助信息!E:E=B4348)</f>
        <v>五冶钢构龙泉东洪片区70亩住宅、商业及配套工程项目一标段</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12</v>
      </c>
      <c r="Q4349" s="18" t="str">
        <f>VLOOKUP(B4349,辅助信息!E:M,9,FALSE)</f>
        <v>ZTWM-CDGS-XS-2025-0156-五冶钢构-2025年九月第一批次钢筋采购合同(三圣乡项目)-中铁物贸成都公司</v>
      </c>
      <c r="R4349" s="18" t="str">
        <f ca="1">_xlfn._xlws.FILTER(辅助信息!D:D,辅助信息!E:E=B4349)</f>
        <v>五冶钢构龙泉东洪片区70亩住宅、商业及配套工程项目一标段</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12</v>
      </c>
      <c r="Q4350" s="18" t="str">
        <f>VLOOKUP(B4350,辅助信息!E:M,9,FALSE)</f>
        <v>ZTWM-CDGS-XS-2025-0156-五冶钢构-2025年九月第一批次钢筋采购合同(三圣乡项目)-中铁物贸成都公司</v>
      </c>
      <c r="R4350" s="18" t="str">
        <f ca="1">_xlfn._xlws.FILTER(辅助信息!D:D,辅助信息!E:E=B4350)</f>
        <v>五冶钢构龙泉东洪片区70亩住宅、商业及配套工程项目一标段</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12</v>
      </c>
      <c r="Q4351" s="18" t="str">
        <f>VLOOKUP(B4351,辅助信息!E:M,9,FALSE)</f>
        <v>ZTWM-CDGS-XS-2025-0156-五冶钢构-2025年九月第一批次钢筋采购合同(三圣乡项目)-中铁物贸成都公司</v>
      </c>
      <c r="R4351" s="18" t="str">
        <f ca="1">_xlfn._xlws.FILTER(辅助信息!D:D,辅助信息!E:E=B4351)</f>
        <v>五冶钢构龙泉东洪片区70亩住宅、商业及配套工程项目一标段</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12</v>
      </c>
      <c r="Q4352" s="18" t="str">
        <f>VLOOKUP(B4352,辅助信息!E:M,9,FALSE)</f>
        <v>ZTWM-CDGS-XS-2025-0156-五冶钢构-2025年九月第一批次钢筋采购合同(三圣乡项目)-中铁物贸成都公司</v>
      </c>
      <c r="R4352" s="18" t="str">
        <f ca="1">_xlfn._xlws.FILTER(辅助信息!D:D,辅助信息!E:E=B4352)</f>
        <v>五冶钢构龙泉东洪片区70亩住宅、商业及配套工程项目一标段</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12</v>
      </c>
      <c r="Q4353" s="18" t="str">
        <f>VLOOKUP(B4353,辅助信息!E:M,9,FALSE)</f>
        <v>ZTWM-CDGS-XS-2025-0156-五冶钢构-2025年九月第一批次钢筋采购合同(三圣乡项目)-中铁物贸成都公司</v>
      </c>
      <c r="R4353" s="18" t="str">
        <f ca="1">_xlfn._xlws.FILTER(辅助信息!D:D,辅助信息!E:E=B4353)</f>
        <v>五冶钢构龙泉东洪片区70亩住宅、商业及配套工程项目一标段</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12</v>
      </c>
      <c r="Q4354" s="18" t="str">
        <f>VLOOKUP(B4354,辅助信息!E:M,9,FALSE)</f>
        <v>ZTWM-CDGS-XS-2025-0156-五冶钢构-2025年九月第一批次钢筋采购合同(三圣乡项目)-中铁物贸成都公司</v>
      </c>
      <c r="R4354" s="18" t="str">
        <f ca="1">_xlfn._xlws.FILTER(辅助信息!D:D,辅助信息!E:E=B4354)</f>
        <v>五冶钢构龙泉东洪片区85亩住宅、商业及配套工程项目二标段</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12</v>
      </c>
      <c r="Q4355" s="18" t="str">
        <f>VLOOKUP(B4355,辅助信息!E:M,9,FALSE)</f>
        <v>ZTWM-CDGS-XS-2025-0156-五冶钢构-2025年九月第一批次钢筋采购合同(三圣乡项目)-中铁物贸成都公司</v>
      </c>
      <c r="R4355" s="18" t="str">
        <f ca="1">_xlfn._xlws.FILTER(辅助信息!D:D,辅助信息!E:E=B4355)</f>
        <v>五冶钢构龙泉东洪片区85亩住宅、商业及配套工程项目二标段</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12</v>
      </c>
      <c r="Q4356" s="18" t="str">
        <f>VLOOKUP(B4356,辅助信息!E:M,9,FALSE)</f>
        <v>ZTWM-CDGS-XS-2025-0156-五冶钢构-2025年九月第一批次钢筋采购合同(三圣乡项目)-中铁物贸成都公司</v>
      </c>
      <c r="R4356" s="18" t="str">
        <f ca="1">_xlfn._xlws.FILTER(辅助信息!D:D,辅助信息!E:E=B4356)</f>
        <v>五冶钢构龙泉东洪片区85亩住宅、商业及配套工程项目二标段</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12</v>
      </c>
      <c r="Q4357" s="18" t="str">
        <f>VLOOKUP(B4357,辅助信息!E:M,9,FALSE)</f>
        <v>ZTWM-CDGS-XS-2025-0156-五冶钢构-2025年九月第一批次钢筋采购合同(三圣乡项目)-中铁物贸成都公司</v>
      </c>
      <c r="R4357" s="18" t="str">
        <f ca="1">_xlfn._xlws.FILTER(辅助信息!D:D,辅助信息!E:E=B4357)</f>
        <v>五冶钢构龙泉东洪片区85亩住宅、商业及配套工程项目二标段</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12</v>
      </c>
      <c r="Q4358" s="18" t="str">
        <f>VLOOKUP(B4358,辅助信息!E:M,9,FALSE)</f>
        <v>ZTWM-CDGS-XS-2025-0156-五冶钢构-2025年九月第一批次钢筋采购合同(三圣乡项目)-中铁物贸成都公司</v>
      </c>
      <c r="R4358" s="18" t="str">
        <f ca="1">_xlfn._xlws.FILTER(辅助信息!D:D,辅助信息!E:E=B4358)</f>
        <v>五冶钢构龙泉东洪片区85亩住宅、商业及配套工程项目二标段</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12</v>
      </c>
      <c r="Q4359" s="18" t="str">
        <f>VLOOKUP(B4359,辅助信息!E:M,9,FALSE)</f>
        <v>ZTWM-CDGS-XS-2025-0156-五冶钢构-2025年九月第一批次钢筋采购合同(三圣乡项目)-中铁物贸成都公司</v>
      </c>
      <c r="R4359" s="18" t="str">
        <f ca="1">_xlfn._xlws.FILTER(辅助信息!D:D,辅助信息!E:E=B4359)</f>
        <v>五冶钢构龙泉东洪片区85亩住宅、商业及配套工程项目二标段</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12</v>
      </c>
      <c r="Q4360" s="18" t="str">
        <f>VLOOKUP(B4360,辅助信息!E:M,9,FALSE)</f>
        <v>ZTWM-CDGS-XS-2025-0156-五冶钢构-2025年九月第一批次钢筋采购合同(三圣乡项目)-中铁物贸成都公司</v>
      </c>
      <c r="R4360" s="18" t="str">
        <f ca="1">_xlfn._xlws.FILTER(辅助信息!D:D,辅助信息!E:E=B4360)</f>
        <v>五冶钢构龙泉东洪片区85亩住宅、商业及配套工程项目二标段</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12</v>
      </c>
      <c r="Q4361" s="18" t="str">
        <f>VLOOKUP(B4361,辅助信息!E:M,9,FALSE)</f>
        <v>ZTWM-CDGS-XS-2025-0156-五冶钢构-2025年九月第一批次钢筋采购合同(三圣乡项目)-中铁物贸成都公司</v>
      </c>
      <c r="R4361" s="18" t="str">
        <f ca="1">_xlfn._xlws.FILTER(辅助信息!D:D,辅助信息!E:E=B4361)</f>
        <v>五冶钢构龙泉东洪片区85亩住宅、商业及配套工程项目三标段</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12</v>
      </c>
      <c r="Q4362" s="18" t="str">
        <f>VLOOKUP(B4362,辅助信息!E:M,9,FALSE)</f>
        <v>ZTWM-CDGS-XS-2025-0156-五冶钢构-2025年九月第一批次钢筋采购合同(三圣乡项目)-中铁物贸成都公司</v>
      </c>
      <c r="R4362" s="18" t="str">
        <f ca="1">_xlfn._xlws.FILTER(辅助信息!D:D,辅助信息!E:E=B4362)</f>
        <v>五冶钢构龙泉东洪片区85亩住宅、商业及配套工程项目三标段</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12</v>
      </c>
      <c r="Q4363" s="18" t="str">
        <f>VLOOKUP(B4363,辅助信息!E:M,9,FALSE)</f>
        <v>ZTWM-CDGS-XS-2025-0156-五冶钢构-2025年九月第一批次钢筋采购合同(三圣乡项目)-中铁物贸成都公司</v>
      </c>
      <c r="R4363" s="18" t="str">
        <f ca="1">_xlfn._xlws.FILTER(辅助信息!D:D,辅助信息!E:E=B4363)</f>
        <v>五冶钢构龙泉东洪片区85亩住宅、商业及配套工程项目三标段</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12</v>
      </c>
      <c r="Q4364" s="18" t="str">
        <f>VLOOKUP(B4364,辅助信息!E:M,9,FALSE)</f>
        <v>ZTWM-CDGS-XS-2025-0156-五冶钢构-2025年九月第一批次钢筋采购合同(三圣乡项目)-中铁物贸成都公司</v>
      </c>
      <c r="R4364" s="18" t="str">
        <f ca="1">_xlfn._xlws.FILTER(辅助信息!D:D,辅助信息!E:E=B4364)</f>
        <v>五冶钢构龙泉东洪片区85亩住宅、商业及配套工程项目三标段</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12</v>
      </c>
      <c r="Q4365" s="18" t="str">
        <f>VLOOKUP(B4365,辅助信息!E:M,9,FALSE)</f>
        <v>ZTWM-CDGS-XS-2025-0156-五冶钢构-2025年九月第一批次钢筋采购合同(三圣乡项目)-中铁物贸成都公司</v>
      </c>
      <c r="R4365" s="18" t="str">
        <f ca="1">_xlfn._xlws.FILTER(辅助信息!D:D,辅助信息!E:E=B4365)</f>
        <v>五冶钢构龙泉东洪片区85亩住宅、商业及配套工程项目三标段</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12</v>
      </c>
      <c r="Q4366" s="18" t="str">
        <f>VLOOKUP(B4366,辅助信息!E:M,9,FALSE)</f>
        <v>ZTWM-CDGS-XS-2025-0156-五冶钢构-2025年九月第一批次钢筋采购合同(三圣乡项目)-中铁物贸成都公司</v>
      </c>
      <c r="R4366" s="18" t="str">
        <f ca="1">_xlfn._xlws.FILTER(辅助信息!D:D,辅助信息!E:E=B4366)</f>
        <v>五冶钢构龙泉东洪片区85亩住宅、商业及配套工程项目三标段</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12</v>
      </c>
      <c r="Q4367" s="18" t="str">
        <f>VLOOKUP(B4367,辅助信息!E:M,9,FALSE)</f>
        <v>ZTWM-CDGS-XS-2025-0156-五冶钢构-2025年九月第一批次钢筋采购合同(三圣乡项目)-中铁物贸成都公司</v>
      </c>
      <c r="R4367" s="18" t="str">
        <f ca="1">_xlfn._xlws.FILTER(辅助信息!D:D,辅助信息!E:E=B4367)</f>
        <v>五冶钢构龙泉东洪片区85亩住宅、商业及配套工程项目三标段</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12</v>
      </c>
      <c r="Q4368" s="18" t="str">
        <f>VLOOKUP(B4368,辅助信息!E:M,9,FALSE)</f>
        <v>ZTWM-CDGS-XS-2025-0156-五冶钢构-2025年九月第一批次钢筋采购合同(三圣乡项目)-中铁物贸成都公司</v>
      </c>
      <c r="R4368" s="18" t="str">
        <f ca="1">_xlfn._xlws.FILTER(辅助信息!D:D,辅助信息!E:E=B4368)</f>
        <v>五冶钢构龙泉东洪片区85亩住宅、商业及配套工程项目三标段</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12</v>
      </c>
      <c r="Q4369" s="18" t="str">
        <f>VLOOKUP(B4369,辅助信息!E:M,9,FALSE)</f>
        <v>ZTWM-CDGS-XS-2025-0156-五冶钢构-2025年九月第一批次钢筋采购合同(三圣乡项目)-中铁物贸成都公司</v>
      </c>
      <c r="R4369" s="18" t="str">
        <f ca="1">_xlfn._xlws.FILTER(辅助信息!D:D,辅助信息!E:E=B4369)</f>
        <v>五冶钢构龙泉东洪片区85亩住宅、商业及配套工程项目三标段</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12</v>
      </c>
      <c r="Q4370" s="18" t="str">
        <f>VLOOKUP(B4370,辅助信息!E:M,9,FALSE)</f>
        <v>ZTWM-CDGS-XS-2025-0156-五冶钢构-2025年九月第一批次钢筋采购合同(三圣乡项目)-中铁物贸成都公司</v>
      </c>
      <c r="R4370" s="18" t="str">
        <f ca="1">_xlfn._xlws.FILTER(辅助信息!D:D,辅助信息!E:E=B4370)</f>
        <v>五冶钢构龙泉东洪片区85亩住宅、商业及配套工程项目三标段</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12</v>
      </c>
      <c r="Q4371" s="18" t="str">
        <f>VLOOKUP(B4371,辅助信息!E:M,9,FALSE)</f>
        <v>ZTWM-CDGS-XS-2025-0156-五冶钢构-2025年九月第一批次钢筋采购合同(三圣乡项目)-中铁物贸成都公司</v>
      </c>
      <c r="R4371" s="18" t="str">
        <f ca="1">_xlfn._xlws.FILTER(辅助信息!D:D,辅助信息!E:E=B4371)</f>
        <v>五冶钢构龙泉东洪片区70亩住宅、商业及配套工程项目二标段</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12</v>
      </c>
      <c r="Q4372" s="18" t="str">
        <f>VLOOKUP(B4372,辅助信息!E:M,9,FALSE)</f>
        <v>ZTWM-CDGS-XS-2025-0156-五冶钢构-2025年九月第一批次钢筋采购合同(三圣乡项目)-中铁物贸成都公司</v>
      </c>
      <c r="R4372" s="18" t="str">
        <f ca="1">_xlfn._xlws.FILTER(辅助信息!D:D,辅助信息!E:E=B4372)</f>
        <v>五冶钢构龙泉东洪片区70亩住宅、商业及配套工程项目二标段</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12</v>
      </c>
      <c r="Q4373" s="18" t="str">
        <f>VLOOKUP(B4373,辅助信息!E:M,9,FALSE)</f>
        <v>ZTWM-CDGS-XS-2025-0156-五冶钢构-2025年九月第一批次钢筋采购合同(三圣乡项目)-中铁物贸成都公司</v>
      </c>
      <c r="R4373" s="18" t="str">
        <f ca="1">_xlfn._xlws.FILTER(辅助信息!D:D,辅助信息!E:E=B4373)</f>
        <v>五冶钢构龙泉东洪片区70亩住宅、商业及配套工程项目二标段</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 ca="1">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 ca="1">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 ca="1">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 ca="1">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 ca="1">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 ca="1">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 ca="1">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 ca="1">_xlfn._xlws.FILTER(辅助信息!D:D,辅助信息!E:E=B4381)</f>
        <v>乐山市校地共建产教融合基地建设项目一标段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 ca="1">_xlfn._xlws.FILTER(辅助信息!D:D,辅助信息!E:E=B4382)</f>
        <v>乐山市校地共建产教融合基地建设项目一标段</v>
      </c>
    </row>
    <row r="4383" hidden="1" spans="2:18">
      <c r="B4383" s="125" t="s">
        <v>203</v>
      </c>
      <c r="C4383" s="59">
        <v>45941</v>
      </c>
      <c r="D4383" s="109" t="str">
        <f>VLOOKUP(B4383,辅助信息!E:K,7,FALSE)</f>
        <v>JWDDCD2025102100479</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 ca="1">_xlfn._xlws.FILTER(辅助信息!D:D,辅助信息!E:E=B4383)</f>
        <v>五冶建设空港兴城怡心街道83亩项目</v>
      </c>
    </row>
    <row r="4384" hidden="1" spans="2:18">
      <c r="B4384" s="125" t="s">
        <v>203</v>
      </c>
      <c r="C4384" s="59">
        <v>45941</v>
      </c>
      <c r="D4384" s="109" t="str">
        <f>VLOOKUP(B4384,辅助信息!E:K,7,FALSE)</f>
        <v>JWDDCD2025102100479</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 ca="1">_xlfn._xlws.FILTER(辅助信息!D:D,辅助信息!E:E=B4384)</f>
        <v>五冶建设空港兴城怡心街道83亩项目</v>
      </c>
    </row>
    <row r="4385" hidden="1" spans="2:18">
      <c r="B4385" s="125" t="s">
        <v>203</v>
      </c>
      <c r="C4385" s="59">
        <v>45941</v>
      </c>
      <c r="D4385" s="109" t="str">
        <f>VLOOKUP(B4385,辅助信息!E:K,7,FALSE)</f>
        <v>JWDDCD2025102100479</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 ca="1">_xlfn._xlws.FILTER(辅助信息!D:D,辅助信息!E:E=B4385)</f>
        <v>五冶建设空港兴城怡心街道83亩项目</v>
      </c>
    </row>
    <row r="4386" hidden="1" spans="2:18">
      <c r="B4386" s="125" t="s">
        <v>203</v>
      </c>
      <c r="C4386" s="59">
        <v>45941</v>
      </c>
      <c r="D4386" s="109" t="str">
        <f>VLOOKUP(B4386,辅助信息!E:K,7,FALSE)</f>
        <v>JWDDCD2025102100479</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 ca="1">_xlfn._xlws.FILTER(辅助信息!D:D,辅助信息!E:E=B4386)</f>
        <v>五冶建设空港兴城怡心街道83亩项目</v>
      </c>
    </row>
    <row r="4387" hidden="1" spans="2:18">
      <c r="B4387" s="125" t="s">
        <v>203</v>
      </c>
      <c r="C4387" s="59">
        <v>45941</v>
      </c>
      <c r="D4387" s="109" t="str">
        <f>VLOOKUP(B4387,辅助信息!E:K,7,FALSE)</f>
        <v>JWDDCD2025102100479</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 ca="1">_xlfn._xlws.FILTER(辅助信息!D:D,辅助信息!E:E=B4387)</f>
        <v>五冶建设空港兴城怡心街道83亩项目</v>
      </c>
    </row>
    <row r="4388" hidden="1" spans="2:18">
      <c r="B4388" s="125" t="s">
        <v>203</v>
      </c>
      <c r="C4388" s="59">
        <v>45941</v>
      </c>
      <c r="D4388" s="109" t="str">
        <f>VLOOKUP(B4388,辅助信息!E:K,7,FALSE)</f>
        <v>JWDDCD2025102100479</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 ca="1">_xlfn._xlws.FILTER(辅助信息!D:D,辅助信息!E:E=B4388)</f>
        <v>五冶建设空港兴城怡心街道83亩项目</v>
      </c>
    </row>
    <row r="4389" hidden="1" spans="2:18">
      <c r="B4389" s="125" t="s">
        <v>203</v>
      </c>
      <c r="C4389" s="59">
        <v>45941</v>
      </c>
      <c r="D4389" s="109" t="str">
        <f>VLOOKUP(B4389,辅助信息!E:K,7,FALSE)</f>
        <v>JWDDCD2025102100479</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 ca="1">_xlfn._xlws.FILTER(辅助信息!D:D,辅助信息!E:E=B4389)</f>
        <v>五冶建设空港兴城怡心街道83亩项目</v>
      </c>
    </row>
    <row r="4390" hidden="1" spans="2:18">
      <c r="B4390" s="125" t="s">
        <v>203</v>
      </c>
      <c r="C4390" s="59">
        <v>45941</v>
      </c>
      <c r="D4390" s="109" t="str">
        <f>VLOOKUP(B4390,辅助信息!E:K,7,FALSE)</f>
        <v>JWDDCD2025102100479</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 ca="1">_xlfn._xlws.FILTER(辅助信息!D:D,辅助信息!E:E=B4390)</f>
        <v>五冶建设空港兴城怡心街道83亩项目</v>
      </c>
    </row>
    <row r="4391" hidden="1" spans="2:18">
      <c r="B4391" s="125" t="s">
        <v>203</v>
      </c>
      <c r="C4391" s="59">
        <v>45941</v>
      </c>
      <c r="D4391" s="109" t="str">
        <f>VLOOKUP(B4391,辅助信息!E:K,7,FALSE)</f>
        <v>JWDDCD2025102100479</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 ca="1">_xlfn._xlws.FILTER(辅助信息!D:D,辅助信息!E:E=B4391)</f>
        <v>五冶建设空港兴城怡心街道83亩项目</v>
      </c>
    </row>
    <row r="4392" hidden="1" spans="2:18">
      <c r="B4392" s="125" t="s">
        <v>203</v>
      </c>
      <c r="C4392" s="59">
        <v>45941</v>
      </c>
      <c r="D4392" s="109" t="str">
        <f>VLOOKUP(B4392,辅助信息!E:K,7,FALSE)</f>
        <v>JWDDCD2025102100479</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 ca="1">_xlfn._xlws.FILTER(辅助信息!D:D,辅助信息!E:E=B4392)</f>
        <v>五冶建设空港兴城怡心街道83亩项目</v>
      </c>
    </row>
    <row r="4393" hidden="1" spans="2:18">
      <c r="B4393" s="125" t="s">
        <v>203</v>
      </c>
      <c r="C4393" s="59">
        <v>45941</v>
      </c>
      <c r="D4393" s="109" t="str">
        <f>VLOOKUP(B4393,辅助信息!E:K,7,FALSE)</f>
        <v>JWDDCD2025102100479</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 ca="1">_xlfn._xlws.FILTER(辅助信息!D:D,辅助信息!E:E=B4393)</f>
        <v>五冶建设空港兴城怡心街道83亩项目</v>
      </c>
    </row>
    <row r="4394" hidden="1" spans="2:18">
      <c r="B4394" s="125" t="s">
        <v>203</v>
      </c>
      <c r="C4394" s="59">
        <v>45941</v>
      </c>
      <c r="D4394" s="109" t="str">
        <f>VLOOKUP(B4394,辅助信息!E:K,7,FALSE)</f>
        <v>JWDDCD2025102100479</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 ca="1">_xlfn._xlws.FILTER(辅助信息!D:D,辅助信息!E:E=B4394)</f>
        <v>五冶建设空港兴城怡心街道83亩项目</v>
      </c>
    </row>
    <row r="4395" hidden="1" spans="2:18">
      <c r="B4395" s="125" t="s">
        <v>203</v>
      </c>
      <c r="C4395" s="59">
        <v>45941</v>
      </c>
      <c r="D4395" s="109" t="str">
        <f>VLOOKUP(B4395,辅助信息!E:K,7,FALSE)</f>
        <v>JWDDCD2025102100479</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 ca="1">_xlfn._xlws.FILTER(辅助信息!D:D,辅助信息!E:E=B4395)</f>
        <v>五冶建设空港兴城怡心街道83亩项目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 ca="1">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 ca="1">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 ca="1">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 ca="1">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 ca="1">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 ca="1">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 ca="1">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 ca="1">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 ca="1">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 ca="1">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 ca="1">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 ca="1">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 ca="1">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 ca="1">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 ca="1">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 ca="1">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 ca="1">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 ca="1">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 ca="1">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 ca="1">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 ca="1">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 ca="1">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 ca="1">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 ca="1">_xlfn._xlws.FILTER(辅助信息!D:D,辅助信息!E:E=B4419)</f>
        <v>乐山市校地共建产教融合基地建设项目一标段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 ca="1">_xlfn._xlws.FILTER(辅助信息!D:D,辅助信息!E:E=B4420)</f>
        <v>乐山市校地共建产教融合基地建设项目一标段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 ca="1">_xlfn._xlws.FILTER(辅助信息!D:D,辅助信息!E:E=B4421)</f>
        <v>乐山市校地共建产教融合基地建设项目一标段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 ca="1">_xlfn._xlws.FILTER(辅助信息!D:D,辅助信息!E:E=B4422)</f>
        <v>乐山市校地共建产教融合基地建设项目一标段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 ca="1">_xlfn._xlws.FILTER(辅助信息!D:D,辅助信息!E:E=B4423)</f>
        <v>乐山市校地共建产教融合基地建设项目一标段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 ca="1">_xlfn._xlws.FILTER(辅助信息!D:D,辅助信息!E:E=B4424)</f>
        <v>乐山市校地共建产教融合基地建设项目一标段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 ca="1">_xlfn._xlws.FILTER(辅助信息!D:D,辅助信息!E:E=B4425)</f>
        <v>乐山市校地共建产教融合基地建设项目一标段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 ca="1">_xlfn._xlws.FILTER(辅助信息!D:D,辅助信息!E:E=B4426)</f>
        <v>乐山市校地共建产教融合基地建设项目一标段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 ca="1">_xlfn._xlws.FILTER(辅助信息!D:D,辅助信息!E:E=B4427)</f>
        <v>乐山市校地共建产教融合基地建设项目一标段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 ca="1">_xlfn._xlws.FILTER(辅助信息!D:D,辅助信息!E:E=B4428)</f>
        <v>乐山市校地共建产教融合基地建设项目一标段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 ca="1">_xlfn._xlws.FILTER(辅助信息!D:D,辅助信息!E:E=B4429)</f>
        <v>乐山市校地共建产教融合基地建设项目一标段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 ca="1">_xlfn._xlws.FILTER(辅助信息!D:D,辅助信息!E:E=B4430)</f>
        <v>乐山市校地共建产教融合基地建设项目一标段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 ca="1">_xlfn._xlws.FILTER(辅助信息!D:D,辅助信息!E:E=B4431)</f>
        <v>乐山市校地共建产教融合基地建设项目一标段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 ca="1">_xlfn._xlws.FILTER(辅助信息!D:D,辅助信息!E:E=B4432)</f>
        <v>乐山市校地共建产教融合基地建设项目一标段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 ca="1">_xlfn._xlws.FILTER(辅助信息!D:D,辅助信息!E:E=B4433)</f>
        <v>乐山市校地共建产教融合基地建设项目一标段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 ca="1">_xlfn._xlws.FILTER(辅助信息!D:D,辅助信息!E:E=B4434)</f>
        <v>乐山市校地共建产教融合基地建设项目一标段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 ca="1">_xlfn._xlws.FILTER(辅助信息!D:D,辅助信息!E:E=B4435)</f>
        <v>乐山市校地共建产教融合基地建设项目一标段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 ca="1">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 ca="1">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 ca="1">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 ca="1">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 ca="1">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 ca="1">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 ca="1">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 ca="1">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 ca="1">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 ca="1">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 ca="1">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 ca="1">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 ca="1">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 ca="1">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 ca="1">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 ca="1">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 ca="1">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 ca="1">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 ca="1">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 ca="1">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 ca="1">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 ca="1">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 ca="1">_xlfn._xlws.FILTER(辅助信息!D:D,辅助信息!E:E=B4458)</f>
        <v>五冶钢构龙泉东洪片区70亩住宅、商业及配套工程项目二标段</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 ca="1">_xlfn._xlws.FILTER(辅助信息!D:D,辅助信息!E:E=B4459)</f>
        <v>五冶钢构龙泉东洪片区70亩住宅、商业及配套工程项目二标段</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 ca="1">_xlfn._xlws.FILTER(辅助信息!D:D,辅助信息!E:E=B4460)</f>
        <v>五冶钢构龙泉东洪片区70亩住宅、商业及配套工程项目三标段</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 ca="1">_xlfn._xlws.FILTER(辅助信息!D:D,辅助信息!E:E=B4461)</f>
        <v>五冶钢构龙泉东洪片区70亩住宅、商业及配套工程项目三标段</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 ca="1">_xlfn._xlws.FILTER(辅助信息!D:D,辅助信息!E:E=B4462)</f>
        <v>五冶钢构龙泉东洪片区70亩住宅、商业及配套工程项目三标段</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 ca="1">_xlfn._xlws.FILTER(辅助信息!D:D,辅助信息!E:E=B4463)</f>
        <v>五冶钢构龙泉东洪片区70亩住宅、商业及配套工程项目三标段</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 ca="1">_xlfn._xlws.FILTER(辅助信息!D:D,辅助信息!E:E=B4464)</f>
        <v>五冶钢构龙泉东洪片区70亩住宅、商业及配套工程项目三标段</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 ca="1">_xlfn._xlws.FILTER(辅助信息!D:D,辅助信息!E:E=B4465)</f>
        <v>五冶钢构龙泉东洪片区70亩住宅、商业及配套工程项目三标段</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 ca="1">_xlfn._xlws.FILTER(辅助信息!D:D,辅助信息!E:E=B4466)</f>
        <v>五冶钢构龙泉东洪片区70亩住宅、商业及配套工程项目三标段</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 ca="1">_xlfn._xlws.FILTER(辅助信息!D:D,辅助信息!E:E=B4467)</f>
        <v>五冶钢构龙泉东洪片区70亩住宅、商业及配套工程项目三标段</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 ca="1">_xlfn._xlws.FILTER(辅助信息!D:D,辅助信息!E:E=B4468)</f>
        <v>五冶钢构龙泉东洪片区70亩住宅、商业及配套工程项目三标段</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 ca="1">_xlfn._xlws.FILTER(辅助信息!D:D,辅助信息!E:E=B4469)</f>
        <v>五冶钢构龙泉东洪片区70亩住宅、商业及配套工程项目三标段</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 ca="1">_xlfn._xlws.FILTER(辅助信息!D:D,辅助信息!E:E=B4470)</f>
        <v>五冶钢构龙泉东洪片区70亩住宅、商业及配套工程项目三标段</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 ca="1">_xlfn._xlws.FILTER(辅助信息!D:D,辅助信息!E:E=B4471)</f>
        <v>五冶钢构龙泉东洪片区70亩住宅、商业及配套工程项目一标段</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 ca="1">_xlfn._xlws.FILTER(辅助信息!D:D,辅助信息!E:E=B4472)</f>
        <v>五冶钢构龙泉东洪片区85亩住宅、商业及配套工程项目二标段</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 ca="1">_xlfn._xlws.FILTER(辅助信息!D:D,辅助信息!E:E=B4473)</f>
        <v>五冶钢构龙泉东洪片区85亩住宅、商业及配套工程项目二标段</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 ca="1">_xlfn._xlws.FILTER(辅助信息!D:D,辅助信息!E:E=B4474)</f>
        <v>五冶钢构龙泉东洪片区85亩住宅、商业及配套工程项目三标段</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 ca="1">_xlfn._xlws.FILTER(辅助信息!D:D,辅助信息!E:E=B4475)</f>
        <v>五冶钢构龙泉东洪片区85亩住宅、商业及配套工程项目三标段</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 ca="1">_xlfn._xlws.FILTER(辅助信息!D:D,辅助信息!E:E=B4476)</f>
        <v>五冶钢构龙泉东洪片区85亩住宅、商业及配套工程项目三标段</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 ca="1">_xlfn._xlws.FILTER(辅助信息!D:D,辅助信息!E:E=B4477)</f>
        <v>五冶钢构龙泉东洪片区85亩住宅、商业及配套工程项目三标段</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 ca="1">_xlfn._xlws.FILTER(辅助信息!D:D,辅助信息!E:E=B4478)</f>
        <v>五冶钢构龙泉东洪片区85亩住宅、商业及配套工程项目三标段</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 ca="1">_xlfn._xlws.FILTER(辅助信息!D:D,辅助信息!E:E=B4479)</f>
        <v>五冶钢构龙泉东洪片区85亩住宅、商业及配套工程项目三标段</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 ca="1">_xlfn._xlws.FILTER(辅助信息!D:D,辅助信息!E:E=B4480)</f>
        <v>五冶钢构龙泉东洪片区85亩住宅、商业及配套工程项目三标段</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 ca="1">_xlfn._xlws.FILTER(辅助信息!D:D,辅助信息!E:E=B4481)</f>
        <v>五冶钢构龙泉东洪片区85亩住宅、商业及配套工程项目三标段</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 ca="1">_xlfn._xlws.FILTER(辅助信息!D:D,辅助信息!E:E=B4482)</f>
        <v>五冶钢构龙泉东洪片区85亩住宅、商业及配套工程项目三标段</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 ca="1">_xlfn._xlws.FILTER(辅助信息!D:D,辅助信息!E:E=B4483)</f>
        <v>五冶钢构龙泉东洪片区85亩住宅、商业及配套工程项目三标段</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 ca="1">_xlfn._xlws.FILTER(辅助信息!D:D,辅助信息!E:E=B4484)</f>
        <v>五冶钢构龙泉东洪片区85亩住宅、商业及配套工程项目一标段</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 ca="1">_xlfn._xlws.FILTER(辅助信息!D:D,辅助信息!E:E=B4485)</f>
        <v>五冶钢构龙泉东洪片区85亩住宅、商业及配套工程项目一标段</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 ca="1">_xlfn._xlws.FILTER(辅助信息!D:D,辅助信息!E:E=B4486)</f>
        <v>五冶钢构龙泉东洪片区85亩住宅、商业及配套工程项目一标段</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 ca="1">_xlfn._xlws.FILTER(辅助信息!D:D,辅助信息!E:E=B4487)</f>
        <v>五冶钢构龙泉东洪片区85亩住宅、商业及配套工程项目一标段</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 ca="1">_xlfn._xlws.FILTER(辅助信息!D:D,辅助信息!E:E=B4488)</f>
        <v>五冶钢构龙泉东洪片区85亩住宅、商业及配套工程项目一标段</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 ca="1">_xlfn._xlws.FILTER(辅助信息!D:D,辅助信息!E:E=B4489)</f>
        <v>五冶钢构龙泉东洪片区85亩住宅、商业及配套工程项目一标段</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 ca="1">_xlfn._xlws.FILTER(辅助信息!D:D,辅助信息!E:E=B4490)</f>
        <v>五冶钢构龙泉东洪片区85亩住宅、商业及配套工程项目一标段</v>
      </c>
    </row>
    <row r="4491" hidden="1" spans="2:18">
      <c r="B4491" s="124" t="s">
        <v>231</v>
      </c>
      <c r="C4491" s="59">
        <v>45944</v>
      </c>
      <c r="D4491" s="29" t="str">
        <f>VLOOKUP(B4491,辅助信息!E:K,7,FALSE)</f>
        <v>JWDDCD2025102100481</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 ca="1">_xlfn._xlws.FILTER(辅助信息!D:D,辅助信息!E:E=B4491)</f>
        <v>五冶建设成都盐道街中学初中部改扩建工程-一标</v>
      </c>
    </row>
    <row r="4492" hidden="1" spans="2:18">
      <c r="B4492" s="124" t="s">
        <v>231</v>
      </c>
      <c r="C4492" s="59">
        <v>45944</v>
      </c>
      <c r="D4492" s="29" t="str">
        <f>VLOOKUP(B4492,辅助信息!E:K,7,FALSE)</f>
        <v>JWDDCD2025102100481</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 ca="1">_xlfn._xlws.FILTER(辅助信息!D:D,辅助信息!E:E=B4492)</f>
        <v>五冶建设成都盐道街中学初中部改扩建工程-一标</v>
      </c>
    </row>
    <row r="4493" hidden="1" spans="2:18">
      <c r="B4493" s="124" t="s">
        <v>231</v>
      </c>
      <c r="C4493" s="59">
        <v>45944</v>
      </c>
      <c r="D4493" s="29" t="str">
        <f>VLOOKUP(B4493,辅助信息!E:K,7,FALSE)</f>
        <v>JWDDCD2025102100481</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 ca="1">_xlfn._xlws.FILTER(辅助信息!D:D,辅助信息!E:E=B4493)</f>
        <v>五冶建设成都盐道街中学初中部改扩建工程-一标</v>
      </c>
    </row>
    <row r="4494" hidden="1" spans="2:18">
      <c r="B4494" s="124" t="s">
        <v>231</v>
      </c>
      <c r="C4494" s="59">
        <v>45944</v>
      </c>
      <c r="D4494" s="29" t="str">
        <f>VLOOKUP(B4494,辅助信息!E:K,7,FALSE)</f>
        <v>JWDDCD2025102100481</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 ca="1">_xlfn._xlws.FILTER(辅助信息!D:D,辅助信息!E:E=B4494)</f>
        <v>五冶建设成都盐道街中学初中部改扩建工程-一标</v>
      </c>
    </row>
    <row r="4495" hidden="1" spans="2:18">
      <c r="B4495" s="124" t="s">
        <v>231</v>
      </c>
      <c r="C4495" s="59">
        <v>45944</v>
      </c>
      <c r="D4495" s="29" t="str">
        <f>VLOOKUP(B4495,辅助信息!E:K,7,FALSE)</f>
        <v>JWDDCD2025102100481</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 ca="1">_xlfn._xlws.FILTER(辅助信息!D:D,辅助信息!E:E=B4495)</f>
        <v>五冶建设成都盐道街中学初中部改扩建工程-一标</v>
      </c>
    </row>
    <row r="4496" hidden="1" spans="2:18">
      <c r="B4496" s="124" t="s">
        <v>167</v>
      </c>
      <c r="C4496" s="59">
        <v>45944</v>
      </c>
      <c r="D4496" s="29" t="str">
        <f>VLOOKUP(B4496,辅助信息!E:K,7,FALSE)</f>
        <v>JWDDCD2025102100473</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 ca="1">_xlfn._xlws.FILTER(辅助信息!D:D,辅助信息!E:E=B4496)</f>
        <v>五冶建设扩建艺体中学二期工程</v>
      </c>
    </row>
    <row r="4497" hidden="1" spans="2:18">
      <c r="B4497" s="124" t="s">
        <v>167</v>
      </c>
      <c r="C4497" s="59">
        <v>45944</v>
      </c>
      <c r="D4497" s="29" t="str">
        <f>VLOOKUP(B4497,辅助信息!E:K,7,FALSE)</f>
        <v>JWDDCD2025102100473</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 ca="1">_xlfn._xlws.FILTER(辅助信息!D:D,辅助信息!E:E=B4497)</f>
        <v>五冶建设扩建艺体中学二期工程</v>
      </c>
    </row>
    <row r="4498" hidden="1" spans="2:18">
      <c r="B4498" s="124" t="s">
        <v>167</v>
      </c>
      <c r="C4498" s="59">
        <v>45944</v>
      </c>
      <c r="D4498" s="29" t="str">
        <f>VLOOKUP(B4498,辅助信息!E:K,7,FALSE)</f>
        <v>JWDDCD2025102100473</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 ca="1">_xlfn._xlws.FILTER(辅助信息!D:D,辅助信息!E:E=B4498)</f>
        <v>五冶建设扩建艺体中学二期工程</v>
      </c>
    </row>
    <row r="4499" hidden="1" spans="2:18">
      <c r="B4499" s="124" t="s">
        <v>167</v>
      </c>
      <c r="C4499" s="59">
        <v>45944</v>
      </c>
      <c r="D4499" s="29" t="str">
        <f>VLOOKUP(B4499,辅助信息!E:K,7,FALSE)</f>
        <v>JWDDCD2025102100473</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 ca="1">_xlfn._xlws.FILTER(辅助信息!D:D,辅助信息!E:E=B4499)</f>
        <v>五冶建设扩建艺体中学二期工程</v>
      </c>
    </row>
    <row r="4500" hidden="1" spans="2:18">
      <c r="B4500" s="124" t="s">
        <v>167</v>
      </c>
      <c r="C4500" s="59">
        <v>45944</v>
      </c>
      <c r="D4500" s="29" t="str">
        <f>VLOOKUP(B4500,辅助信息!E:K,7,FALSE)</f>
        <v>JWDDCD2025102100473</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 ca="1">_xlfn._xlws.FILTER(辅助信息!D:D,辅助信息!E:E=B4500)</f>
        <v>五冶建设扩建艺体中学二期工程</v>
      </c>
    </row>
    <row r="4501" hidden="1" spans="2:18">
      <c r="B4501" s="124" t="s">
        <v>167</v>
      </c>
      <c r="C4501" s="59">
        <v>45944</v>
      </c>
      <c r="D4501" s="29" t="str">
        <f>VLOOKUP(B4501,辅助信息!E:K,7,FALSE)</f>
        <v>JWDDCD2025102100473</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 ca="1">_xlfn._xlws.FILTER(辅助信息!D:D,辅助信息!E:E=B4501)</f>
        <v>五冶建设扩建艺体中学二期工程</v>
      </c>
    </row>
    <row r="4502" hidden="1" spans="2:18">
      <c r="B4502" s="124" t="s">
        <v>167</v>
      </c>
      <c r="C4502" s="59">
        <v>45944</v>
      </c>
      <c r="D4502" s="29" t="str">
        <f>VLOOKUP(B4502,辅助信息!E:K,7,FALSE)</f>
        <v>JWDDCD2025102100473</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 ca="1">_xlfn._xlws.FILTER(辅助信息!D:D,辅助信息!E:E=B4502)</f>
        <v>五冶建设扩建艺体中学二期工程</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 ca="1">_xlfn._xlws.FILTER(辅助信息!D:D,辅助信息!E:E=B4503)</f>
        <v>五冶建设龙泉芙蓉花语项目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 ca="1">_xlfn._xlws.FILTER(辅助信息!D:D,辅助信息!E:E=B4504)</f>
        <v>五冶建设龙泉芙蓉花语项目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 ca="1">_xlfn._xlws.FILTER(辅助信息!D:D,辅助信息!E:E=B4505)</f>
        <v>五冶建设龙泉芙蓉花语项目</v>
      </c>
    </row>
    <row r="4506" hidden="1" spans="2:18">
      <c r="B4506" s="124" t="s">
        <v>215</v>
      </c>
      <c r="C4506" s="59">
        <v>45944</v>
      </c>
      <c r="D4506" s="29" t="str">
        <f>VLOOKUP(B4506,辅助信息!E:K,7,FALSE)</f>
        <v>JWDDCD2025102100486</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 ca="1">_xlfn._xlws.FILTER(辅助信息!D:D,辅助信息!E:E=B4506)</f>
        <v>五冶建设龙泉驿一医院配套建设工程</v>
      </c>
    </row>
    <row r="4507" hidden="1" spans="2:18">
      <c r="B4507" s="124" t="s">
        <v>215</v>
      </c>
      <c r="C4507" s="59">
        <v>45944</v>
      </c>
      <c r="D4507" s="29" t="str">
        <f>VLOOKUP(B4507,辅助信息!E:K,7,FALSE)</f>
        <v>JWDDCD2025102100486</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 ca="1">_xlfn._xlws.FILTER(辅助信息!D:D,辅助信息!E:E=B4507)</f>
        <v>五冶建设龙泉驿一医院配套建设工程</v>
      </c>
    </row>
    <row r="4508" hidden="1" spans="2:18">
      <c r="B4508" s="124" t="s">
        <v>215</v>
      </c>
      <c r="C4508" s="59">
        <v>45944</v>
      </c>
      <c r="D4508" s="29" t="str">
        <f>VLOOKUP(B4508,辅助信息!E:K,7,FALSE)</f>
        <v>JWDDCD2025102100486</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 ca="1">_xlfn._xlws.FILTER(辅助信息!D:D,辅助信息!E:E=B4508)</f>
        <v>五冶建设龙泉驿一医院配套建设工程</v>
      </c>
    </row>
    <row r="4509" hidden="1" spans="2:18">
      <c r="B4509" s="124" t="s">
        <v>215</v>
      </c>
      <c r="C4509" s="59">
        <v>45944</v>
      </c>
      <c r="D4509" s="29" t="str">
        <f>VLOOKUP(B4509,辅助信息!E:K,7,FALSE)</f>
        <v>JWDDCD2025102100486</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 ca="1">_xlfn._xlws.FILTER(辅助信息!D:D,辅助信息!E:E=B4509)</f>
        <v>五冶建设龙泉驿一医院配套建设工程</v>
      </c>
    </row>
    <row r="4510" hidden="1" spans="2:18">
      <c r="B4510" s="124" t="s">
        <v>215</v>
      </c>
      <c r="C4510" s="59">
        <v>45944</v>
      </c>
      <c r="D4510" s="29" t="str">
        <f>VLOOKUP(B4510,辅助信息!E:K,7,FALSE)</f>
        <v>JWDDCD2025102100486</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 ca="1">_xlfn._xlws.FILTER(辅助信息!D:D,辅助信息!E:E=B4510)</f>
        <v>五冶建设龙泉驿一医院配套建设工程</v>
      </c>
    </row>
    <row r="4511" hidden="1" spans="2:18">
      <c r="B4511" s="124" t="s">
        <v>215</v>
      </c>
      <c r="C4511" s="59">
        <v>45944</v>
      </c>
      <c r="D4511" s="29" t="str">
        <f>VLOOKUP(B4511,辅助信息!E:K,7,FALSE)</f>
        <v>JWDDCD2025102100486</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 ca="1">_xlfn._xlws.FILTER(辅助信息!D:D,辅助信息!E:E=B4511)</f>
        <v>五冶建设龙泉驿一医院配套建设工程</v>
      </c>
    </row>
    <row r="4512" hidden="1" spans="2:18">
      <c r="B4512" s="124" t="s">
        <v>215</v>
      </c>
      <c r="C4512" s="59">
        <v>45944</v>
      </c>
      <c r="D4512" s="29" t="str">
        <f>VLOOKUP(B4512,辅助信息!E:K,7,FALSE)</f>
        <v>JWDDCD2025102100486</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 ca="1">_xlfn._xlws.FILTER(辅助信息!D:D,辅助信息!E:E=B4512)</f>
        <v>五冶建设龙泉驿一医院配套建设工程</v>
      </c>
    </row>
    <row r="4513" hidden="1" spans="2:18">
      <c r="B4513" s="124" t="s">
        <v>215</v>
      </c>
      <c r="C4513" s="59">
        <v>45944</v>
      </c>
      <c r="D4513" s="29" t="str">
        <f>VLOOKUP(B4513,辅助信息!E:K,7,FALSE)</f>
        <v>JWDDCD2025102100486</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 ca="1">_xlfn._xlws.FILTER(辅助信息!D:D,辅助信息!E:E=B4513)</f>
        <v>五冶建设龙泉驿一医院配套建设工程</v>
      </c>
    </row>
    <row r="4514" hidden="1" spans="2:18">
      <c r="B4514" s="124" t="s">
        <v>215</v>
      </c>
      <c r="C4514" s="59">
        <v>45944</v>
      </c>
      <c r="D4514" s="29" t="str">
        <f>VLOOKUP(B4514,辅助信息!E:K,7,FALSE)</f>
        <v>JWDDCD2025102100486</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 ca="1">_xlfn._xlws.FILTER(辅助信息!D:D,辅助信息!E:E=B4514)</f>
        <v>五冶建设龙泉驿一医院配套建设工程</v>
      </c>
    </row>
    <row r="4515" hidden="1" spans="2:18">
      <c r="B4515" s="124" t="s">
        <v>215</v>
      </c>
      <c r="C4515" s="59">
        <v>45944</v>
      </c>
      <c r="D4515" s="29" t="str">
        <f>VLOOKUP(B4515,辅助信息!E:K,7,FALSE)</f>
        <v>JWDDCD2025102100486</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 ca="1">_xlfn._xlws.FILTER(辅助信息!D:D,辅助信息!E:E=B4515)</f>
        <v>五冶建设龙泉驿一医院配套建设工程</v>
      </c>
    </row>
    <row r="4516" hidden="1" spans="2:18">
      <c r="B4516" s="124" t="s">
        <v>215</v>
      </c>
      <c r="C4516" s="59">
        <v>45944</v>
      </c>
      <c r="D4516" s="29" t="str">
        <f>VLOOKUP(B4516,辅助信息!E:K,7,FALSE)</f>
        <v>JWDDCD2025102100486</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 ca="1">_xlfn._xlws.FILTER(辅助信息!D:D,辅助信息!E:E=B4516)</f>
        <v>五冶建设龙泉驿一医院配套建设工程</v>
      </c>
    </row>
    <row r="4517" hidden="1" spans="2:18">
      <c r="B4517" s="124" t="s">
        <v>215</v>
      </c>
      <c r="C4517" s="59">
        <v>45944</v>
      </c>
      <c r="D4517" s="29" t="str">
        <f>VLOOKUP(B4517,辅助信息!E:K,7,FALSE)</f>
        <v>JWDDCD2025102100486</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 ca="1">_xlfn._xlws.FILTER(辅助信息!D:D,辅助信息!E:E=B4517)</f>
        <v>五冶建设龙泉驿一医院配套建设工程</v>
      </c>
    </row>
    <row r="4518" hidden="1" spans="2:18">
      <c r="B4518" s="124" t="s">
        <v>215</v>
      </c>
      <c r="C4518" s="59">
        <v>45944</v>
      </c>
      <c r="D4518" s="29" t="str">
        <f>VLOOKUP(B4518,辅助信息!E:K,7,FALSE)</f>
        <v>JWDDCD2025102100486</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 ca="1">_xlfn._xlws.FILTER(辅助信息!D:D,辅助信息!E:E=B4518)</f>
        <v>五冶建设龙泉驿一医院配套建设工程</v>
      </c>
    </row>
    <row r="4519" hidden="1" spans="2:18">
      <c r="B4519" s="124" t="s">
        <v>215</v>
      </c>
      <c r="C4519" s="59">
        <v>45944</v>
      </c>
      <c r="D4519" s="29" t="str">
        <f>VLOOKUP(B4519,辅助信息!E:K,7,FALSE)</f>
        <v>JWDDCD2025102100486</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 ca="1">_xlfn._xlws.FILTER(辅助信息!D:D,辅助信息!E:E=B4519)</f>
        <v>五冶建设龙泉驿一医院配套建设工程</v>
      </c>
    </row>
    <row r="4520" hidden="1" spans="2:18">
      <c r="B4520" s="124" t="s">
        <v>215</v>
      </c>
      <c r="C4520" s="59">
        <v>45944</v>
      </c>
      <c r="D4520" s="29" t="str">
        <f>VLOOKUP(B4520,辅助信息!E:K,7,FALSE)</f>
        <v>JWDDCD2025102100486</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 ca="1">_xlfn._xlws.FILTER(辅助信息!D:D,辅助信息!E:E=B4520)</f>
        <v>五冶建设龙泉驿一医院配套建设工程</v>
      </c>
    </row>
    <row r="4521" hidden="1" spans="2:18">
      <c r="B4521" s="124" t="s">
        <v>215</v>
      </c>
      <c r="C4521" s="59">
        <v>45944</v>
      </c>
      <c r="D4521" s="29" t="str">
        <f>VLOOKUP(B4521,辅助信息!E:K,7,FALSE)</f>
        <v>JWDDCD2025102100486</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 ca="1">_xlfn._xlws.FILTER(辅助信息!D:D,辅助信息!E:E=B4521)</f>
        <v>五冶建设龙泉驿一医院配套建设工程</v>
      </c>
    </row>
    <row r="4522" hidden="1" spans="2:18">
      <c r="B4522" s="124" t="s">
        <v>215</v>
      </c>
      <c r="C4522" s="59">
        <v>45944</v>
      </c>
      <c r="D4522" s="29" t="str">
        <f>VLOOKUP(B4522,辅助信息!E:K,7,FALSE)</f>
        <v>JWDDCD2025102100486</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 ca="1">_xlfn._xlws.FILTER(辅助信息!D:D,辅助信息!E:E=B4522)</f>
        <v>五冶建设龙泉驿一医院配套建设工程</v>
      </c>
    </row>
    <row r="4523" hidden="1" spans="2:18">
      <c r="B4523" s="124" t="s">
        <v>196</v>
      </c>
      <c r="C4523" s="59">
        <v>45944</v>
      </c>
      <c r="D4523" s="29" t="str">
        <f>VLOOKUP(B4523,辅助信息!E:K,7,FALSE)</f>
        <v>JWDDCD2025102100476</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 ca="1">_xlfn._xlws.FILTER(辅助信息!D:D,辅助信息!E:E=B4523)</f>
        <v>五冶建设师大附中外语校新建教学楼工程</v>
      </c>
    </row>
    <row r="4524" hidden="1" spans="2:18">
      <c r="B4524" s="124" t="s">
        <v>196</v>
      </c>
      <c r="C4524" s="59">
        <v>45944</v>
      </c>
      <c r="D4524" s="29" t="str">
        <f>VLOOKUP(B4524,辅助信息!E:K,7,FALSE)</f>
        <v>JWDDCD2025102100476</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 ca="1">_xlfn._xlws.FILTER(辅助信息!D:D,辅助信息!E:E=B4524)</f>
        <v>五冶建设师大附中外语校新建教学楼工程</v>
      </c>
    </row>
    <row r="4525" hidden="1" spans="2:18">
      <c r="B4525" s="124" t="s">
        <v>196</v>
      </c>
      <c r="C4525" s="59">
        <v>45944</v>
      </c>
      <c r="D4525" s="29" t="str">
        <f>VLOOKUP(B4525,辅助信息!E:K,7,FALSE)</f>
        <v>JWDDCD2025102100476</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 ca="1">_xlfn._xlws.FILTER(辅助信息!D:D,辅助信息!E:E=B4525)</f>
        <v>五冶建设师大附中外语校新建教学楼工程</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 ca="1">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 ca="1">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 ca="1">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 ca="1">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 ca="1">_xlfn._xlws.FILTER(辅助信息!D:D,辅助信息!E:E=B4530)</f>
        <v>乐山市校地共建产教融合基地建设项目一标段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 ca="1">_xlfn._xlws.FILTER(辅助信息!D:D,辅助信息!E:E=B4531)</f>
        <v>乐山市校地共建产教融合基地建设项目一标段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 ca="1">_xlfn._xlws.FILTER(辅助信息!D:D,辅助信息!E:E=B4532)</f>
        <v>乐山市校地共建产教融合基地建设项目一标段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 ca="1">_xlfn._xlws.FILTER(辅助信息!D:D,辅助信息!E:E=B4533)</f>
        <v>乐山市校地共建产教融合基地建设项目一标段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 ca="1">_xlfn._xlws.FILTER(辅助信息!D:D,辅助信息!E:E=B4534)</f>
        <v>乐山市校地共建产教融合基地建设项目一标段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 ca="1">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 ca="1">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 ca="1">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 ca="1">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 ca="1">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 ca="1">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 ca="1">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 ca="1">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 ca="1">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 ca="1">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 ca="1">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 ca="1">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 ca="1">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 ca="1">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 ca="1">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 ca="1">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 ca="1">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 ca="1">_xlfn._xlws.FILTER(辅助信息!D:D,辅助信息!E:E=B4552)</f>
        <v>宜宾兴港三江新区长江工业园建设项目</v>
      </c>
    </row>
    <row r="4553" hidden="1" spans="2:18">
      <c r="B4553" s="124" t="s">
        <v>231</v>
      </c>
      <c r="C4553" s="132">
        <v>45945</v>
      </c>
      <c r="D4553" s="29" t="str">
        <f>VLOOKUP(B4553,辅助信息!E:K,7,FALSE)</f>
        <v>JWDDCD2025102100481</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 ca="1">_xlfn._xlws.FILTER(辅助信息!D:D,辅助信息!E:E=B4553)</f>
        <v>五冶建设成都盐道街中学初中部改扩建工程-一标</v>
      </c>
    </row>
    <row r="4554" hidden="1" spans="2:18">
      <c r="B4554" s="124" t="s">
        <v>231</v>
      </c>
      <c r="C4554" s="132">
        <v>45945</v>
      </c>
      <c r="D4554" s="29" t="str">
        <f>VLOOKUP(B4554,辅助信息!E:K,7,FALSE)</f>
        <v>JWDDCD2025102100481</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 ca="1">_xlfn._xlws.FILTER(辅助信息!D:D,辅助信息!E:E=B4554)</f>
        <v>五冶建设成都盐道街中学初中部改扩建工程-一标</v>
      </c>
    </row>
    <row r="4555" hidden="1" spans="2:18">
      <c r="B4555" s="124" t="s">
        <v>231</v>
      </c>
      <c r="C4555" s="132">
        <v>45945</v>
      </c>
      <c r="D4555" s="29" t="str">
        <f>VLOOKUP(B4555,辅助信息!E:K,7,FALSE)</f>
        <v>JWDDCD2025102100481</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 ca="1">_xlfn._xlws.FILTER(辅助信息!D:D,辅助信息!E:E=B4555)</f>
        <v>五冶建设成都盐道街中学初中部改扩建工程-一标</v>
      </c>
    </row>
    <row r="4556" hidden="1" spans="2:18">
      <c r="B4556" s="124" t="s">
        <v>231</v>
      </c>
      <c r="C4556" s="132">
        <v>45945</v>
      </c>
      <c r="D4556" s="29" t="str">
        <f>VLOOKUP(B4556,辅助信息!E:K,7,FALSE)</f>
        <v>JWDDCD2025102100481</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 ca="1">_xlfn._xlws.FILTER(辅助信息!D:D,辅助信息!E:E=B4556)</f>
        <v>五冶建设成都盐道街中学初中部改扩建工程-一标</v>
      </c>
    </row>
    <row r="4557" hidden="1" spans="2:18">
      <c r="B4557" s="124" t="s">
        <v>231</v>
      </c>
      <c r="C4557" s="132">
        <v>45945</v>
      </c>
      <c r="D4557" s="29" t="str">
        <f>VLOOKUP(B4557,辅助信息!E:K,7,FALSE)</f>
        <v>JWDDCD2025102100481</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 ca="1">_xlfn._xlws.FILTER(辅助信息!D:D,辅助信息!E:E=B4557)</f>
        <v>五冶建设成都盐道街中学初中部改扩建工程-一标</v>
      </c>
    </row>
    <row r="4558" hidden="1" spans="2:18">
      <c r="B4558" s="124" t="s">
        <v>231</v>
      </c>
      <c r="C4558" s="132">
        <v>45945</v>
      </c>
      <c r="D4558" s="29" t="str">
        <f>VLOOKUP(B4558,辅助信息!E:K,7,FALSE)</f>
        <v>JWDDCD2025102100481</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 ca="1">_xlfn._xlws.FILTER(辅助信息!D:D,辅助信息!E:E=B4558)</f>
        <v>五冶建设成都盐道街中学初中部改扩建工程-一标</v>
      </c>
    </row>
    <row r="4559" hidden="1" spans="2:18">
      <c r="B4559" s="124" t="s">
        <v>231</v>
      </c>
      <c r="C4559" s="132">
        <v>45945</v>
      </c>
      <c r="D4559" s="29" t="str">
        <f>VLOOKUP(B4559,辅助信息!E:K,7,FALSE)</f>
        <v>JWDDCD2025102100481</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 ca="1">_xlfn._xlws.FILTER(辅助信息!D:D,辅助信息!E:E=B4559)</f>
        <v>五冶建设成都盐道街中学初中部改扩建工程-一标</v>
      </c>
    </row>
    <row r="4560" hidden="1" spans="2:18">
      <c r="B4560" s="124" t="s">
        <v>231</v>
      </c>
      <c r="C4560" s="132">
        <v>45945</v>
      </c>
      <c r="D4560" s="29" t="str">
        <f>VLOOKUP(B4560,辅助信息!E:K,7,FALSE)</f>
        <v>JWDDCD2025102100481</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 ca="1">_xlfn._xlws.FILTER(辅助信息!D:D,辅助信息!E:E=B4560)</f>
        <v>五冶建设成都盐道街中学初中部改扩建工程-一标</v>
      </c>
    </row>
    <row r="4561" hidden="1" spans="2:18">
      <c r="B4561" s="124" t="s">
        <v>208</v>
      </c>
      <c r="C4561" s="132">
        <v>45945</v>
      </c>
      <c r="D4561" s="29" t="str">
        <f>VLOOKUP(B4561,辅助信息!E:K,7,FALSE)</f>
        <v>JWDDCD2025102100480</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 ca="1">_xlfn._xlws.FILTER(辅助信息!D:D,辅助信息!E:E=B4561)</f>
        <v>五冶建设锦江区林家坝片区20号地块商业项目</v>
      </c>
    </row>
    <row r="4562" hidden="1" spans="2:18">
      <c r="B4562" s="124" t="s">
        <v>208</v>
      </c>
      <c r="C4562" s="132">
        <v>45945</v>
      </c>
      <c r="D4562" s="29" t="str">
        <f>VLOOKUP(B4562,辅助信息!E:K,7,FALSE)</f>
        <v>JWDDCD2025102100480</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 ca="1">_xlfn._xlws.FILTER(辅助信息!D:D,辅助信息!E:E=B4562)</f>
        <v>五冶建设锦江区林家坝片区20号地块商业项目</v>
      </c>
    </row>
    <row r="4563" hidden="1" spans="2:18">
      <c r="B4563" s="124" t="s">
        <v>208</v>
      </c>
      <c r="C4563" s="132">
        <v>45945</v>
      </c>
      <c r="D4563" s="29" t="str">
        <f>VLOOKUP(B4563,辅助信息!E:K,7,FALSE)</f>
        <v>JWDDCD2025102100480</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 ca="1">_xlfn._xlws.FILTER(辅助信息!D:D,辅助信息!E:E=B4563)</f>
        <v>五冶建设锦江区林家坝片区20号地块商业项目</v>
      </c>
    </row>
    <row r="4564" hidden="1" spans="2:18">
      <c r="B4564" s="124" t="s">
        <v>208</v>
      </c>
      <c r="C4564" s="132">
        <v>45945</v>
      </c>
      <c r="D4564" s="29" t="str">
        <f>VLOOKUP(B4564,辅助信息!E:K,7,FALSE)</f>
        <v>JWDDCD2025102100480</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 ca="1">_xlfn._xlws.FILTER(辅助信息!D:D,辅助信息!E:E=B4564)</f>
        <v>五冶建设锦江区林家坝片区20号地块商业项目</v>
      </c>
    </row>
    <row r="4565" hidden="1" spans="2:18">
      <c r="B4565" s="124" t="s">
        <v>203</v>
      </c>
      <c r="C4565" s="132">
        <v>45945</v>
      </c>
      <c r="D4565" s="29" t="str">
        <f>VLOOKUP(B4565,辅助信息!E:K,7,FALSE)</f>
        <v>JWDDCD2025102100479</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 ca="1">_xlfn._xlws.FILTER(辅助信息!D:D,辅助信息!E:E=B4565)</f>
        <v>五冶建设空港兴城怡心街道83亩项目</v>
      </c>
    </row>
    <row r="4566" hidden="1" spans="2:18">
      <c r="B4566" s="124" t="s">
        <v>203</v>
      </c>
      <c r="C4566" s="132">
        <v>45945</v>
      </c>
      <c r="D4566" s="29" t="str">
        <f>VLOOKUP(B4566,辅助信息!E:K,7,FALSE)</f>
        <v>JWDDCD2025102100479</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 ca="1">_xlfn._xlws.FILTER(辅助信息!D:D,辅助信息!E:E=B4566)</f>
        <v>五冶建设空港兴城怡心街道83亩项目</v>
      </c>
    </row>
    <row r="4567" hidden="1" spans="1:18">
      <c r="A4567" s="46" t="s">
        <v>241</v>
      </c>
      <c r="B4567" s="124" t="s">
        <v>203</v>
      </c>
      <c r="C4567" s="132">
        <v>45945</v>
      </c>
      <c r="D4567" s="29" t="str">
        <f>VLOOKUP(B4567,辅助信息!E:K,7,FALSE)</f>
        <v>JWDDCD2025102100479</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 ca="1">_xlfn._xlws.FILTER(辅助信息!D:D,辅助信息!E:E=B4567)</f>
        <v>五冶建设空港兴城怡心街道83亩项目</v>
      </c>
    </row>
    <row r="4568" hidden="1" spans="2:18">
      <c r="B4568" s="124" t="s">
        <v>203</v>
      </c>
      <c r="C4568" s="132">
        <v>45945</v>
      </c>
      <c r="D4568" s="29" t="str">
        <f>VLOOKUP(B4568,辅助信息!E:K,7,FALSE)</f>
        <v>JWDDCD2025102100479</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 ca="1">_xlfn._xlws.FILTER(辅助信息!D:D,辅助信息!E:E=B4568)</f>
        <v>五冶建设空港兴城怡心街道83亩项目</v>
      </c>
    </row>
    <row r="4569" hidden="1" spans="2:18">
      <c r="B4569" s="124" t="s">
        <v>203</v>
      </c>
      <c r="C4569" s="132">
        <v>45945</v>
      </c>
      <c r="D4569" s="29" t="str">
        <f>VLOOKUP(B4569,辅助信息!E:K,7,FALSE)</f>
        <v>JWDDCD2025102100479</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 ca="1">_xlfn._xlws.FILTER(辅助信息!D:D,辅助信息!E:E=B4569)</f>
        <v>五冶建设空港兴城怡心街道83亩项目</v>
      </c>
    </row>
    <row r="4570" hidden="1" spans="2:18">
      <c r="B4570" s="124" t="s">
        <v>203</v>
      </c>
      <c r="C4570" s="132">
        <v>45945</v>
      </c>
      <c r="D4570" s="29" t="str">
        <f>VLOOKUP(B4570,辅助信息!E:K,7,FALSE)</f>
        <v>JWDDCD2025102100479</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 ca="1">_xlfn._xlws.FILTER(辅助信息!D:D,辅助信息!E:E=B4570)</f>
        <v>五冶建设空港兴城怡心街道83亩项目</v>
      </c>
    </row>
    <row r="4571" hidden="1" spans="2:18">
      <c r="B4571" s="124" t="s">
        <v>203</v>
      </c>
      <c r="C4571" s="132">
        <v>45945</v>
      </c>
      <c r="D4571" s="29" t="str">
        <f>VLOOKUP(B4571,辅助信息!E:K,7,FALSE)</f>
        <v>JWDDCD2025102100479</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 ca="1">_xlfn._xlws.FILTER(辅助信息!D:D,辅助信息!E:E=B4571)</f>
        <v>五冶建设空港兴城怡心街道83亩项目</v>
      </c>
    </row>
    <row r="4572" hidden="1" spans="2:18">
      <c r="B4572" s="124" t="s">
        <v>203</v>
      </c>
      <c r="C4572" s="132">
        <v>45945</v>
      </c>
      <c r="D4572" s="29" t="str">
        <f>VLOOKUP(B4572,辅助信息!E:K,7,FALSE)</f>
        <v>JWDDCD2025102100479</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 ca="1">_xlfn._xlws.FILTER(辅助信息!D:D,辅助信息!E:E=B4572)</f>
        <v>五冶建设空港兴城怡心街道83亩项目</v>
      </c>
    </row>
    <row r="4573" hidden="1" spans="2:18">
      <c r="B4573" s="124" t="s">
        <v>203</v>
      </c>
      <c r="C4573" s="132">
        <v>45945</v>
      </c>
      <c r="D4573" s="29" t="str">
        <f>VLOOKUP(B4573,辅助信息!E:K,7,FALSE)</f>
        <v>JWDDCD2025102100479</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 ca="1">_xlfn._xlws.FILTER(辅助信息!D:D,辅助信息!E:E=B4573)</f>
        <v>五冶建设空港兴城怡心街道83亩项目</v>
      </c>
    </row>
    <row r="4574" hidden="1" spans="2:18">
      <c r="B4574" s="124" t="s">
        <v>203</v>
      </c>
      <c r="C4574" s="132">
        <v>45945</v>
      </c>
      <c r="D4574" s="29" t="str">
        <f>VLOOKUP(B4574,辅助信息!E:K,7,FALSE)</f>
        <v>JWDDCD2025102100479</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 ca="1">_xlfn._xlws.FILTER(辅助信息!D:D,辅助信息!E:E=B4574)</f>
        <v>五冶建设空港兴城怡心街道83亩项目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 ca="1">_xlfn._xlws.FILTER(辅助信息!D:D,辅助信息!E:E=B4575)</f>
        <v>五冶钢构龙泉东洪片区70亩住宅、商业及配套工程项目二标段</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 ca="1">_xlfn._xlws.FILTER(辅助信息!D:D,辅助信息!E:E=B4576)</f>
        <v>五冶钢构龙泉东洪片区70亩住宅、商业及配套工程项目二标段</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 ca="1">_xlfn._xlws.FILTER(辅助信息!D:D,辅助信息!E:E=B4577)</f>
        <v>五冶钢构龙泉东洪片区70亩住宅、商业及配套工程项目二标段</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 ca="1">_xlfn._xlws.FILTER(辅助信息!D:D,辅助信息!E:E=B4578)</f>
        <v>五冶钢构龙泉东洪片区70亩住宅、商业及配套工程项目二标段</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 ca="1">_xlfn._xlws.FILTER(辅助信息!D:D,辅助信息!E:E=B4579)</f>
        <v>五冶钢构龙泉东洪片区70亩住宅、商业及配套工程项目三标段</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 ca="1">_xlfn._xlws.FILTER(辅助信息!D:D,辅助信息!E:E=B4580)</f>
        <v>五冶钢构龙泉东洪片区70亩住宅、商业及配套工程项目三标段</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 ca="1">_xlfn._xlws.FILTER(辅助信息!D:D,辅助信息!E:E=B4581)</f>
        <v>五冶钢构龙泉东洪片区70亩住宅、商业及配套工程项目三标段</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 ca="1">_xlfn._xlws.FILTER(辅助信息!D:D,辅助信息!E:E=B4582)</f>
        <v>五冶钢构龙泉东洪片区70亩住宅、商业及配套工程项目三标段</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 ca="1">_xlfn._xlws.FILTER(辅助信息!D:D,辅助信息!E:E=B4583)</f>
        <v>五冶钢构龙泉东洪片区70亩住宅、商业及配套工程项目一标段</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 ca="1">_xlfn._xlws.FILTER(辅助信息!D:D,辅助信息!E:E=B4584)</f>
        <v>五冶钢构龙泉东洪片区70亩住宅、商业及配套工程项目一标段</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 ca="1">_xlfn._xlws.FILTER(辅助信息!D:D,辅助信息!E:E=B4585)</f>
        <v>五冶钢构龙泉东洪片区70亩住宅、商业及配套工程项目一标段</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 ca="1">_xlfn._xlws.FILTER(辅助信息!D:D,辅助信息!E:E=B4586)</f>
        <v>五冶钢构龙泉东洪片区85亩住宅、商业及配套工程项目三标段</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 ca="1">_xlfn._xlws.FILTER(辅助信息!D:D,辅助信息!E:E=B4587)</f>
        <v>五冶钢构龙泉东洪片区85亩住宅、商业及配套工程项目三标段</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 ca="1">_xlfn._xlws.FILTER(辅助信息!D:D,辅助信息!E:E=B4588)</f>
        <v>五冶钢构龙泉东洪片区85亩住宅、商业及配套工程项目三标段</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 ca="1">_xlfn._xlws.FILTER(辅助信息!D:D,辅助信息!E:E=B4589)</f>
        <v>五冶钢构龙泉东洪片区85亩住宅、商业及配套工程项目三标段</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 ca="1">_xlfn._xlws.FILTER(辅助信息!D:D,辅助信息!E:E=B4590)</f>
        <v>五冶钢构龙泉东洪片区85亩住宅、商业及配套工程项目三标段</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 ca="1">_xlfn._xlws.FILTER(辅助信息!D:D,辅助信息!E:E=B4591)</f>
        <v>五冶钢构龙泉东洪片区85亩住宅、商业及配套工程项目三标段</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 ca="1">_xlfn._xlws.FILTER(辅助信息!D:D,辅助信息!E:E=B4592)</f>
        <v>五冶钢构龙泉东洪片区85亩住宅、商业及配套工程项目三标段</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 ca="1">_xlfn._xlws.FILTER(辅助信息!D:D,辅助信息!E:E=B4593)</f>
        <v>五冶钢构龙泉东洪片区85亩住宅、商业及配套工程项目三标段</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 ca="1">_xlfn._xlws.FILTER(辅助信息!D:D,辅助信息!E:E=B4594)</f>
        <v>五冶钢构龙泉东洪片区85亩住宅、商业及配套工程项目一标段</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 ca="1">_xlfn._xlws.FILTER(辅助信息!D:D,辅助信息!E:E=B4595)</f>
        <v>五冶钢构龙泉东洪片区85亩住宅、商业及配套工程项目一标段</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 ca="1">_xlfn._xlws.FILTER(辅助信息!D:D,辅助信息!E:E=B4596)</f>
        <v>五冶钢构龙泉东洪片区85亩住宅、商业及配套工程项目一标段</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 ca="1">_xlfn._xlws.FILTER(辅助信息!D:D,辅助信息!E:E=B4597)</f>
        <v>五冶钢构龙泉东洪片区85亩住宅、商业及配套工程项目一标段</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 ca="1">_xlfn._xlws.FILTER(辅助信息!D:D,辅助信息!E:E=B4598)</f>
        <v>五冶钢构龙泉东洪片区85亩住宅、商业及配套工程项目一标段</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 ca="1">_xlfn._xlws.FILTER(辅助信息!D:D,辅助信息!E:E=B4599)</f>
        <v>五冶钢构龙泉东洪片区85亩住宅、商业及配套工程项目一标段</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 ca="1">_xlfn._xlws.FILTER(辅助信息!D:D,辅助信息!E:E=B4600)</f>
        <v>五冶钢构龙泉东洪片区85亩住宅、商业及配套工程项目一标段</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 ca="1">_xlfn._xlws.FILTER(辅助信息!D:D,辅助信息!E:E=B4601)</f>
        <v>五冶钢构龙泉东洪片区85亩住宅、商业及配套工程项目一标段</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 ca="1">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 ca="1">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 ca="1">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 ca="1">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 ca="1">_xlfn._xlws.FILTER(辅助信息!D:D,辅助信息!E:E=B4606)</f>
        <v>商投建工达州中医药科技园</v>
      </c>
    </row>
    <row r="4607" hidden="1" spans="2:18">
      <c r="B4607" s="125" t="s">
        <v>203</v>
      </c>
      <c r="C4607" s="59">
        <v>45946</v>
      </c>
      <c r="D4607" s="109" t="str">
        <f>VLOOKUP(B4607,辅助信息!E:K,7,FALSE)</f>
        <v>JWDDCD2025102100479</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 ca="1">_xlfn._xlws.FILTER(辅助信息!D:D,辅助信息!E:E=B4607)</f>
        <v>五冶建设空港兴城怡心街道83亩项目</v>
      </c>
    </row>
    <row r="4608" hidden="1" spans="2:18">
      <c r="B4608" s="125" t="s">
        <v>203</v>
      </c>
      <c r="C4608" s="59">
        <v>45946</v>
      </c>
      <c r="D4608" s="109" t="str">
        <f>VLOOKUP(B4608,辅助信息!E:K,7,FALSE)</f>
        <v>JWDDCD2025102100479</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 ca="1">_xlfn._xlws.FILTER(辅助信息!D:D,辅助信息!E:E=B4608)</f>
        <v>五冶建设空港兴城怡心街道83亩项目</v>
      </c>
    </row>
    <row r="4609" hidden="1" spans="2:18">
      <c r="B4609" s="125" t="s">
        <v>203</v>
      </c>
      <c r="C4609" s="59">
        <v>45946</v>
      </c>
      <c r="D4609" s="109" t="str">
        <f>VLOOKUP(B4609,辅助信息!E:K,7,FALSE)</f>
        <v>JWDDCD2025102100479</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 ca="1">_xlfn._xlws.FILTER(辅助信息!D:D,辅助信息!E:E=B4609)</f>
        <v>五冶建设空港兴城怡心街道83亩项目</v>
      </c>
    </row>
    <row r="4610" hidden="1" spans="2:18">
      <c r="B4610" s="125" t="s">
        <v>203</v>
      </c>
      <c r="C4610" s="59">
        <v>45946</v>
      </c>
      <c r="D4610" s="109" t="str">
        <f>VLOOKUP(B4610,辅助信息!E:K,7,FALSE)</f>
        <v>JWDDCD2025102100479</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 ca="1">_xlfn._xlws.FILTER(辅助信息!D:D,辅助信息!E:E=B4610)</f>
        <v>五冶建设空港兴城怡心街道83亩项目</v>
      </c>
    </row>
    <row r="4611" hidden="1" spans="2:18">
      <c r="B4611" s="125" t="s">
        <v>203</v>
      </c>
      <c r="C4611" s="59">
        <v>45946</v>
      </c>
      <c r="D4611" s="109" t="str">
        <f>VLOOKUP(B4611,辅助信息!E:K,7,FALSE)</f>
        <v>JWDDCD2025102100479</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 ca="1">_xlfn._xlws.FILTER(辅助信息!D:D,辅助信息!E:E=B4611)</f>
        <v>五冶建设空港兴城怡心街道83亩项目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 ca="1">_xlfn._xlws.FILTER(辅助信息!D:D,辅助信息!E:E=B4612)</f>
        <v>五冶钢构龙泉东洪片区70亩住宅、商业及配套工程项目三标段</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 ca="1">_xlfn._xlws.FILTER(辅助信息!D:D,辅助信息!E:E=B4613)</f>
        <v>五冶钢构龙泉东洪片区70亩住宅、商业及配套工程项目三标段</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 ca="1">_xlfn._xlws.FILTER(辅助信息!D:D,辅助信息!E:E=B4614)</f>
        <v>五冶钢构龙泉东洪片区70亩住宅、商业及配套工程项目三标段</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 ca="1">_xlfn._xlws.FILTER(辅助信息!D:D,辅助信息!E:E=B4615)</f>
        <v>五冶钢构龙泉东洪片区70亩住宅、商业及配套工程项目三标段</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 ca="1">_xlfn._xlws.FILTER(辅助信息!D:D,辅助信息!E:E=B4616)</f>
        <v>五冶钢构龙泉东洪片区85亩住宅、商业及配套工程项目三标段</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 ca="1">_xlfn._xlws.FILTER(辅助信息!D:D,辅助信息!E:E=B4617)</f>
        <v>五冶钢构龙泉东洪片区85亩住宅、商业及配套工程项目三标段</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 ca="1">_xlfn._xlws.FILTER(辅助信息!D:D,辅助信息!E:E=B4618)</f>
        <v>五冶钢构龙泉东洪片区85亩住宅、商业及配套工程项目三标段</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 ca="1">_xlfn._xlws.FILTER(辅助信息!D:D,辅助信息!E:E=B4619)</f>
        <v>五冶钢构龙泉东洪片区85亩住宅、商业及配套工程项目三标段</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 ca="1">_xlfn._xlws.FILTER(辅助信息!D:D,辅助信息!E:E=B4620)</f>
        <v>五冶钢构龙泉东洪片区85亩住宅、商业及配套工程项目三标段</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 ca="1">_xlfn._xlws.FILTER(辅助信息!D:D,辅助信息!E:E=B4621)</f>
        <v>五冶钢构龙泉东洪片区85亩住宅、商业及配套工程项目三标段</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 ca="1">_xlfn._xlws.FILTER(辅助信息!D:D,辅助信息!E:E=B4622)</f>
        <v>五冶钢构龙泉东洪片区85亩住宅、商业及配套工程项目三标段</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 ca="1">_xlfn._xlws.FILTER(辅助信息!D:D,辅助信息!E:E=B4623)</f>
        <v>五冶钢构龙泉东洪片区85亩住宅、商业及配套工程项目三标段</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 ca="1">_xlfn._xlws.FILTER(辅助信息!D:D,辅助信息!E:E=B4624)</f>
        <v>五冶钢构龙泉东洪片区85亩住宅、商业及配套工程项目一标段</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 ca="1">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 ca="1">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 ca="1">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 ca="1">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 ca="1">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 ca="1">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 ca="1">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 ca="1">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 ca="1">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 ca="1">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12</v>
      </c>
      <c r="Q4635" s="18" t="str">
        <f>VLOOKUP(B4635,辅助信息!E:M,9,FALSE)</f>
        <v>ZTWM-CDGS-XS-2025-0033-中铁武汉电气化局集团有限公司成达万高速铁路强电工程项目</v>
      </c>
      <c r="R4635" s="18" t="str">
        <f ca="1">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 ca="1">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 ca="1">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 ca="1">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 ca="1">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 ca="1">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 ca="1">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 ca="1">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 ca="1">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 ca="1">_xlfn._xlws.FILTER(辅助信息!D:D,辅助信息!E:E=B4644)</f>
        <v>五冶钢构龙泉东洪片区70亩住宅、商业及配套工程项目二标段</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 ca="1">_xlfn._xlws.FILTER(辅助信息!D:D,辅助信息!E:E=B4645)</f>
        <v>五冶钢构龙泉东洪片区70亩住宅、商业及配套工程项目二标段</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 ca="1">_xlfn._xlws.FILTER(辅助信息!D:D,辅助信息!E:E=B4646)</f>
        <v>五冶钢构龙泉东洪片区70亩住宅、商业及配套工程项目二标段</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 ca="1">_xlfn._xlws.FILTER(辅助信息!D:D,辅助信息!E:E=B4647)</f>
        <v>五冶钢构龙泉东洪片区70亩住宅、商业及配套工程项目二标段</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 ca="1">_xlfn._xlws.FILTER(辅助信息!D:D,辅助信息!E:E=B4648)</f>
        <v>五冶钢构龙泉东洪片区70亩住宅、商业及配套工程项目二标段</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 ca="1">_xlfn._xlws.FILTER(辅助信息!D:D,辅助信息!E:E=B4649)</f>
        <v>五冶钢构龙泉东洪片区70亩住宅、商业及配套工程项目二标段</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 ca="1">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 ca="1">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 ca="1">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 ca="1">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 ca="1">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 ca="1">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 ca="1">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9</v>
      </c>
      <c r="Q4657" s="18" t="str">
        <f>VLOOKUP(B4657,辅助信息!E:M,9,FALSE)</f>
        <v>ZTWM-CDGS-XS-2024-0134-商投建工达州中医药科技成果示范园项目</v>
      </c>
      <c r="R4657" s="18" t="str">
        <f ca="1">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9</v>
      </c>
      <c r="Q4658" s="18" t="str">
        <f>VLOOKUP(B4658,辅助信息!E:M,9,FALSE)</f>
        <v>ZTWM-CDGS-XS-2024-0134-商投建工达州中医药科技成果示范园项目</v>
      </c>
      <c r="R4658" s="18" t="str">
        <f ca="1">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9</v>
      </c>
      <c r="Q4659" s="18" t="str">
        <f>VLOOKUP(B4659,辅助信息!E:M,9,FALSE)</f>
        <v>ZTWM-CDGS-XS-2024-0134-商投建工达州中医药科技成果示范园项目</v>
      </c>
      <c r="R4659" s="18" t="str">
        <f ca="1">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9</v>
      </c>
      <c r="Q4660" s="18" t="str">
        <f>VLOOKUP(B4660,辅助信息!E:M,9,FALSE)</f>
        <v>ZTWM-CDGS-XS-2024-0134-商投建工达州中医药科技成果示范园项目</v>
      </c>
      <c r="R4660" s="18" t="str">
        <f ca="1">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9</v>
      </c>
      <c r="Q4661" s="18" t="str">
        <f>VLOOKUP(B4661,辅助信息!E:M,9,FALSE)</f>
        <v>ZTWM-CDGS-XS-2024-0134-商投建工达州中医药科技成果示范园项目</v>
      </c>
      <c r="R4661" s="18" t="str">
        <f ca="1">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 ca="1">_xlfn._xlws.FILTER(辅助信息!D:D,辅助信息!E:E=B4662)</f>
        <v>商投建工达州中医药科技园</v>
      </c>
    </row>
    <row r="4663" hidden="1" spans="2:18">
      <c r="B4663" s="125" t="s">
        <v>203</v>
      </c>
      <c r="C4663" s="59">
        <v>45948</v>
      </c>
      <c r="D4663" s="109" t="str">
        <f>VLOOKUP(B4663,辅助信息!E:K,7,FALSE)</f>
        <v>JWDDCD2025102100479</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 ca="1">_xlfn._xlws.FILTER(辅助信息!D:D,辅助信息!E:E=B4663)</f>
        <v>五冶建设空港兴城怡心街道83亩项目</v>
      </c>
    </row>
    <row r="4664" hidden="1" spans="2:18">
      <c r="B4664" s="125" t="s">
        <v>203</v>
      </c>
      <c r="C4664" s="59">
        <v>45948</v>
      </c>
      <c r="D4664" s="109" t="str">
        <f>VLOOKUP(B4664,辅助信息!E:K,7,FALSE)</f>
        <v>JWDDCD2025102100479</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 ca="1">_xlfn._xlws.FILTER(辅助信息!D:D,辅助信息!E:E=B4664)</f>
        <v>五冶建设空港兴城怡心街道83亩项目</v>
      </c>
    </row>
    <row r="4665" hidden="1" spans="2:18">
      <c r="B4665" s="125" t="s">
        <v>203</v>
      </c>
      <c r="C4665" s="59">
        <v>45948</v>
      </c>
      <c r="D4665" s="109" t="str">
        <f>VLOOKUP(B4665,辅助信息!E:K,7,FALSE)</f>
        <v>JWDDCD2025102100479</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 ca="1">_xlfn._xlws.FILTER(辅助信息!D:D,辅助信息!E:E=B4665)</f>
        <v>五冶建设空港兴城怡心街道83亩项目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5</v>
      </c>
      <c r="Q4666" s="18" t="str">
        <f>VLOOKUP(B4666,辅助信息!E:M,9,FALSE)</f>
        <v>ZTWM-CDGS-XS-2025-0156-五冶钢构-2025年九月第一批次钢筋采购合同(三圣乡项目)-中铁物贸成都公司</v>
      </c>
      <c r="R4666" s="18" t="str">
        <f ca="1">_xlfn._xlws.FILTER(辅助信息!D:D,辅助信息!E:E=B4666)</f>
        <v>五冶钢构龙泉东洪片区70亩住宅、商业及配套工程项目三标段</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5</v>
      </c>
      <c r="Q4667" s="18" t="str">
        <f>VLOOKUP(B4667,辅助信息!E:M,9,FALSE)</f>
        <v>ZTWM-CDGS-XS-2025-0156-五冶钢构-2025年九月第一批次钢筋采购合同(三圣乡项目)-中铁物贸成都公司</v>
      </c>
      <c r="R4667" s="18" t="str">
        <f ca="1">_xlfn._xlws.FILTER(辅助信息!D:D,辅助信息!E:E=B4667)</f>
        <v>五冶钢构龙泉东洪片区70亩住宅、商业及配套工程项目三标段</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5</v>
      </c>
      <c r="Q4668" s="18" t="str">
        <f>VLOOKUP(B4668,辅助信息!E:M,9,FALSE)</f>
        <v>ZTWM-CDGS-XS-2025-0156-五冶钢构-2025年九月第一批次钢筋采购合同(三圣乡项目)-中铁物贸成都公司</v>
      </c>
      <c r="R4668" s="18" t="str">
        <f ca="1">_xlfn._xlws.FILTER(辅助信息!D:D,辅助信息!E:E=B4668)</f>
        <v>五冶钢构龙泉东洪片区70亩住宅、商业及配套工程项目三标段</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5</v>
      </c>
      <c r="Q4669" s="18" t="str">
        <f>VLOOKUP(B4669,辅助信息!E:M,9,FALSE)</f>
        <v>ZTWM-CDGS-XS-2025-0156-五冶钢构-2025年九月第一批次钢筋采购合同(三圣乡项目)-中铁物贸成都公司</v>
      </c>
      <c r="R4669" s="18" t="str">
        <f ca="1">_xlfn._xlws.FILTER(辅助信息!D:D,辅助信息!E:E=B4669)</f>
        <v>五冶钢构龙泉东洪片区70亩住宅、商业及配套工程项目三标段</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5</v>
      </c>
      <c r="Q4670" s="18" t="str">
        <f>VLOOKUP(B4670,辅助信息!E:M,9,FALSE)</f>
        <v>ZTWM-CDGS-XS-2025-0156-五冶钢构-2025年九月第一批次钢筋采购合同(三圣乡项目)-中铁物贸成都公司</v>
      </c>
      <c r="R4670" s="18" t="str">
        <f ca="1">_xlfn._xlws.FILTER(辅助信息!D:D,辅助信息!E:E=B4670)</f>
        <v>五冶钢构龙泉东洪片区85亩住宅、商业及配套工程项目三标段</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5</v>
      </c>
      <c r="Q4671" s="18" t="str">
        <f>VLOOKUP(B4671,辅助信息!E:M,9,FALSE)</f>
        <v>ZTWM-CDGS-XS-2025-0156-五冶钢构-2025年九月第一批次钢筋采购合同(三圣乡项目)-中铁物贸成都公司</v>
      </c>
      <c r="R4671" s="18" t="str">
        <f ca="1">_xlfn._xlws.FILTER(辅助信息!D:D,辅助信息!E:E=B4671)</f>
        <v>五冶钢构龙泉东洪片区85亩住宅、商业及配套工程项目三标段</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5</v>
      </c>
      <c r="Q4672" s="18" t="str">
        <f>VLOOKUP(B4672,辅助信息!E:M,9,FALSE)</f>
        <v>ZTWM-CDGS-XS-2025-0156-五冶钢构-2025年九月第一批次钢筋采购合同(三圣乡项目)-中铁物贸成都公司</v>
      </c>
      <c r="R4672" s="18" t="str">
        <f ca="1">_xlfn._xlws.FILTER(辅助信息!D:D,辅助信息!E:E=B4672)</f>
        <v>五冶钢构龙泉东洪片区85亩住宅、商业及配套工程项目三标段</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5</v>
      </c>
      <c r="Q4673" s="18" t="str">
        <f>VLOOKUP(B4673,辅助信息!E:M,9,FALSE)</f>
        <v>ZTWM-CDGS-XS-2025-0156-五冶钢构-2025年九月第一批次钢筋采购合同(三圣乡项目)-中铁物贸成都公司</v>
      </c>
      <c r="R4673" s="18" t="str">
        <f ca="1">_xlfn._xlws.FILTER(辅助信息!D:D,辅助信息!E:E=B4673)</f>
        <v>五冶钢构龙泉东洪片区85亩住宅、商业及配套工程项目一标段</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 ca="1">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 ca="1">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 ca="1">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 ca="1">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 ca="1">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12</v>
      </c>
      <c r="Q4679" s="18" t="str">
        <f>VLOOKUP(B4679,辅助信息!E:M,9,FALSE)</f>
        <v>ZTWM-CDGS-XS-2025-0033-中铁武汉电气化局集团有限公司成达万高速铁路强电工程项目</v>
      </c>
      <c r="R4679" s="18" t="str">
        <f ca="1">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 ca="1">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 ca="1">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 ca="1">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 ca="1">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 ca="1">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 ca="1">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 ca="1">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 ca="1">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5</v>
      </c>
      <c r="Q4688" s="18" t="str">
        <f>VLOOKUP(B4688,辅助信息!E:M,9,FALSE)</f>
        <v>ZTWM-CDGS-XS-2025-0156-五冶钢构-2025年九月第一批次钢筋采购合同(三圣乡项目)-中铁物贸成都公司</v>
      </c>
      <c r="R4688" s="18" t="str">
        <f ca="1">_xlfn._xlws.FILTER(辅助信息!D:D,辅助信息!E:E=B4688)</f>
        <v>五冶钢构龙泉东洪片区70亩住宅、商业及配套工程项目二标段</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 ca="1">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 ca="1">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 ca="1">_xlfn._xlws.FILTER(辅助信息!D:D,辅助信息!E:E=B4691)</f>
        <v>武汉电气化局成达万高铁强电项目</v>
      </c>
    </row>
    <row r="4692" hidden="1" spans="2:18">
      <c r="B4692" s="124" t="s">
        <v>167</v>
      </c>
      <c r="C4692" s="59">
        <v>45947</v>
      </c>
      <c r="D4692" s="29" t="str">
        <f>VLOOKUP(B4692,辅助信息!E:K,7,FALSE)</f>
        <v>JWDDCD2025102100473</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 ca="1">_xlfn._xlws.FILTER(辅助信息!D:D,辅助信息!E:E=B4692)</f>
        <v>五冶建设扩建艺体中学二期工程</v>
      </c>
    </row>
    <row r="4693" hidden="1" spans="2:18">
      <c r="B4693" s="124" t="s">
        <v>167</v>
      </c>
      <c r="C4693" s="59">
        <v>45947</v>
      </c>
      <c r="D4693" s="29" t="str">
        <f>VLOOKUP(B4693,辅助信息!E:K,7,FALSE)</f>
        <v>JWDDCD2025102100473</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 ca="1">_xlfn._xlws.FILTER(辅助信息!D:D,辅助信息!E:E=B4693)</f>
        <v>五冶建设扩建艺体中学二期工程</v>
      </c>
    </row>
    <row r="4694" hidden="1" spans="2:18">
      <c r="B4694" s="124" t="s">
        <v>167</v>
      </c>
      <c r="C4694" s="59">
        <v>45947</v>
      </c>
      <c r="D4694" s="29" t="str">
        <f>VLOOKUP(B4694,辅助信息!E:K,7,FALSE)</f>
        <v>JWDDCD2025102100473</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 ca="1">_xlfn._xlws.FILTER(辅助信息!D:D,辅助信息!E:E=B4694)</f>
        <v>五冶建设扩建艺体中学二期工程</v>
      </c>
    </row>
    <row r="4695" hidden="1" spans="2:18">
      <c r="B4695" s="124" t="s">
        <v>167</v>
      </c>
      <c r="C4695" s="59">
        <v>45947</v>
      </c>
      <c r="D4695" s="29" t="str">
        <f>VLOOKUP(B4695,辅助信息!E:K,7,FALSE)</f>
        <v>JWDDCD2025102100473</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 ca="1">_xlfn._xlws.FILTER(辅助信息!D:D,辅助信息!E:E=B4695)</f>
        <v>五冶建设扩建艺体中学二期工程</v>
      </c>
    </row>
    <row r="4696" hidden="1" spans="2:18">
      <c r="B4696" s="124" t="s">
        <v>167</v>
      </c>
      <c r="C4696" s="59">
        <v>45947</v>
      </c>
      <c r="D4696" s="29" t="str">
        <f>VLOOKUP(B4696,辅助信息!E:K,7,FALSE)</f>
        <v>JWDDCD2025102100473</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 ca="1">_xlfn._xlws.FILTER(辅助信息!D:D,辅助信息!E:E=B4696)</f>
        <v>五冶建设扩建艺体中学二期工程</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5</v>
      </c>
      <c r="Q4697" s="18" t="str">
        <f>VLOOKUP(B4697,辅助信息!E:M,9,FALSE)</f>
        <v>ZTWM-CDGS-XS-2025-0156-五冶钢构-2025年九月第一批次钢筋采购合同(三圣乡项目)-中铁物贸成都公司</v>
      </c>
      <c r="R4697" s="18" t="str">
        <f ca="1">_xlfn._xlws.FILTER(辅助信息!D:D,辅助信息!E:E=B4697)</f>
        <v>五冶钢构龙泉东洪片区70亩住宅、商业及配套工程项目一标段</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5</v>
      </c>
      <c r="Q4698" s="18" t="str">
        <f>VLOOKUP(B4698,辅助信息!E:M,9,FALSE)</f>
        <v>ZTWM-CDGS-XS-2025-0156-五冶钢构-2025年九月第一批次钢筋采购合同(三圣乡项目)-中铁物贸成都公司</v>
      </c>
      <c r="R4698" s="18" t="str">
        <f ca="1">_xlfn._xlws.FILTER(辅助信息!D:D,辅助信息!E:E=B4698)</f>
        <v>五冶钢构龙泉东洪片区70亩住宅、商业及配套工程项目一标段</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5</v>
      </c>
      <c r="Q4699" s="18" t="str">
        <f>VLOOKUP(B4699,辅助信息!E:M,9,FALSE)</f>
        <v>ZTWM-CDGS-XS-2025-0156-五冶钢构-2025年九月第一批次钢筋采购合同(三圣乡项目)-中铁物贸成都公司</v>
      </c>
      <c r="R4699" s="18" t="str">
        <f ca="1">_xlfn._xlws.FILTER(辅助信息!D:D,辅助信息!E:E=B4699)</f>
        <v>五冶钢构龙泉东洪片区70亩住宅、商业及配套工程项目一标段</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5</v>
      </c>
      <c r="Q4700" s="18" t="str">
        <f>VLOOKUP(B4700,辅助信息!E:M,9,FALSE)</f>
        <v>ZTWM-CDGS-XS-2025-0156-五冶钢构-2025年九月第一批次钢筋采购合同(三圣乡项目)-中铁物贸成都公司</v>
      </c>
      <c r="R4700" s="18" t="str">
        <f ca="1">_xlfn._xlws.FILTER(辅助信息!D:D,辅助信息!E:E=B4700)</f>
        <v>五冶钢构龙泉东洪片区70亩住宅、商业及配套工程项目一标段</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5</v>
      </c>
      <c r="Q4701" s="18" t="str">
        <f>VLOOKUP(B4701,辅助信息!E:M,9,FALSE)</f>
        <v>ZTWM-CDGS-XS-2025-0156-五冶钢构-2025年九月第一批次钢筋采购合同(三圣乡项目)-中铁物贸成都公司</v>
      </c>
      <c r="R4701" s="18" t="str">
        <f ca="1">_xlfn._xlws.FILTER(辅助信息!D:D,辅助信息!E:E=B4701)</f>
        <v>五冶钢构龙泉东洪片区70亩住宅、商业及配套工程项目一标段</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5</v>
      </c>
      <c r="Q4702" s="18" t="str">
        <f>VLOOKUP(B4702,辅助信息!E:M,9,FALSE)</f>
        <v>ZTWM-CDGS-XS-2025-0156-五冶钢构-2025年九月第一批次钢筋采购合同(三圣乡项目)-中铁物贸成都公司</v>
      </c>
      <c r="R4702" s="18" t="str">
        <f ca="1">_xlfn._xlws.FILTER(辅助信息!D:D,辅助信息!E:E=B4702)</f>
        <v>五冶钢构龙泉东洪片区70亩住宅、商业及配套工程项目一标段</v>
      </c>
    </row>
    <row r="4703" hidden="1" spans="2:18">
      <c r="B4703" s="124" t="s">
        <v>203</v>
      </c>
      <c r="C4703" s="59">
        <v>45948</v>
      </c>
      <c r="D4703" s="29" t="str">
        <f>VLOOKUP(B4703,辅助信息!E:K,7,FALSE)</f>
        <v>JWDDCD2025102100479</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 ca="1">_xlfn._xlws.FILTER(辅助信息!D:D,辅助信息!E:E=B4703)</f>
        <v>五冶建设空港兴城怡心街道83亩项目</v>
      </c>
    </row>
    <row r="4704" hidden="1" spans="2:18">
      <c r="B4704" s="124" t="s">
        <v>203</v>
      </c>
      <c r="C4704" s="59">
        <v>45948</v>
      </c>
      <c r="D4704" s="29" t="str">
        <f>VLOOKUP(B4704,辅助信息!E:K,7,FALSE)</f>
        <v>JWDDCD2025102100479</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 ca="1">_xlfn._xlws.FILTER(辅助信息!D:D,辅助信息!E:E=B4704)</f>
        <v>五冶建设空港兴城怡心街道83亩项目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5</v>
      </c>
      <c r="Q4705" s="18" t="str">
        <f>VLOOKUP(B4705,辅助信息!E:M,9,FALSE)</f>
        <v>ZTWM-CDGS-XS-2024-0134-商投建工达州中医药科技成果示范园项目</v>
      </c>
      <c r="R4705" s="18" t="str">
        <f ca="1">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5</v>
      </c>
      <c r="Q4706" s="18" t="str">
        <f>VLOOKUP(B4706,辅助信息!E:M,9,FALSE)</f>
        <v>ZTWM-CDGS-XS-2024-0134-商投建工达州中医药科技成果示范园项目</v>
      </c>
      <c r="R4706" s="18" t="str">
        <f ca="1">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5</v>
      </c>
      <c r="Q4707" s="18" t="str">
        <f>VLOOKUP(B4707,辅助信息!E:M,9,FALSE)</f>
        <v>ZTWM-CDGS-XS-2024-0134-商投建工达州中医药科技成果示范园项目</v>
      </c>
      <c r="R4707" s="18" t="str">
        <f ca="1">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5</v>
      </c>
      <c r="Q4708" s="18" t="str">
        <f>VLOOKUP(B4708,辅助信息!E:M,9,FALSE)</f>
        <v>ZTWM-CDGS-XS-2024-0134-商投建工达州中医药科技成果示范园项目</v>
      </c>
      <c r="R4708" s="18" t="str">
        <f ca="1">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5</v>
      </c>
      <c r="Q4709" s="18" t="str">
        <f>VLOOKUP(B4709,辅助信息!E:M,9,FALSE)</f>
        <v>ZTWM-CDGS-XS-2024-0134-商投建工达州中医药科技成果示范园项目</v>
      </c>
      <c r="R4709" s="18" t="str">
        <f ca="1">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5</v>
      </c>
      <c r="Q4710" s="18" t="str">
        <f>VLOOKUP(B4710,辅助信息!E:M,9,FALSE)</f>
        <v>ZTWM-CDGS-XS-2024-0134-商投建工达州中医药科技成果示范园项目</v>
      </c>
      <c r="R4710" s="18" t="str">
        <f ca="1">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5</v>
      </c>
      <c r="Q4711" s="18" t="str">
        <f>VLOOKUP(B4711,辅助信息!E:M,9,FALSE)</f>
        <v>ZTWM-CDGS-XS-2024-0134-商投建工达州中医药科技成果示范园项目</v>
      </c>
      <c r="R4711" s="18" t="str">
        <f ca="1">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5</v>
      </c>
      <c r="Q4712" s="18" t="str">
        <f>VLOOKUP(B4712,辅助信息!E:M,9,FALSE)</f>
        <v>ZTWM-CDGS-XS-2024-0134-商投建工达州中医药科技成果示范园项目</v>
      </c>
      <c r="R4712" s="18" t="str">
        <f ca="1">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5</v>
      </c>
      <c r="Q4713" s="18" t="str">
        <f>VLOOKUP(B4713,辅助信息!E:M,9,FALSE)</f>
        <v>ZTWM-CDGS-XS-2024-0134-商投建工达州中医药科技成果示范园项目</v>
      </c>
      <c r="R4713" s="18" t="str">
        <f ca="1">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5</v>
      </c>
      <c r="Q4714" s="18" t="str">
        <f>VLOOKUP(B4714,辅助信息!E:M,9,FALSE)</f>
        <v>ZTWM-CDGS-XS-2024-0134-商投建工达州中医药科技成果示范园项目</v>
      </c>
      <c r="R4714" s="18" t="str">
        <f ca="1">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5</v>
      </c>
      <c r="Q4715" s="18" t="str">
        <f>VLOOKUP(B4715,辅助信息!E:M,9,FALSE)</f>
        <v>ZTWM-CDGS-XS-2024-0134-商投建工达州中医药科技成果示范园项目</v>
      </c>
      <c r="R4715" s="18" t="str">
        <f ca="1">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5</v>
      </c>
      <c r="Q4716" s="18" t="str">
        <f>VLOOKUP(B4716,辅助信息!E:M,9,FALSE)</f>
        <v>ZTWM-CDGS-XS-2024-0134-商投建工达州中医药科技成果示范园项目</v>
      </c>
      <c r="R4716" s="18" t="str">
        <f ca="1">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5</v>
      </c>
      <c r="Q4717" s="18" t="str">
        <f>VLOOKUP(B4717,辅助信息!E:M,9,FALSE)</f>
        <v>ZTWM-CDGS-XS-2024-0134-商投建工达州中医药科技成果示范园项目</v>
      </c>
      <c r="R4717" s="18" t="str">
        <f ca="1">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5</v>
      </c>
      <c r="Q4718" s="18" t="str">
        <f>VLOOKUP(B4718,辅助信息!E:M,9,FALSE)</f>
        <v>ZTWM-CDGS-XS-2024-0134-商投建工达州中医药科技成果示范园项目</v>
      </c>
      <c r="R4718" s="18" t="str">
        <f ca="1">_xlfn._xlws.FILTER(辅助信息!D:D,辅助信息!E:E=B4718)</f>
        <v>商投建工达州中医药科技园</v>
      </c>
    </row>
    <row r="4719" hidden="1" spans="2:18">
      <c r="B4719" s="124" t="s">
        <v>231</v>
      </c>
      <c r="C4719" s="59">
        <v>45950</v>
      </c>
      <c r="D4719" s="29" t="str">
        <f>VLOOKUP(B4719,辅助信息!E:K,7,FALSE)</f>
        <v>JWDDCD2025102100481</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5</v>
      </c>
      <c r="Q4719" s="18" t="str">
        <f>VLOOKUP(B4719,辅助信息!E:M,9,FALSE)</f>
        <v>ZTWM-CDGS-XS-2025-0073-五冶天府-成都怡心湖片区及龙泉驿医院等项目</v>
      </c>
      <c r="R4719" s="18" t="str">
        <f ca="1">_xlfn._xlws.FILTER(辅助信息!D:D,辅助信息!E:E=B4719)</f>
        <v>五冶建设成都盐道街中学初中部改扩建工程-一标</v>
      </c>
    </row>
    <row r="4720" hidden="1" spans="2:18">
      <c r="B4720" s="124" t="s">
        <v>231</v>
      </c>
      <c r="C4720" s="59">
        <v>45950</v>
      </c>
      <c r="D4720" s="29" t="str">
        <f>VLOOKUP(B4720,辅助信息!E:K,7,FALSE)</f>
        <v>JWDDCD2025102100481</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5</v>
      </c>
      <c r="Q4720" s="18" t="str">
        <f>VLOOKUP(B4720,辅助信息!E:M,9,FALSE)</f>
        <v>ZTWM-CDGS-XS-2025-0073-五冶天府-成都怡心湖片区及龙泉驿医院等项目</v>
      </c>
      <c r="R4720" s="18" t="str">
        <f ca="1">_xlfn._xlws.FILTER(辅助信息!D:D,辅助信息!E:E=B4720)</f>
        <v>五冶建设成都盐道街中学初中部改扩建工程-一标</v>
      </c>
    </row>
    <row r="4721" hidden="1" spans="2:18">
      <c r="B4721" s="124" t="s">
        <v>196</v>
      </c>
      <c r="C4721" s="59">
        <v>45949</v>
      </c>
      <c r="D4721" s="29" t="str">
        <f>VLOOKUP(B4721,辅助信息!E:K,7,FALSE)</f>
        <v>JWDDCD2025102100476</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 ca="1">_xlfn._xlws.FILTER(辅助信息!D:D,辅助信息!E:E=B4721)</f>
        <v>五冶建设师大附中外语校新建教学楼工程</v>
      </c>
    </row>
    <row r="4722" hidden="1" spans="2:18">
      <c r="B4722" s="124" t="s">
        <v>196</v>
      </c>
      <c r="C4722" s="59">
        <v>45949</v>
      </c>
      <c r="D4722" s="29" t="str">
        <f>VLOOKUP(B4722,辅助信息!E:K,7,FALSE)</f>
        <v>JWDDCD2025102100476</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 ca="1">_xlfn._xlws.FILTER(辅助信息!D:D,辅助信息!E:E=B4722)</f>
        <v>五冶建设师大附中外语校新建教学楼工程</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4</v>
      </c>
      <c r="Q4723" s="18" t="str">
        <f>VLOOKUP(B4723,辅助信息!E:M,9,FALSE)</f>
        <v>ZTWM-CDGS-XS-2024-0134-商投建工达州中医药科技成果示范园项目</v>
      </c>
      <c r="R4723" s="18" t="str">
        <f ca="1">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4</v>
      </c>
      <c r="Q4724" s="18" t="str">
        <f>VLOOKUP(B4724,辅助信息!E:M,9,FALSE)</f>
        <v>ZTWM-CDGS-XS-2024-0134-商投建工达州中医药科技成果示范园项目</v>
      </c>
      <c r="R4724" s="18" t="str">
        <f ca="1">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4</v>
      </c>
      <c r="Q4725" s="18" t="str">
        <f>VLOOKUP(B4725,辅助信息!E:M,9,FALSE)</f>
        <v>ZTWM-CDGS-XS-2024-0134-商投建工达州中医药科技成果示范园项目</v>
      </c>
      <c r="R4725" s="18" t="str">
        <f ca="1">_xlfn._xlws.FILTER(辅助信息!D:D,辅助信息!E:E=B4725)</f>
        <v>商投建工达州中医药科技园</v>
      </c>
    </row>
    <row r="4726" hidden="1" spans="2:18">
      <c r="B4726" s="47" t="s">
        <v>203</v>
      </c>
      <c r="C4726" s="59">
        <v>45949</v>
      </c>
      <c r="D4726" s="15" t="str">
        <f>VLOOKUP(B4726,辅助信息!E:K,7,FALSE)</f>
        <v>JWDDCD2025102100479</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 ca="1">_xlfn._xlws.FILTER(辅助信息!D:D,辅助信息!E:E=B4726)</f>
        <v>五冶建设空港兴城怡心街道83亩项目</v>
      </c>
    </row>
    <row r="4727" hidden="1" spans="2:18">
      <c r="B4727" s="47" t="s">
        <v>203</v>
      </c>
      <c r="C4727" s="59">
        <v>45949</v>
      </c>
      <c r="D4727" s="15" t="str">
        <f>VLOOKUP(B4727,辅助信息!E:K,7,FALSE)</f>
        <v>JWDDCD2025102100479</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 ca="1">_xlfn._xlws.FILTER(辅助信息!D:D,辅助信息!E:E=B4727)</f>
        <v>五冶建设空港兴城怡心街道83亩项目</v>
      </c>
    </row>
    <row r="4728" hidden="1" spans="2:18">
      <c r="B4728" s="47" t="s">
        <v>203</v>
      </c>
      <c r="C4728" s="59">
        <v>45949</v>
      </c>
      <c r="D4728" s="15" t="str">
        <f>VLOOKUP(B4728,辅助信息!E:K,7,FALSE)</f>
        <v>JWDDCD2025102100479</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 ca="1">_xlfn._xlws.FILTER(辅助信息!D:D,辅助信息!E:E=B4728)</f>
        <v>五冶建设空港兴城怡心街道83亩项目</v>
      </c>
    </row>
    <row r="4729" hidden="1" spans="2:18">
      <c r="B4729" s="47" t="s">
        <v>203</v>
      </c>
      <c r="C4729" s="59">
        <v>45949</v>
      </c>
      <c r="D4729" s="15" t="str">
        <f>VLOOKUP(B4729,辅助信息!E:K,7,FALSE)</f>
        <v>JWDDCD2025102100479</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 ca="1">_xlfn._xlws.FILTER(辅助信息!D:D,辅助信息!E:E=B4729)</f>
        <v>五冶建设空港兴城怡心街道83亩项目</v>
      </c>
    </row>
    <row r="4730" hidden="1" spans="2:18">
      <c r="B4730" s="47" t="s">
        <v>203</v>
      </c>
      <c r="C4730" s="59">
        <v>45949</v>
      </c>
      <c r="D4730" s="15" t="str">
        <f>VLOOKUP(B4730,辅助信息!E:K,7,FALSE)</f>
        <v>JWDDCD2025102100479</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 ca="1">_xlfn._xlws.FILTER(辅助信息!D:D,辅助信息!E:E=B4730)</f>
        <v>五冶建设空港兴城怡心街道83亩项目</v>
      </c>
    </row>
    <row r="4731" hidden="1" spans="2:18">
      <c r="B4731" s="47" t="s">
        <v>203</v>
      </c>
      <c r="C4731" s="59">
        <v>45949</v>
      </c>
      <c r="D4731" s="15" t="str">
        <f>VLOOKUP(B4731,辅助信息!E:K,7,FALSE)</f>
        <v>JWDDCD2025102100479</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 ca="1">_xlfn._xlws.FILTER(辅助信息!D:D,辅助信息!E:E=B4731)</f>
        <v>五冶建设空港兴城怡心街道83亩项目</v>
      </c>
    </row>
    <row r="4732" hidden="1" spans="2:18">
      <c r="B4732" s="47" t="s">
        <v>203</v>
      </c>
      <c r="C4732" s="59">
        <v>45949</v>
      </c>
      <c r="D4732" s="15" t="str">
        <f>VLOOKUP(B4732,辅助信息!E:K,7,FALSE)</f>
        <v>JWDDCD2025102100479</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 ca="1">_xlfn._xlws.FILTER(辅助信息!D:D,辅助信息!E:E=B4732)</f>
        <v>五冶建设空港兴城怡心街道83亩项目</v>
      </c>
    </row>
    <row r="4733" hidden="1" spans="2:18">
      <c r="B4733" s="47" t="s">
        <v>203</v>
      </c>
      <c r="C4733" s="59">
        <v>45949</v>
      </c>
      <c r="D4733" s="15" t="str">
        <f>VLOOKUP(B4733,辅助信息!E:K,7,FALSE)</f>
        <v>JWDDCD2025102100479</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 ca="1">_xlfn._xlws.FILTER(辅助信息!D:D,辅助信息!E:E=B4733)</f>
        <v>五冶建设空港兴城怡心街道83亩项目</v>
      </c>
    </row>
    <row r="4734" hidden="1" spans="2:18">
      <c r="B4734" s="47" t="s">
        <v>203</v>
      </c>
      <c r="C4734" s="59">
        <v>45949</v>
      </c>
      <c r="D4734" s="15" t="str">
        <f>VLOOKUP(B4734,辅助信息!E:K,7,FALSE)</f>
        <v>JWDDCD2025102100479</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 ca="1">_xlfn._xlws.FILTER(辅助信息!D:D,辅助信息!E:E=B4734)</f>
        <v>五冶建设空港兴城怡心街道83亩项目</v>
      </c>
    </row>
    <row r="4735" hidden="1" spans="2:18">
      <c r="B4735" s="47" t="s">
        <v>203</v>
      </c>
      <c r="C4735" s="59">
        <v>45949</v>
      </c>
      <c r="D4735" s="15" t="str">
        <f>VLOOKUP(B4735,辅助信息!E:K,7,FALSE)</f>
        <v>JWDDCD2025102100479</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 ca="1">_xlfn._xlws.FILTER(辅助信息!D:D,辅助信息!E:E=B4735)</f>
        <v>五冶建设空港兴城怡心街道83亩项目</v>
      </c>
    </row>
    <row r="4736" hidden="1" spans="2:18">
      <c r="B4736" s="47" t="s">
        <v>203</v>
      </c>
      <c r="C4736" s="73">
        <v>45949</v>
      </c>
      <c r="D4736" s="15" t="str">
        <f>VLOOKUP(B4736,辅助信息!E:K,7,FALSE)</f>
        <v>JWDDCD2025102100479</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 ca="1">_xlfn._xlws.FILTER(辅助信息!D:D,辅助信息!E:E=B4736)</f>
        <v>五冶建设空港兴城怡心街道83亩项目</v>
      </c>
    </row>
    <row r="4737" hidden="1" spans="2:18">
      <c r="B4737" s="124" t="s">
        <v>203</v>
      </c>
      <c r="C4737" s="59">
        <v>45950</v>
      </c>
      <c r="D4737" s="29" t="str">
        <f>VLOOKUP(B4737,辅助信息!E:K,7,FALSE)</f>
        <v>JWDDCD2025102100479</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4</v>
      </c>
      <c r="Q4737" s="18" t="str">
        <f>VLOOKUP(B4737,辅助信息!E:M,9,FALSE)</f>
        <v>ZTWM-CDGS-XS-2025-0073-五冶天府-成都怡心湖片区及龙泉驿医院等项目</v>
      </c>
      <c r="R4737" s="18" t="str">
        <f ca="1">_xlfn._xlws.FILTER(辅助信息!D:D,辅助信息!E:E=B4737)</f>
        <v>五冶建设空港兴城怡心街道83亩项目</v>
      </c>
    </row>
    <row r="4738" hidden="1" spans="2:18">
      <c r="B4738" s="124" t="s">
        <v>203</v>
      </c>
      <c r="C4738" s="59">
        <v>45950</v>
      </c>
      <c r="D4738" s="29" t="str">
        <f>VLOOKUP(B4738,辅助信息!E:K,7,FALSE)</f>
        <v>JWDDCD2025102100479</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4</v>
      </c>
      <c r="Q4738" s="18" t="str">
        <f>VLOOKUP(B4738,辅助信息!E:M,9,FALSE)</f>
        <v>ZTWM-CDGS-XS-2025-0073-五冶天府-成都怡心湖片区及龙泉驿医院等项目</v>
      </c>
      <c r="R4738" s="18" t="str">
        <f ca="1">_xlfn._xlws.FILTER(辅助信息!D:D,辅助信息!E:E=B4738)</f>
        <v>五冶建设空港兴城怡心街道83亩项目</v>
      </c>
    </row>
    <row r="4739" hidden="1" spans="2:18">
      <c r="B4739" s="124" t="s">
        <v>203</v>
      </c>
      <c r="C4739" s="59">
        <v>45950</v>
      </c>
      <c r="D4739" s="29" t="str">
        <f>VLOOKUP(B4739,辅助信息!E:K,7,FALSE)</f>
        <v>JWDDCD2025102100479</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4</v>
      </c>
      <c r="Q4739" s="18" t="str">
        <f>VLOOKUP(B4739,辅助信息!E:M,9,FALSE)</f>
        <v>ZTWM-CDGS-XS-2025-0073-五冶天府-成都怡心湖片区及龙泉驿医院等项目</v>
      </c>
      <c r="R4739" s="18" t="str">
        <f ca="1">_xlfn._xlws.FILTER(辅助信息!D:D,辅助信息!E:E=B4739)</f>
        <v>五冶建设空港兴城怡心街道83亩项目</v>
      </c>
    </row>
    <row r="4740" hidden="1" spans="2:18">
      <c r="B4740" s="124" t="s">
        <v>203</v>
      </c>
      <c r="C4740" s="59">
        <v>45950</v>
      </c>
      <c r="D4740" s="29" t="str">
        <f>VLOOKUP(B4740,辅助信息!E:K,7,FALSE)</f>
        <v>JWDDCD2025102100479</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4</v>
      </c>
      <c r="Q4740" s="18" t="str">
        <f>VLOOKUP(B4740,辅助信息!E:M,9,FALSE)</f>
        <v>ZTWM-CDGS-XS-2025-0073-五冶天府-成都怡心湖片区及龙泉驿医院等项目</v>
      </c>
      <c r="R4740" s="18" t="str">
        <f ca="1">_xlfn._xlws.FILTER(辅助信息!D:D,辅助信息!E:E=B4740)</f>
        <v>五冶建设空港兴城怡心街道83亩项目</v>
      </c>
    </row>
    <row r="4741" hidden="1" spans="2:18">
      <c r="B4741" s="124" t="s">
        <v>203</v>
      </c>
      <c r="C4741" s="59">
        <v>45950</v>
      </c>
      <c r="D4741" s="29" t="str">
        <f>VLOOKUP(B4741,辅助信息!E:K,7,FALSE)</f>
        <v>JWDDCD2025102100479</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4</v>
      </c>
      <c r="Q4741" s="18" t="str">
        <f>VLOOKUP(B4741,辅助信息!E:M,9,FALSE)</f>
        <v>ZTWM-CDGS-XS-2025-0073-五冶天府-成都怡心湖片区及龙泉驿医院等项目</v>
      </c>
      <c r="R4741" s="18" t="str">
        <f ca="1">_xlfn._xlws.FILTER(辅助信息!D:D,辅助信息!E:E=B4741)</f>
        <v>五冶建设空港兴城怡心街道83亩项目</v>
      </c>
    </row>
    <row r="4742" hidden="1" spans="2:18">
      <c r="B4742" s="124" t="s">
        <v>203</v>
      </c>
      <c r="C4742" s="59">
        <v>45950</v>
      </c>
      <c r="D4742" s="29" t="str">
        <f>VLOOKUP(B4742,辅助信息!E:K,7,FALSE)</f>
        <v>JWDDCD2025102100479</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4</v>
      </c>
      <c r="Q4742" s="18" t="str">
        <f>VLOOKUP(B4742,辅助信息!E:M,9,FALSE)</f>
        <v>ZTWM-CDGS-XS-2025-0073-五冶天府-成都怡心湖片区及龙泉驿医院等项目</v>
      </c>
      <c r="R4742" s="18" t="str">
        <f ca="1">_xlfn._xlws.FILTER(辅助信息!D:D,辅助信息!E:E=B4742)</f>
        <v>五冶建设空港兴城怡心街道83亩项目</v>
      </c>
    </row>
    <row r="4743" hidden="1" spans="2:18">
      <c r="B4743" s="124" t="s">
        <v>203</v>
      </c>
      <c r="C4743" s="59">
        <v>45950</v>
      </c>
      <c r="D4743" s="29" t="str">
        <f>VLOOKUP(B4743,辅助信息!E:K,7,FALSE)</f>
        <v>JWDDCD2025102100479</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4</v>
      </c>
      <c r="Q4743" s="18" t="str">
        <f>VLOOKUP(B4743,辅助信息!E:M,9,FALSE)</f>
        <v>ZTWM-CDGS-XS-2025-0073-五冶天府-成都怡心湖片区及龙泉驿医院等项目</v>
      </c>
      <c r="R4743" s="18" t="str">
        <f ca="1">_xlfn._xlws.FILTER(辅助信息!D:D,辅助信息!E:E=B4743)</f>
        <v>五冶建设空港兴城怡心街道83亩项目</v>
      </c>
    </row>
    <row r="4744" hidden="1" spans="2:18">
      <c r="B4744" s="124" t="s">
        <v>203</v>
      </c>
      <c r="C4744" s="59">
        <v>45950</v>
      </c>
      <c r="D4744" s="29" t="str">
        <f>VLOOKUP(B4744,辅助信息!E:K,7,FALSE)</f>
        <v>JWDDCD2025102100479</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4</v>
      </c>
      <c r="Q4744" s="18" t="str">
        <f>VLOOKUP(B4744,辅助信息!E:M,9,FALSE)</f>
        <v>ZTWM-CDGS-XS-2025-0073-五冶天府-成都怡心湖片区及龙泉驿医院等项目</v>
      </c>
      <c r="R4744" s="18" t="str">
        <f ca="1">_xlfn._xlws.FILTER(辅助信息!D:D,辅助信息!E:E=B4744)</f>
        <v>五冶建设空港兴城怡心街道83亩项目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7</v>
      </c>
      <c r="Q4745" s="18" t="str">
        <f>VLOOKUP(B4745,辅助信息!E:M,9,FALSE)</f>
        <v>ZTWM-CDGS-XS-2025-0033-中铁武汉电气化局集团有限公司成达万高速铁路强电工程项目</v>
      </c>
      <c r="R4745" s="18" t="str">
        <f ca="1">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7</v>
      </c>
      <c r="Q4746" s="18" t="str">
        <f>VLOOKUP(B4746,辅助信息!E:M,9,FALSE)</f>
        <v>ZTWM-CDGS-XS-2025-0033-中铁武汉电气化局集团有限公司成达万高速铁路强电工程项目</v>
      </c>
      <c r="R4746" s="18" t="str">
        <f ca="1">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7</v>
      </c>
      <c r="Q4747" s="18" t="str">
        <f>VLOOKUP(B4747,辅助信息!E:M,9,FALSE)</f>
        <v>ZTWM-CDGS-XS-2025-0033-中铁武汉电气化局集团有限公司成达万高速铁路强电工程项目</v>
      </c>
      <c r="R4747" s="18" t="str">
        <f ca="1">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7</v>
      </c>
      <c r="Q4748" s="18" t="str">
        <f>VLOOKUP(B4748,辅助信息!E:M,9,FALSE)</f>
        <v>ZTWM-CDGS-XS-2025-0033-中铁武汉电气化局集团有限公司成达万高速铁路强电工程项目</v>
      </c>
      <c r="R4748" s="18" t="str">
        <f ca="1">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4</v>
      </c>
      <c r="Q4749" s="18" t="str">
        <f>VLOOKUP(B4749,辅助信息!E:M,9,FALSE)</f>
        <v>ZTWM-CDGS-XS-2025-0156-五冶钢构-2025年九月第一批次钢筋采购合同(三圣乡项目)-中铁物贸成都公司</v>
      </c>
      <c r="R4749" s="18" t="str">
        <f ca="1">_xlfn._xlws.FILTER(辅助信息!D:D,辅助信息!E:E=B4749)</f>
        <v>五冶钢构龙泉东洪片区85亩住宅、商业及配套工程项目二标段</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4</v>
      </c>
      <c r="Q4750" s="18" t="str">
        <f>VLOOKUP(B4750,辅助信息!E:M,9,FALSE)</f>
        <v>ZTWM-CDGS-XS-2025-0156-五冶钢构-2025年九月第一批次钢筋采购合同(三圣乡项目)-中铁物贸成都公司</v>
      </c>
      <c r="R4750" s="18" t="str">
        <f ca="1">_xlfn._xlws.FILTER(辅助信息!D:D,辅助信息!E:E=B4750)</f>
        <v>五冶钢构龙泉东洪片区85亩住宅、商业及配套工程项目二标段</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4</v>
      </c>
      <c r="Q4751" s="18" t="str">
        <f>VLOOKUP(B4751,辅助信息!E:M,9,FALSE)</f>
        <v>ZTWM-CDGS-XS-2025-0156-五冶钢构-2025年九月第一批次钢筋采购合同(三圣乡项目)-中铁物贸成都公司</v>
      </c>
      <c r="R4751" s="18" t="str">
        <f ca="1">_xlfn._xlws.FILTER(辅助信息!D:D,辅助信息!E:E=B4751)</f>
        <v>五冶钢构龙泉东洪片区85亩住宅、商业及配套工程项目二标段</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4</v>
      </c>
      <c r="Q4752" s="18" t="str">
        <f>VLOOKUP(B4752,辅助信息!E:M,9,FALSE)</f>
        <v>ZTWM-CDGS-XS-2025-0156-五冶钢构-2025年九月第一批次钢筋采购合同(三圣乡项目)-中铁物贸成都公司</v>
      </c>
      <c r="R4752" s="18" t="str">
        <f ca="1">_xlfn._xlws.FILTER(辅助信息!D:D,辅助信息!E:E=B4752)</f>
        <v>五冶钢构龙泉东洪片区85亩住宅、商业及配套工程项目二标段</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4</v>
      </c>
      <c r="Q4753" s="18" t="str">
        <f>VLOOKUP(B4753,辅助信息!E:M,9,FALSE)</f>
        <v>ZTWM-CDGS-XS-2025-0156-五冶钢构-2025年九月第一批次钢筋采购合同(三圣乡项目)-中铁物贸成都公司</v>
      </c>
      <c r="R4753" s="18" t="str">
        <f ca="1">_xlfn._xlws.FILTER(辅助信息!D:D,辅助信息!E:E=B4753)</f>
        <v>五冶钢构龙泉东洪片区85亩住宅、商业及配套工程项目一标段</v>
      </c>
    </row>
    <row r="4754" hidden="1" spans="2:18">
      <c r="B4754" s="124" t="s">
        <v>215</v>
      </c>
      <c r="C4754" s="59">
        <v>45950</v>
      </c>
      <c r="D4754" s="29" t="str">
        <f>VLOOKUP(B4754,辅助信息!E:K,7,FALSE)</f>
        <v>JWDDCD2025102100486</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7</v>
      </c>
      <c r="Q4754" s="18" t="str">
        <f>VLOOKUP(B4754,辅助信息!E:M,9,FALSE)</f>
        <v>ZTWM-CDGS-XS-2025-0073-五冶天府-成都怡心湖片区及龙泉驿医院等项目</v>
      </c>
      <c r="R4754" s="18" t="str">
        <f ca="1">_xlfn._xlws.FILTER(辅助信息!D:D,辅助信息!E:E=B4754)</f>
        <v>五冶建设龙泉驿一医院配套建设工程</v>
      </c>
    </row>
    <row r="4755" hidden="1" spans="2:18">
      <c r="B4755" s="124" t="s">
        <v>215</v>
      </c>
      <c r="C4755" s="59">
        <v>45950</v>
      </c>
      <c r="D4755" s="29" t="str">
        <f>VLOOKUP(B4755,辅助信息!E:K,7,FALSE)</f>
        <v>JWDDCD2025102100486</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7</v>
      </c>
      <c r="Q4755" s="18" t="str">
        <f>VLOOKUP(B4755,辅助信息!E:M,9,FALSE)</f>
        <v>ZTWM-CDGS-XS-2025-0073-五冶天府-成都怡心湖片区及龙泉驿医院等项目</v>
      </c>
      <c r="R4755" s="18" t="str">
        <f ca="1">_xlfn._xlws.FILTER(辅助信息!D:D,辅助信息!E:E=B4755)</f>
        <v>五冶建设龙泉驿一医院配套建设工程</v>
      </c>
    </row>
    <row r="4756" hidden="1" spans="2:18">
      <c r="B4756" s="124" t="s">
        <v>215</v>
      </c>
      <c r="C4756" s="59">
        <v>45950</v>
      </c>
      <c r="D4756" s="29" t="str">
        <f>VLOOKUP(B4756,辅助信息!E:K,7,FALSE)</f>
        <v>JWDDCD2025102100486</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7</v>
      </c>
      <c r="Q4756" s="18" t="str">
        <f>VLOOKUP(B4756,辅助信息!E:M,9,FALSE)</f>
        <v>ZTWM-CDGS-XS-2025-0073-五冶天府-成都怡心湖片区及龙泉驿医院等项目</v>
      </c>
      <c r="R4756" s="18" t="str">
        <f ca="1">_xlfn._xlws.FILTER(辅助信息!D:D,辅助信息!E:E=B4756)</f>
        <v>五冶建设龙泉驿一医院配套建设工程</v>
      </c>
    </row>
    <row r="4757" hidden="1" spans="2:18">
      <c r="B4757" s="124" t="s">
        <v>215</v>
      </c>
      <c r="C4757" s="59">
        <v>45950</v>
      </c>
      <c r="D4757" s="29" t="str">
        <f>VLOOKUP(B4757,辅助信息!E:K,7,FALSE)</f>
        <v>JWDDCD2025102100486</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7</v>
      </c>
      <c r="Q4757" s="18" t="str">
        <f>VLOOKUP(B4757,辅助信息!E:M,9,FALSE)</f>
        <v>ZTWM-CDGS-XS-2025-0073-五冶天府-成都怡心湖片区及龙泉驿医院等项目</v>
      </c>
      <c r="R4757" s="18" t="str">
        <f ca="1">_xlfn._xlws.FILTER(辅助信息!D:D,辅助信息!E:E=B4757)</f>
        <v>五冶建设龙泉驿一医院配套建设工程</v>
      </c>
    </row>
    <row r="4758" hidden="1" spans="2:18">
      <c r="B4758" s="124" t="s">
        <v>215</v>
      </c>
      <c r="C4758" s="59">
        <v>45950</v>
      </c>
      <c r="D4758" s="29" t="str">
        <f>VLOOKUP(B4758,辅助信息!E:K,7,FALSE)</f>
        <v>JWDDCD2025102100486</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7</v>
      </c>
      <c r="Q4758" s="18" t="str">
        <f>VLOOKUP(B4758,辅助信息!E:M,9,FALSE)</f>
        <v>ZTWM-CDGS-XS-2025-0073-五冶天府-成都怡心湖片区及龙泉驿医院等项目</v>
      </c>
      <c r="R4758" s="18" t="str">
        <f ca="1">_xlfn._xlws.FILTER(辅助信息!D:D,辅助信息!E:E=B4758)</f>
        <v>五冶建设龙泉驿一医院配套建设工程</v>
      </c>
    </row>
    <row r="4759" hidden="1" spans="2:18">
      <c r="B4759" s="124" t="s">
        <v>215</v>
      </c>
      <c r="C4759" s="59">
        <v>45950</v>
      </c>
      <c r="D4759" s="29" t="str">
        <f>VLOOKUP(B4759,辅助信息!E:K,7,FALSE)</f>
        <v>JWDDCD2025102100486</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7</v>
      </c>
      <c r="Q4759" s="18" t="str">
        <f>VLOOKUP(B4759,辅助信息!E:M,9,FALSE)</f>
        <v>ZTWM-CDGS-XS-2025-0073-五冶天府-成都怡心湖片区及龙泉驿医院等项目</v>
      </c>
      <c r="R4759" s="18" t="str">
        <f ca="1">_xlfn._xlws.FILTER(辅助信息!D:D,辅助信息!E:E=B4759)</f>
        <v>五冶建设龙泉驿一医院配套建设工程</v>
      </c>
    </row>
    <row r="4760" hidden="1" spans="2:18">
      <c r="B4760" s="124" t="s">
        <v>215</v>
      </c>
      <c r="C4760" s="59">
        <v>45950</v>
      </c>
      <c r="D4760" s="29" t="str">
        <f>VLOOKUP(B4760,辅助信息!E:K,7,FALSE)</f>
        <v>JWDDCD2025102100486</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7</v>
      </c>
      <c r="Q4760" s="18" t="str">
        <f>VLOOKUP(B4760,辅助信息!E:M,9,FALSE)</f>
        <v>ZTWM-CDGS-XS-2025-0073-五冶天府-成都怡心湖片区及龙泉驿医院等项目</v>
      </c>
      <c r="R4760" s="18" t="str">
        <f ca="1">_xlfn._xlws.FILTER(辅助信息!D:D,辅助信息!E:E=B4760)</f>
        <v>五冶建设龙泉驿一医院配套建设工程</v>
      </c>
    </row>
    <row r="4761" hidden="1" spans="2:18">
      <c r="B4761" s="124" t="s">
        <v>215</v>
      </c>
      <c r="C4761" s="59">
        <v>45950</v>
      </c>
      <c r="D4761" s="29" t="str">
        <f>VLOOKUP(B4761,辅助信息!E:K,7,FALSE)</f>
        <v>JWDDCD2025102100486</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7</v>
      </c>
      <c r="Q4761" s="18" t="str">
        <f>VLOOKUP(B4761,辅助信息!E:M,9,FALSE)</f>
        <v>ZTWM-CDGS-XS-2025-0073-五冶天府-成都怡心湖片区及龙泉驿医院等项目</v>
      </c>
      <c r="R4761" s="18" t="str">
        <f ca="1">_xlfn._xlws.FILTER(辅助信息!D:D,辅助信息!E:E=B4761)</f>
        <v>五冶建设龙泉驿一医院配套建设工程</v>
      </c>
    </row>
    <row r="4762" hidden="1" spans="2:18">
      <c r="B4762" s="124" t="s">
        <v>215</v>
      </c>
      <c r="C4762" s="59">
        <v>45950</v>
      </c>
      <c r="D4762" s="29" t="str">
        <f>VLOOKUP(B4762,辅助信息!E:K,7,FALSE)</f>
        <v>JWDDCD2025102100486</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7</v>
      </c>
      <c r="Q4762" s="18" t="str">
        <f>VLOOKUP(B4762,辅助信息!E:M,9,FALSE)</f>
        <v>ZTWM-CDGS-XS-2025-0073-五冶天府-成都怡心湖片区及龙泉驿医院等项目</v>
      </c>
      <c r="R4762" s="18" t="str">
        <f ca="1">_xlfn._xlws.FILTER(辅助信息!D:D,辅助信息!E:E=B4762)</f>
        <v>五冶建设龙泉驿一医院配套建设工程</v>
      </c>
    </row>
    <row r="4763" hidden="1" spans="2:18">
      <c r="B4763" s="124" t="s">
        <v>215</v>
      </c>
      <c r="C4763" s="59">
        <v>45950</v>
      </c>
      <c r="D4763" s="29" t="str">
        <f>VLOOKUP(B4763,辅助信息!E:K,7,FALSE)</f>
        <v>JWDDCD2025102100486</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7</v>
      </c>
      <c r="Q4763" s="18" t="str">
        <f>VLOOKUP(B4763,辅助信息!E:M,9,FALSE)</f>
        <v>ZTWM-CDGS-XS-2025-0073-五冶天府-成都怡心湖片区及龙泉驿医院等项目</v>
      </c>
      <c r="R4763" s="18" t="str">
        <f ca="1">_xlfn._xlws.FILTER(辅助信息!D:D,辅助信息!E:E=B4763)</f>
        <v>五冶建设龙泉驿一医院配套建设工程</v>
      </c>
    </row>
    <row r="4764" hidden="1" spans="2:18">
      <c r="B4764" s="124" t="s">
        <v>215</v>
      </c>
      <c r="C4764" s="59">
        <v>45950</v>
      </c>
      <c r="D4764" s="29" t="str">
        <f>VLOOKUP(B4764,辅助信息!E:K,7,FALSE)</f>
        <v>JWDDCD2025102100486</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7</v>
      </c>
      <c r="Q4764" s="18" t="str">
        <f>VLOOKUP(B4764,辅助信息!E:M,9,FALSE)</f>
        <v>ZTWM-CDGS-XS-2025-0073-五冶天府-成都怡心湖片区及龙泉驿医院等项目</v>
      </c>
      <c r="R4764" s="18" t="str">
        <f ca="1">_xlfn._xlws.FILTER(辅助信息!D:D,辅助信息!E:E=B4764)</f>
        <v>五冶建设龙泉驿一医院配套建设工程</v>
      </c>
    </row>
    <row r="4765" hidden="1" spans="2:18">
      <c r="B4765" s="124" t="s">
        <v>215</v>
      </c>
      <c r="C4765" s="59">
        <v>45950</v>
      </c>
      <c r="D4765" s="29" t="str">
        <f>VLOOKUP(B4765,辅助信息!E:K,7,FALSE)</f>
        <v>JWDDCD2025102100486</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7</v>
      </c>
      <c r="Q4765" s="18" t="str">
        <f>VLOOKUP(B4765,辅助信息!E:M,9,FALSE)</f>
        <v>ZTWM-CDGS-XS-2025-0073-五冶天府-成都怡心湖片区及龙泉驿医院等项目</v>
      </c>
      <c r="R4765" s="18" t="str">
        <f ca="1">_xlfn._xlws.FILTER(辅助信息!D:D,辅助信息!E:E=B4765)</f>
        <v>五冶建设龙泉驿一医院配套建设工程</v>
      </c>
    </row>
    <row r="4766" hidden="1" spans="2:18">
      <c r="B4766" s="124" t="s">
        <v>215</v>
      </c>
      <c r="C4766" s="59">
        <v>45950</v>
      </c>
      <c r="D4766" s="29" t="str">
        <f>VLOOKUP(B4766,辅助信息!E:K,7,FALSE)</f>
        <v>JWDDCD2025102100486</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7</v>
      </c>
      <c r="Q4766" s="18" t="str">
        <f>VLOOKUP(B4766,辅助信息!E:M,9,FALSE)</f>
        <v>ZTWM-CDGS-XS-2025-0073-五冶天府-成都怡心湖片区及龙泉驿医院等项目</v>
      </c>
      <c r="R4766" s="18" t="str">
        <f ca="1">_xlfn._xlws.FILTER(辅助信息!D:D,辅助信息!E:E=B4766)</f>
        <v>五冶建设龙泉驿一医院配套建设工程</v>
      </c>
    </row>
    <row r="4767" hidden="1" spans="2:18">
      <c r="B4767" s="124" t="s">
        <v>231</v>
      </c>
      <c r="C4767" s="59">
        <v>45950</v>
      </c>
      <c r="D4767" s="29" t="str">
        <f>VLOOKUP(B4767,辅助信息!E:K,7,FALSE)</f>
        <v>JWDDCD2025102100481</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3</v>
      </c>
      <c r="Q4767" s="18" t="str">
        <f>VLOOKUP(B4767,辅助信息!E:M,9,FALSE)</f>
        <v>ZTWM-CDGS-XS-2025-0073-五冶天府-成都怡心湖片区及龙泉驿医院等项目</v>
      </c>
      <c r="R4767" s="18" t="str">
        <f ca="1">_xlfn._xlws.FILTER(辅助信息!D:D,辅助信息!E:E=B4767)</f>
        <v>五冶建设成都盐道街中学初中部改扩建工程-一标</v>
      </c>
    </row>
    <row r="4768" hidden="1" spans="2:18">
      <c r="B4768" s="124" t="s">
        <v>231</v>
      </c>
      <c r="C4768" s="59">
        <v>45950</v>
      </c>
      <c r="D4768" s="29" t="str">
        <f>VLOOKUP(B4768,辅助信息!E:K,7,FALSE)</f>
        <v>JWDDCD2025102100481</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3</v>
      </c>
      <c r="Q4768" s="18" t="str">
        <f>VLOOKUP(B4768,辅助信息!E:M,9,FALSE)</f>
        <v>ZTWM-CDGS-XS-2025-0073-五冶天府-成都怡心湖片区及龙泉驿医院等项目</v>
      </c>
      <c r="R4768" s="18" t="str">
        <f ca="1">_xlfn._xlws.FILTER(辅助信息!D:D,辅助信息!E:E=B4768)</f>
        <v>五冶建设成都盐道街中学初中部改扩建工程-一标</v>
      </c>
    </row>
    <row r="4769" hidden="1" spans="2:18">
      <c r="B4769" s="124" t="s">
        <v>231</v>
      </c>
      <c r="C4769" s="59">
        <v>45950</v>
      </c>
      <c r="D4769" s="29" t="str">
        <f>VLOOKUP(B4769,辅助信息!E:K,7,FALSE)</f>
        <v>JWDDCD2025102100481</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3</v>
      </c>
      <c r="Q4769" s="18" t="str">
        <f>VLOOKUP(B4769,辅助信息!E:M,9,FALSE)</f>
        <v>ZTWM-CDGS-XS-2025-0073-五冶天府-成都怡心湖片区及龙泉驿医院等项目</v>
      </c>
      <c r="R4769" s="18" t="str">
        <f ca="1">_xlfn._xlws.FILTER(辅助信息!D:D,辅助信息!E:E=B4769)</f>
        <v>五冶建设成都盐道街中学初中部改扩建工程-一标</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 ca="1">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 ca="1">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 ca="1">_xlfn._xlws.FILTER(辅助信息!D:D,辅助信息!E:E=B4772)</f>
        <v>乐山市校地共建产教融合基地建设项目一标段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 ca="1">_xlfn._xlws.FILTER(辅助信息!D:D,辅助信息!E:E=B4773)</f>
        <v>乐山市校地共建产教融合基地建设项目一标段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 ca="1">_xlfn._xlws.FILTER(辅助信息!D:D,辅助信息!E:E=B4774)</f>
        <v>乐山市校地共建产教融合基地建设项目一标段</v>
      </c>
    </row>
    <row r="4775" hidden="1" spans="2:18">
      <c r="B4775" s="124" t="s">
        <v>167</v>
      </c>
      <c r="C4775" s="59">
        <v>45950</v>
      </c>
      <c r="D4775" s="29" t="str">
        <f>VLOOKUP(B4775,辅助信息!E:K,7,FALSE)</f>
        <v>JWDDCD2025102100473</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 ca="1">_xlfn._xlws.FILTER(辅助信息!D:D,辅助信息!E:E=B4775)</f>
        <v>五冶建设扩建艺体中学二期工程</v>
      </c>
    </row>
    <row r="4776" hidden="1" spans="2:18">
      <c r="B4776" s="124" t="s">
        <v>167</v>
      </c>
      <c r="C4776" s="59">
        <v>45950</v>
      </c>
      <c r="D4776" s="29" t="str">
        <f>VLOOKUP(B4776,辅助信息!E:K,7,FALSE)</f>
        <v>JWDDCD2025102100473</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 ca="1">_xlfn._xlws.FILTER(辅助信息!D:D,辅助信息!E:E=B4776)</f>
        <v>五冶建设扩建艺体中学二期工程</v>
      </c>
    </row>
    <row r="4777" hidden="1" spans="2:18">
      <c r="B4777" s="124" t="s">
        <v>167</v>
      </c>
      <c r="C4777" s="59">
        <v>45950</v>
      </c>
      <c r="D4777" s="29" t="str">
        <f>VLOOKUP(B4777,辅助信息!E:K,7,FALSE)</f>
        <v>JWDDCD2025102100473</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 ca="1">_xlfn._xlws.FILTER(辅助信息!D:D,辅助信息!E:E=B4777)</f>
        <v>五冶建设扩建艺体中学二期工程</v>
      </c>
    </row>
    <row r="4778" hidden="1" spans="2:18">
      <c r="B4778" s="124" t="s">
        <v>167</v>
      </c>
      <c r="C4778" s="59">
        <v>45950</v>
      </c>
      <c r="D4778" s="29" t="str">
        <f>VLOOKUP(B4778,辅助信息!E:K,7,FALSE)</f>
        <v>JWDDCD2025102100473</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 ca="1">_xlfn._xlws.FILTER(辅助信息!D:D,辅助信息!E:E=B4778)</f>
        <v>五冶建设扩建艺体中学二期工程</v>
      </c>
    </row>
    <row r="4779" hidden="1" spans="2:18">
      <c r="B4779" s="124" t="s">
        <v>167</v>
      </c>
      <c r="C4779" s="59">
        <v>45950</v>
      </c>
      <c r="D4779" s="29" t="str">
        <f>VLOOKUP(B4779,辅助信息!E:K,7,FALSE)</f>
        <v>JWDDCD2025102100473</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 ca="1">_xlfn._xlws.FILTER(辅助信息!D:D,辅助信息!E:E=B4779)</f>
        <v>五冶建设扩建艺体中学二期工程</v>
      </c>
    </row>
    <row r="4780" hidden="1" spans="2:18">
      <c r="B4780" s="124" t="s">
        <v>167</v>
      </c>
      <c r="C4780" s="59">
        <v>45950</v>
      </c>
      <c r="D4780" s="29" t="str">
        <f>VLOOKUP(B4780,辅助信息!E:K,7,FALSE)</f>
        <v>JWDDCD2025102100473</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 ca="1">_xlfn._xlws.FILTER(辅助信息!D:D,辅助信息!E:E=B4780)</f>
        <v>五冶建设扩建艺体中学二期工程</v>
      </c>
    </row>
    <row r="4781" hidden="1" spans="2:18">
      <c r="B4781" s="124" t="s">
        <v>167</v>
      </c>
      <c r="C4781" s="59">
        <v>45950</v>
      </c>
      <c r="D4781" s="29" t="str">
        <f>VLOOKUP(B4781,辅助信息!E:K,7,FALSE)</f>
        <v>JWDDCD2025102100473</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 ca="1">_xlfn._xlws.FILTER(辅助信息!D:D,辅助信息!E:E=B4781)</f>
        <v>五冶建设扩建艺体中学二期工程</v>
      </c>
    </row>
    <row r="4782" hidden="1" spans="2:18">
      <c r="B4782" s="124" t="s">
        <v>167</v>
      </c>
      <c r="C4782" s="59">
        <v>45950</v>
      </c>
      <c r="D4782" s="29" t="str">
        <f>VLOOKUP(B4782,辅助信息!E:K,7,FALSE)</f>
        <v>JWDDCD2025102100473</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 ca="1">_xlfn._xlws.FILTER(辅助信息!D:D,辅助信息!E:E=B4782)</f>
        <v>五冶建设扩建艺体中学二期工程</v>
      </c>
    </row>
    <row r="4783" hidden="1" spans="2:18">
      <c r="B4783" s="124" t="s">
        <v>167</v>
      </c>
      <c r="C4783" s="59">
        <v>45950</v>
      </c>
      <c r="D4783" s="29" t="str">
        <f>VLOOKUP(B4783,辅助信息!E:K,7,FALSE)</f>
        <v>JWDDCD2025102100473</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 ca="1">_xlfn._xlws.FILTER(辅助信息!D:D,辅助信息!E:E=B4783)</f>
        <v>五冶建设扩建艺体中学二期工程</v>
      </c>
    </row>
    <row r="4784" hidden="1" spans="2:18">
      <c r="B4784" s="124" t="s">
        <v>167</v>
      </c>
      <c r="C4784" s="59">
        <v>45950</v>
      </c>
      <c r="D4784" s="29" t="str">
        <f>VLOOKUP(B4784,辅助信息!E:K,7,FALSE)</f>
        <v>JWDDCD2025102100473</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 ca="1">_xlfn._xlws.FILTER(辅助信息!D:D,辅助信息!E:E=B4784)</f>
        <v>五冶建设扩建艺体中学二期工程</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 ca="1">_xlfn._xlws.FILTER(辅助信息!D:D,辅助信息!E:E=B4785)</f>
        <v>五冶钢构龙泉东洪片区85亩住宅、商业及配套工程项目一标段</v>
      </c>
    </row>
    <row r="4786" hidden="1"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9</v>
      </c>
      <c r="Q4786" s="18" t="str">
        <f>VLOOKUP(B4786,辅助信息!E:M,9,FALSE)</f>
        <v>ZTWM-CDGS-XS-2024-0134-商投建工达州中医药科技成果示范园项目</v>
      </c>
      <c r="R4786" s="18" t="str">
        <f ca="1">_xlfn._xlws.FILTER(辅助信息!D:D,辅助信息!E:E=B4786)</f>
        <v>商投建工达州中医药科技园</v>
      </c>
    </row>
    <row r="4787" hidden="1"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5</v>
      </c>
      <c r="Q4787" s="18" t="str">
        <f>VLOOKUP(B4787,辅助信息!E:M,9,FALSE)</f>
        <v>ZTWM-CDGS-XS-2025-0156-五冶钢构-2025年九月第一批次钢筋采购合同(三圣乡项目)-中铁物贸成都公司</v>
      </c>
      <c r="R4787" s="18" t="str">
        <f ca="1">_xlfn._xlws.FILTER(辅助信息!D:D,辅助信息!E:E=B4787)</f>
        <v>五冶钢构龙泉东洪片区70亩住宅、商业及配套工程项目三标段</v>
      </c>
    </row>
    <row r="4788" hidden="1"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5</v>
      </c>
      <c r="Q4788" s="18" t="str">
        <f>VLOOKUP(B4788,辅助信息!E:M,9,FALSE)</f>
        <v>ZTWM-CDGS-XS-2025-0156-五冶钢构-2025年九月第一批次钢筋采购合同(三圣乡项目)-中铁物贸成都公司</v>
      </c>
      <c r="R4788" s="18" t="str">
        <f ca="1">_xlfn._xlws.FILTER(辅助信息!D:D,辅助信息!E:E=B4788)</f>
        <v>五冶钢构龙泉东洪片区70亩住宅、商业及配套工程项目三标段</v>
      </c>
    </row>
    <row r="4789" hidden="1"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5</v>
      </c>
      <c r="Q4789" s="18" t="str">
        <f>VLOOKUP(B4789,辅助信息!E:M,9,FALSE)</f>
        <v>ZTWM-CDGS-XS-2025-0156-五冶钢构-2025年九月第一批次钢筋采购合同(三圣乡项目)-中铁物贸成都公司</v>
      </c>
      <c r="R4789" s="18" t="str">
        <f ca="1">_xlfn._xlws.FILTER(辅助信息!D:D,辅助信息!E:E=B4789)</f>
        <v>五冶钢构龙泉东洪片区70亩住宅、商业及配套工程项目三标段</v>
      </c>
    </row>
    <row r="4790" hidden="1"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5</v>
      </c>
      <c r="Q4790" s="18" t="str">
        <f>VLOOKUP(B4790,辅助信息!E:M,9,FALSE)</f>
        <v>ZTWM-CDGS-XS-2025-0156-五冶钢构-2025年九月第一批次钢筋采购合同(三圣乡项目)-中铁物贸成都公司</v>
      </c>
      <c r="R4790" s="18" t="str">
        <f ca="1">_xlfn._xlws.FILTER(辅助信息!D:D,辅助信息!E:E=B4790)</f>
        <v>五冶钢构龙泉东洪片区70亩住宅、商业及配套工程项目三标段</v>
      </c>
    </row>
    <row r="4791" spans="2:18">
      <c r="B4791" s="125" t="s">
        <v>229</v>
      </c>
      <c r="C4791" s="59">
        <v>45952</v>
      </c>
      <c r="D4791" s="109" t="str">
        <f>VLOOKUP(B4791,辅助信息!E:K,7,FALSE)</f>
        <v>JWDDCD2025092400212</v>
      </c>
      <c r="E4791" s="109" t="str">
        <f>VLOOKUP(F4791,辅助信息!A:B,2,FALSE)</f>
        <v>盘螺</v>
      </c>
      <c r="F4791" s="109" t="s">
        <v>41</v>
      </c>
      <c r="G4791" s="110">
        <f>62-28</f>
        <v>34</v>
      </c>
      <c r="H4791" s="123"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09"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5</v>
      </c>
      <c r="Q4791" s="18" t="str">
        <f>VLOOKUP(B4791,辅助信息!E:M,9,FALSE)</f>
        <v>ZTWM-CDGS-XS-2025-0156-五冶钢构-2025年九月第一批次钢筋采购合同(三圣乡项目)-中铁物贸成都公司</v>
      </c>
      <c r="R4791" s="18" t="str">
        <f ca="1">_xlfn._xlws.FILTER(辅助信息!D:D,辅助信息!E:E=B4791)</f>
        <v>五冶钢构龙泉东洪片区85亩住宅、商业及配套工程项目三标段</v>
      </c>
    </row>
    <row r="4792" spans="2:18">
      <c r="B4792" s="125" t="s">
        <v>229</v>
      </c>
      <c r="C4792" s="59">
        <v>45952</v>
      </c>
      <c r="D4792" s="109" t="str">
        <f>VLOOKUP(B4792,辅助信息!E:K,7,FALSE)</f>
        <v>JWDDCD2025092400212</v>
      </c>
      <c r="E4792" s="109" t="str">
        <f>VLOOKUP(F4792,辅助信息!A:B,2,FALSE)</f>
        <v>盘螺</v>
      </c>
      <c r="F4792" s="109" t="s">
        <v>40</v>
      </c>
      <c r="G4792" s="110">
        <f>109-34</f>
        <v>75</v>
      </c>
      <c r="H4792" s="123"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09"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5</v>
      </c>
      <c r="Q4792" s="18" t="str">
        <f>VLOOKUP(B4792,辅助信息!E:M,9,FALSE)</f>
        <v>ZTWM-CDGS-XS-2025-0156-五冶钢构-2025年九月第一批次钢筋采购合同(三圣乡项目)-中铁物贸成都公司</v>
      </c>
      <c r="R4792" s="18" t="str">
        <f ca="1">_xlfn._xlws.FILTER(辅助信息!D:D,辅助信息!E:E=B4792)</f>
        <v>五冶钢构龙泉东洪片区85亩住宅、商业及配套工程项目三标段</v>
      </c>
    </row>
    <row r="4793" spans="2:18">
      <c r="B4793" s="125" t="s">
        <v>228</v>
      </c>
      <c r="C4793" s="59">
        <v>45952</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09"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5</v>
      </c>
      <c r="Q4793" s="18" t="str">
        <f>VLOOKUP(B4793,辅助信息!E:M,9,FALSE)</f>
        <v>ZTWM-CDGS-XS-2025-0156-五冶钢构-2025年九月第一批次钢筋采购合同(三圣乡项目)-中铁物贸成都公司</v>
      </c>
      <c r="R4793" s="18" t="str">
        <f ca="1">_xlfn._xlws.FILTER(辅助信息!D:D,辅助信息!E:E=B4793)</f>
        <v>五冶钢构龙泉东洪片区70亩住宅、商业及配套工程项目二标段</v>
      </c>
    </row>
    <row r="4794" spans="2:18">
      <c r="B4794" s="125" t="s">
        <v>112</v>
      </c>
      <c r="C4794" s="59">
        <v>45952</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09"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5</v>
      </c>
      <c r="Q4794" s="18" t="str">
        <f>VLOOKUP(B4794,辅助信息!E:M,9,FALSE)</f>
        <v>ZTWM-CDGS-XS-2024-0134-商投建工达州中医药科技成果示范园项目</v>
      </c>
      <c r="R4794" s="18" t="str">
        <f ca="1">_xlfn._xlws.FILTER(辅助信息!D:D,辅助信息!E:E=B4794)</f>
        <v>商投建工达州中医药科技园</v>
      </c>
    </row>
    <row r="4795" spans="2:18">
      <c r="B4795" s="125" t="s">
        <v>112</v>
      </c>
      <c r="C4795" s="59">
        <v>45952</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09"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5</v>
      </c>
      <c r="Q4795" s="18" t="str">
        <f>VLOOKUP(B4795,辅助信息!E:M,9,FALSE)</f>
        <v>ZTWM-CDGS-XS-2024-0134-商投建工达州中医药科技成果示范园项目</v>
      </c>
      <c r="R4795" s="18" t="str">
        <f ca="1">_xlfn._xlws.FILTER(辅助信息!D:D,辅助信息!E:E=B4795)</f>
        <v>商投建工达州中医药科技园</v>
      </c>
    </row>
    <row r="4796" spans="2:18">
      <c r="B4796" s="125" t="s">
        <v>112</v>
      </c>
      <c r="C4796" s="59">
        <v>45952</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09"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5</v>
      </c>
      <c r="Q4796" s="18" t="str">
        <f>VLOOKUP(B4796,辅助信息!E:M,9,FALSE)</f>
        <v>ZTWM-CDGS-XS-2024-0134-商投建工达州中医药科技成果示范园项目</v>
      </c>
      <c r="R4796" s="18" t="str">
        <f ca="1">_xlfn._xlws.FILTER(辅助信息!D:D,辅助信息!E:E=B4796)</f>
        <v>商投建工达州中医药科技园</v>
      </c>
    </row>
    <row r="4797" spans="2:18">
      <c r="B4797" s="125" t="s">
        <v>112</v>
      </c>
      <c r="C4797" s="59">
        <v>45952</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09"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5</v>
      </c>
      <c r="Q4797" s="18" t="str">
        <f>VLOOKUP(B4797,辅助信息!E:M,9,FALSE)</f>
        <v>ZTWM-CDGS-XS-2024-0134-商投建工达州中医药科技成果示范园项目</v>
      </c>
      <c r="R4797" s="18" t="str">
        <f ca="1">_xlfn._xlws.FILTER(辅助信息!D:D,辅助信息!E:E=B4797)</f>
        <v>商投建工达州中医药科技园</v>
      </c>
    </row>
    <row r="4798" spans="2:18">
      <c r="B4798" s="125" t="s">
        <v>47</v>
      </c>
      <c r="C4798" s="59">
        <v>45952</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09"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5</v>
      </c>
      <c r="Q4798" s="18" t="str">
        <f>VLOOKUP(B4798,辅助信息!E:M,9,FALSE)</f>
        <v>ZTWM-CDGS-XS-2024-0134-商投建工达州中医药科技成果示范园项目</v>
      </c>
      <c r="R4798" s="18" t="str">
        <f ca="1">_xlfn._xlws.FILTER(辅助信息!D:D,辅助信息!E:E=B4798)</f>
        <v>商投建工达州中医药科技园</v>
      </c>
    </row>
    <row r="4799" spans="2:18">
      <c r="B4799" s="125" t="s">
        <v>47</v>
      </c>
      <c r="C4799" s="59">
        <v>45952</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09"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5</v>
      </c>
      <c r="Q4799" s="18" t="str">
        <f>VLOOKUP(B4799,辅助信息!E:M,9,FALSE)</f>
        <v>ZTWM-CDGS-XS-2024-0134-商投建工达州中医药科技成果示范园项目</v>
      </c>
      <c r="R4799" s="18" t="str">
        <f ca="1">_xlfn._xlws.FILTER(辅助信息!D:D,辅助信息!E:E=B4799)</f>
        <v>商投建工达州中医药科技园</v>
      </c>
    </row>
    <row r="4800" spans="2:18">
      <c r="B4800" s="125" t="s">
        <v>163</v>
      </c>
      <c r="C4800" s="59">
        <v>45952</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09"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4</v>
      </c>
      <c r="Q4800" s="18" t="str">
        <f>VLOOKUP(B4800,辅助信息!E:M,9,FALSE)</f>
        <v>ZTWM-CDGS-XS-2024-0134-商投建工达州中医药科技成果示范园项目</v>
      </c>
      <c r="R4800" s="18" t="str">
        <f ca="1">_xlfn._xlws.FILTER(辅助信息!D:D,辅助信息!E:E=B4800)</f>
        <v>商投建工达州中医药科技园</v>
      </c>
    </row>
    <row r="4801" spans="2:18">
      <c r="B4801" s="125" t="s">
        <v>203</v>
      </c>
      <c r="C4801" s="59">
        <v>45952</v>
      </c>
      <c r="D4801" s="109" t="str">
        <f>VLOOKUP(B4801,辅助信息!E:K,7,FALSE)</f>
        <v>JWDDCD2025102100479</v>
      </c>
      <c r="E4801" s="109" t="str">
        <f>VLOOKUP(F4801,辅助信息!A:B,2,FALSE)</f>
        <v>高线</v>
      </c>
      <c r="F4801" s="109" t="s">
        <v>57</v>
      </c>
      <c r="G4801" s="110">
        <v>2</v>
      </c>
      <c r="H4801" s="123"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09"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4</v>
      </c>
      <c r="Q4801" s="18" t="str">
        <f>VLOOKUP(B4801,辅助信息!E:M,9,FALSE)</f>
        <v>ZTWM-CDGS-XS-2025-0073-五冶天府-成都怡心湖片区及龙泉驿医院等项目</v>
      </c>
      <c r="R4801" s="18" t="str">
        <f ca="1">_xlfn._xlws.FILTER(辅助信息!D:D,辅助信息!E:E=B4801)</f>
        <v>五冶建设空港兴城怡心街道83亩项目</v>
      </c>
    </row>
    <row r="4802" spans="2:18">
      <c r="B4802" s="125" t="s">
        <v>203</v>
      </c>
      <c r="C4802" s="59">
        <v>45952</v>
      </c>
      <c r="D4802" s="109" t="str">
        <f>VLOOKUP(B4802,辅助信息!E:K,7,FALSE)</f>
        <v>JWDDCD2025102100479</v>
      </c>
      <c r="E4802" s="109" t="str">
        <f>VLOOKUP(F4802,辅助信息!A:B,2,FALSE)</f>
        <v>盘螺</v>
      </c>
      <c r="F4802" s="109" t="s">
        <v>49</v>
      </c>
      <c r="G4802" s="110">
        <v>2</v>
      </c>
      <c r="H4802" s="123"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09"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4</v>
      </c>
      <c r="Q4802" s="18" t="str">
        <f>VLOOKUP(B4802,辅助信息!E:M,9,FALSE)</f>
        <v>ZTWM-CDGS-XS-2025-0073-五冶天府-成都怡心湖片区及龙泉驿医院等项目</v>
      </c>
      <c r="R4802" s="18" t="str">
        <f ca="1">_xlfn._xlws.FILTER(辅助信息!D:D,辅助信息!E:E=B4802)</f>
        <v>五冶建设空港兴城怡心街道83亩项目</v>
      </c>
    </row>
    <row r="4803" spans="2:18">
      <c r="B4803" s="125" t="s">
        <v>203</v>
      </c>
      <c r="C4803" s="59">
        <v>45952</v>
      </c>
      <c r="D4803" s="109" t="str">
        <f>VLOOKUP(B4803,辅助信息!E:K,7,FALSE)</f>
        <v>JWDDCD2025102100479</v>
      </c>
      <c r="E4803" s="109" t="str">
        <f>VLOOKUP(F4803,辅助信息!A:B,2,FALSE)</f>
        <v>盘螺</v>
      </c>
      <c r="F4803" s="109" t="s">
        <v>40</v>
      </c>
      <c r="G4803" s="110">
        <v>12</v>
      </c>
      <c r="H4803" s="123"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09"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4</v>
      </c>
      <c r="Q4803" s="18" t="str">
        <f>VLOOKUP(B4803,辅助信息!E:M,9,FALSE)</f>
        <v>ZTWM-CDGS-XS-2025-0073-五冶天府-成都怡心湖片区及龙泉驿医院等项目</v>
      </c>
      <c r="R4803" s="18" t="str">
        <f ca="1">_xlfn._xlws.FILTER(辅助信息!D:D,辅助信息!E:E=B4803)</f>
        <v>五冶建设空港兴城怡心街道83亩项目</v>
      </c>
    </row>
    <row r="4804" spans="2:18">
      <c r="B4804" s="125" t="s">
        <v>203</v>
      </c>
      <c r="C4804" s="59">
        <v>45952</v>
      </c>
      <c r="D4804" s="109" t="str">
        <f>VLOOKUP(B4804,辅助信息!E:K,7,FALSE)</f>
        <v>JWDDCD2025102100479</v>
      </c>
      <c r="E4804" s="109" t="str">
        <f>VLOOKUP(F4804,辅助信息!A:B,2,FALSE)</f>
        <v>盘螺</v>
      </c>
      <c r="F4804" s="109" t="s">
        <v>41</v>
      </c>
      <c r="G4804" s="110">
        <v>8</v>
      </c>
      <c r="H4804" s="123"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09"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4</v>
      </c>
      <c r="Q4804" s="18" t="str">
        <f>VLOOKUP(B4804,辅助信息!E:M,9,FALSE)</f>
        <v>ZTWM-CDGS-XS-2025-0073-五冶天府-成都怡心湖片区及龙泉驿医院等项目</v>
      </c>
      <c r="R4804" s="18" t="str">
        <f ca="1">_xlfn._xlws.FILTER(辅助信息!D:D,辅助信息!E:E=B4804)</f>
        <v>五冶建设空港兴城怡心街道83亩项目</v>
      </c>
    </row>
    <row r="4805" spans="2:18">
      <c r="B4805" s="125" t="s">
        <v>203</v>
      </c>
      <c r="C4805" s="59">
        <v>45952</v>
      </c>
      <c r="D4805" s="109" t="str">
        <f>VLOOKUP(B4805,辅助信息!E:K,7,FALSE)</f>
        <v>JWDDCD2025102100479</v>
      </c>
      <c r="E4805" s="109" t="str">
        <f>VLOOKUP(F4805,辅助信息!A:B,2,FALSE)</f>
        <v>螺纹钢</v>
      </c>
      <c r="F4805" s="109" t="s">
        <v>32</v>
      </c>
      <c r="G4805" s="110">
        <v>4</v>
      </c>
      <c r="H4805" s="123"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09"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4</v>
      </c>
      <c r="Q4805" s="18" t="str">
        <f>VLOOKUP(B4805,辅助信息!E:M,9,FALSE)</f>
        <v>ZTWM-CDGS-XS-2025-0073-五冶天府-成都怡心湖片区及龙泉驿医院等项目</v>
      </c>
      <c r="R4805" s="18" t="str">
        <f ca="1">_xlfn._xlws.FILTER(辅助信息!D:D,辅助信息!E:E=B4805)</f>
        <v>五冶建设空港兴城怡心街道83亩项目</v>
      </c>
    </row>
    <row r="4806" spans="2:18">
      <c r="B4806" s="125" t="s">
        <v>203</v>
      </c>
      <c r="C4806" s="59">
        <v>45952</v>
      </c>
      <c r="D4806" s="109" t="str">
        <f>VLOOKUP(B4806,辅助信息!E:K,7,FALSE)</f>
        <v>JWDDCD2025102100479</v>
      </c>
      <c r="E4806" s="109" t="str">
        <f>VLOOKUP(F4806,辅助信息!A:B,2,FALSE)</f>
        <v>螺纹钢</v>
      </c>
      <c r="F4806" s="109" t="s">
        <v>33</v>
      </c>
      <c r="G4806" s="110">
        <v>10</v>
      </c>
      <c r="H4806" s="123"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09"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 t="shared" si="232"/>
        <v>0</v>
      </c>
      <c r="P4806" s="51">
        <f ca="1" t="shared" si="233"/>
        <v>4</v>
      </c>
      <c r="Q4806" s="18" t="str">
        <f>VLOOKUP(B4806,辅助信息!E:M,9,FALSE)</f>
        <v>ZTWM-CDGS-XS-2025-0073-五冶天府-成都怡心湖片区及龙泉驿医院等项目</v>
      </c>
      <c r="R4806" s="18" t="str">
        <f ca="1">_xlfn._xlws.FILTER(辅助信息!D:D,辅助信息!E:E=B4806)</f>
        <v>五冶建设空港兴城怡心街道83亩项目</v>
      </c>
    </row>
    <row r="4807" hidden="1" spans="2:18">
      <c r="B4807" s="125" t="s">
        <v>176</v>
      </c>
      <c r="C4807" s="59">
        <v>45951</v>
      </c>
      <c r="D4807" s="109" t="str">
        <f>VLOOKUP(B4807,辅助信息!E:K,7,FALSE)</f>
        <v>JWDDCD2025062200016</v>
      </c>
      <c r="E4807" s="109" t="str">
        <f>VLOOKUP(F4807,辅助信息!A:B,2,FALSE)</f>
        <v>螺纹钢</v>
      </c>
      <c r="F4807" s="109" t="s">
        <v>19</v>
      </c>
      <c r="G4807" s="110">
        <v>5</v>
      </c>
      <c r="H4807" s="123"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7</v>
      </c>
      <c r="Q4807" s="18" t="str">
        <f>VLOOKUP(B4807,辅助信息!E:M,9,FALSE)</f>
        <v>ZTWM-CDGS-XS-2025-0033-中铁武汉电气化局集团有限公司成达万高速铁路强电工程项目</v>
      </c>
      <c r="R4807" s="18" t="str">
        <f ca="1">_xlfn._xlws.FILTER(辅助信息!D:D,辅助信息!E:E=B4807)</f>
        <v>武汉电气化局成达万高铁强电项目</v>
      </c>
    </row>
    <row r="4808" hidden="1" spans="2:18">
      <c r="B4808" s="125" t="s">
        <v>176</v>
      </c>
      <c r="C4808" s="59">
        <v>45951</v>
      </c>
      <c r="D4808" s="109" t="str">
        <f>VLOOKUP(B4808,辅助信息!E:K,7,FALSE)</f>
        <v>JWDDCD2025062200016</v>
      </c>
      <c r="E4808" s="109" t="str">
        <f>VLOOKUP(F4808,辅助信息!A:B,2,FALSE)</f>
        <v>螺纹钢</v>
      </c>
      <c r="F4808" s="109" t="s">
        <v>76</v>
      </c>
      <c r="G4808" s="110">
        <v>5</v>
      </c>
      <c r="H4808" s="123"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7</v>
      </c>
      <c r="Q4808" s="18" t="str">
        <f>VLOOKUP(B4808,辅助信息!E:M,9,FALSE)</f>
        <v>ZTWM-CDGS-XS-2025-0033-中铁武汉电气化局集团有限公司成达万高速铁路强电工程项目</v>
      </c>
      <c r="R4808" s="18" t="str">
        <f ca="1">_xlfn._xlws.FILTER(辅助信息!D:D,辅助信息!E:E=B4808)</f>
        <v>武汉电气化局成达万高铁强电项目</v>
      </c>
    </row>
    <row r="4809" hidden="1" spans="2:18">
      <c r="B4809" s="125" t="s">
        <v>176</v>
      </c>
      <c r="C4809" s="59">
        <v>45951</v>
      </c>
      <c r="D4809" s="109" t="str">
        <f>VLOOKUP(B4809,辅助信息!E:K,7,FALSE)</f>
        <v>JWDDCD2025062200016</v>
      </c>
      <c r="E4809" s="109" t="str">
        <f>VLOOKUP(F4809,辅助信息!A:B,2,FALSE)</f>
        <v>螺纹钢</v>
      </c>
      <c r="F4809" s="109" t="s">
        <v>130</v>
      </c>
      <c r="G4809" s="110">
        <v>15</v>
      </c>
      <c r="H4809" s="123"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7</v>
      </c>
      <c r="Q4809" s="18" t="str">
        <f>VLOOKUP(B4809,辅助信息!E:M,9,FALSE)</f>
        <v>ZTWM-CDGS-XS-2025-0033-中铁武汉电气化局集团有限公司成达万高速铁路强电工程项目</v>
      </c>
      <c r="R4809" s="18" t="str">
        <f ca="1">_xlfn._xlws.FILTER(辅助信息!D:D,辅助信息!E:E=B4809)</f>
        <v>武汉电气化局成达万高铁强电项目</v>
      </c>
    </row>
    <row r="4810" hidden="1" spans="2:18">
      <c r="B4810" s="125" t="s">
        <v>176</v>
      </c>
      <c r="C4810" s="59">
        <v>45951</v>
      </c>
      <c r="D4810" s="109" t="str">
        <f>VLOOKUP(B4810,辅助信息!E:K,7,FALSE)</f>
        <v>JWDDCD2025062200016</v>
      </c>
      <c r="E4810" s="109" t="str">
        <f>VLOOKUP(F4810,辅助信息!A:B,2,FALSE)</f>
        <v>螺纹钢</v>
      </c>
      <c r="F4810" s="109" t="s">
        <v>91</v>
      </c>
      <c r="G4810" s="110">
        <v>9</v>
      </c>
      <c r="H4810" s="123"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7</v>
      </c>
      <c r="Q4810" s="18" t="str">
        <f>VLOOKUP(B4810,辅助信息!E:M,9,FALSE)</f>
        <v>ZTWM-CDGS-XS-2025-0033-中铁武汉电气化局集团有限公司成达万高速铁路强电工程项目</v>
      </c>
      <c r="R4810" s="18" t="str">
        <f ca="1">_xlfn._xlws.FILTER(辅助信息!D:D,辅助信息!E:E=B4810)</f>
        <v>武汉电气化局成达万高铁强电项目</v>
      </c>
    </row>
    <row r="4811" spans="2:18">
      <c r="B4811" s="125" t="s">
        <v>226</v>
      </c>
      <c r="C4811" s="59">
        <v>45952</v>
      </c>
      <c r="D4811" s="109" t="str">
        <f>VLOOKUP(B4811,辅助信息!E:K,7,FALSE)</f>
        <v>JWDDCD2025092400211</v>
      </c>
      <c r="E4811" s="109" t="str">
        <f>VLOOKUP(F4811,辅助信息!A:B,2,FALSE)</f>
        <v>盘螺</v>
      </c>
      <c r="F4811" s="109" t="s">
        <v>40</v>
      </c>
      <c r="G4811" s="110">
        <v>35</v>
      </c>
      <c r="H4811" s="123"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09"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4</v>
      </c>
      <c r="Q4811" s="18" t="str">
        <f>VLOOKUP(B4811,辅助信息!E:M,9,FALSE)</f>
        <v>ZTWM-CDGS-XS-2025-0156-五冶钢构-2025年九月第一批次钢筋采购合同(三圣乡项目)-中铁物贸成都公司</v>
      </c>
      <c r="R4811" s="18" t="str">
        <f ca="1">_xlfn._xlws.FILTER(辅助信息!D:D,辅助信息!E:E=B4811)</f>
        <v>五冶钢构龙泉东洪片区85亩住宅、商业及配套工程项目二标段</v>
      </c>
    </row>
    <row r="4812" spans="2:18">
      <c r="B4812" s="125" t="s">
        <v>226</v>
      </c>
      <c r="C4812" s="59">
        <v>45952</v>
      </c>
      <c r="D4812" s="109" t="str">
        <f>VLOOKUP(B4812,辅助信息!E:K,7,FALSE)</f>
        <v>JWDDCD2025092400211</v>
      </c>
      <c r="E4812" s="109" t="str">
        <f>VLOOKUP(F4812,辅助信息!A:B,2,FALSE)</f>
        <v>螺纹钢</v>
      </c>
      <c r="F4812" s="109" t="s">
        <v>27</v>
      </c>
      <c r="G4812" s="110">
        <v>35</v>
      </c>
      <c r="H4812" s="123"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09"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4</v>
      </c>
      <c r="Q4812" s="18" t="str">
        <f>VLOOKUP(B4812,辅助信息!E:M,9,FALSE)</f>
        <v>ZTWM-CDGS-XS-2025-0156-五冶钢构-2025年九月第一批次钢筋采购合同(三圣乡项目)-中铁物贸成都公司</v>
      </c>
      <c r="R4812" s="18" t="str">
        <f ca="1">_xlfn._xlws.FILTER(辅助信息!D:D,辅助信息!E:E=B4812)</f>
        <v>五冶钢构龙泉东洪片区85亩住宅、商业及配套工程项目二标段</v>
      </c>
    </row>
    <row r="4813" spans="2:18">
      <c r="B4813" s="125" t="s">
        <v>226</v>
      </c>
      <c r="C4813" s="59">
        <v>45952</v>
      </c>
      <c r="D4813" s="109" t="str">
        <f>VLOOKUP(B4813,辅助信息!E:K,7,FALSE)</f>
        <v>JWDDCD2025092400211</v>
      </c>
      <c r="E4813" s="109" t="str">
        <f>VLOOKUP(F4813,辅助信息!A:B,2,FALSE)</f>
        <v>螺纹钢</v>
      </c>
      <c r="F4813" s="109" t="s">
        <v>32</v>
      </c>
      <c r="G4813" s="110">
        <v>20</v>
      </c>
      <c r="H4813" s="123"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09"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4</v>
      </c>
      <c r="Q4813" s="18" t="str">
        <f>VLOOKUP(B4813,辅助信息!E:M,9,FALSE)</f>
        <v>ZTWM-CDGS-XS-2025-0156-五冶钢构-2025年九月第一批次钢筋采购合同(三圣乡项目)-中铁物贸成都公司</v>
      </c>
      <c r="R4813" s="18" t="str">
        <f ca="1">_xlfn._xlws.FILTER(辅助信息!D:D,辅助信息!E:E=B4813)</f>
        <v>五冶钢构龙泉东洪片区85亩住宅、商业及配套工程项目二标段</v>
      </c>
    </row>
    <row r="4814" spans="2:18">
      <c r="B4814" s="125" t="s">
        <v>226</v>
      </c>
      <c r="C4814" s="59">
        <v>45952</v>
      </c>
      <c r="D4814" s="109" t="str">
        <f>VLOOKUP(B4814,辅助信息!E:K,7,FALSE)</f>
        <v>JWDDCD2025092400211</v>
      </c>
      <c r="E4814" s="109" t="str">
        <f>VLOOKUP(F4814,辅助信息!A:B,2,FALSE)</f>
        <v>螺纹钢</v>
      </c>
      <c r="F4814" s="109" t="s">
        <v>30</v>
      </c>
      <c r="G4814" s="110">
        <v>15</v>
      </c>
      <c r="H4814" s="123"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09"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4</v>
      </c>
      <c r="Q4814" s="18" t="str">
        <f>VLOOKUP(B4814,辅助信息!E:M,9,FALSE)</f>
        <v>ZTWM-CDGS-XS-2025-0156-五冶钢构-2025年九月第一批次钢筋采购合同(三圣乡项目)-中铁物贸成都公司</v>
      </c>
      <c r="R4814" s="18" t="str">
        <f ca="1">_xlfn._xlws.FILTER(辅助信息!D:D,辅助信息!E:E=B4814)</f>
        <v>五冶钢构龙泉东洪片区85亩住宅、商业及配套工程项目二标段</v>
      </c>
    </row>
    <row r="4815" spans="2:18">
      <c r="B4815" s="125" t="s">
        <v>215</v>
      </c>
      <c r="C4815" s="59">
        <v>45952</v>
      </c>
      <c r="D4815" s="109" t="str">
        <f>VLOOKUP(B4815,辅助信息!E:K,7,FALSE)</f>
        <v>JWDDCD2025102100486</v>
      </c>
      <c r="E4815" s="109" t="str">
        <f>VLOOKUP(F4815,辅助信息!A:B,2,FALSE)</f>
        <v>盘螺</v>
      </c>
      <c r="F4815" s="109" t="s">
        <v>49</v>
      </c>
      <c r="G4815" s="110">
        <v>2</v>
      </c>
      <c r="H4815" s="123"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09"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7</v>
      </c>
      <c r="Q4815" s="18" t="str">
        <f>VLOOKUP(B4815,辅助信息!E:M,9,FALSE)</f>
        <v>ZTWM-CDGS-XS-2025-0073-五冶天府-成都怡心湖片区及龙泉驿医院等项目</v>
      </c>
      <c r="R4815" s="18" t="str">
        <f ca="1">_xlfn._xlws.FILTER(辅助信息!D:D,辅助信息!E:E=B4815)</f>
        <v>五冶建设龙泉驿一医院配套建设工程</v>
      </c>
    </row>
    <row r="4816" spans="2:18">
      <c r="B4816" s="125" t="s">
        <v>215</v>
      </c>
      <c r="C4816" s="59">
        <v>45952</v>
      </c>
      <c r="D4816" s="109" t="str">
        <f>VLOOKUP(B4816,辅助信息!E:K,7,FALSE)</f>
        <v>JWDDCD2025102100486</v>
      </c>
      <c r="E4816" s="109" t="str">
        <f>VLOOKUP(F4816,辅助信息!A:B,2,FALSE)</f>
        <v>盘螺</v>
      </c>
      <c r="F4816" s="109" t="s">
        <v>40</v>
      </c>
      <c r="G4816" s="110">
        <v>16</v>
      </c>
      <c r="H4816" s="123"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09"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7</v>
      </c>
      <c r="Q4816" s="18" t="str">
        <f>VLOOKUP(B4816,辅助信息!E:M,9,FALSE)</f>
        <v>ZTWM-CDGS-XS-2025-0073-五冶天府-成都怡心湖片区及龙泉驿医院等项目</v>
      </c>
      <c r="R4816" s="18" t="str">
        <f ca="1">_xlfn._xlws.FILTER(辅助信息!D:D,辅助信息!E:E=B4816)</f>
        <v>五冶建设龙泉驿一医院配套建设工程</v>
      </c>
    </row>
    <row r="4817" spans="2:18">
      <c r="B4817" s="125" t="s">
        <v>215</v>
      </c>
      <c r="C4817" s="59">
        <v>45952</v>
      </c>
      <c r="D4817" s="109" t="str">
        <f>VLOOKUP(B4817,辅助信息!E:K,7,FALSE)</f>
        <v>JWDDCD2025102100486</v>
      </c>
      <c r="E4817" s="109" t="str">
        <f>VLOOKUP(F4817,辅助信息!A:B,2,FALSE)</f>
        <v>盘螺</v>
      </c>
      <c r="F4817" s="109" t="s">
        <v>41</v>
      </c>
      <c r="G4817" s="110">
        <f>38-12.5</f>
        <v>25.5</v>
      </c>
      <c r="H4817" s="123"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09"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7</v>
      </c>
      <c r="Q4817" s="18" t="str">
        <f>VLOOKUP(B4817,辅助信息!E:M,9,FALSE)</f>
        <v>ZTWM-CDGS-XS-2025-0073-五冶天府-成都怡心湖片区及龙泉驿医院等项目</v>
      </c>
      <c r="R4817" s="18" t="str">
        <f ca="1">_xlfn._xlws.FILTER(辅助信息!D:D,辅助信息!E:E=B4817)</f>
        <v>五冶建设龙泉驿一医院配套建设工程</v>
      </c>
    </row>
    <row r="4818" spans="2:18">
      <c r="B4818" s="125" t="s">
        <v>215</v>
      </c>
      <c r="C4818" s="59">
        <v>45952</v>
      </c>
      <c r="D4818" s="109" t="str">
        <f>VLOOKUP(B4818,辅助信息!E:K,7,FALSE)</f>
        <v>JWDDCD2025102100486</v>
      </c>
      <c r="E4818" s="109" t="str">
        <f>VLOOKUP(F4818,辅助信息!A:B,2,FALSE)</f>
        <v>盘螺</v>
      </c>
      <c r="F4818" s="109" t="s">
        <v>26</v>
      </c>
      <c r="G4818" s="110">
        <v>30</v>
      </c>
      <c r="H4818" s="123"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09"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7</v>
      </c>
      <c r="Q4818" s="18" t="str">
        <f>VLOOKUP(B4818,辅助信息!E:M,9,FALSE)</f>
        <v>ZTWM-CDGS-XS-2025-0073-五冶天府-成都怡心湖片区及龙泉驿医院等项目</v>
      </c>
      <c r="R4818" s="18" t="str">
        <f ca="1">_xlfn._xlws.FILTER(辅助信息!D:D,辅助信息!E:E=B4818)</f>
        <v>五冶建设龙泉驿一医院配套建设工程</v>
      </c>
    </row>
    <row r="4819" spans="2:18">
      <c r="B4819" s="125" t="s">
        <v>231</v>
      </c>
      <c r="C4819" s="59">
        <v>45952</v>
      </c>
      <c r="D4819" s="109" t="str">
        <f>VLOOKUP(B4819,辅助信息!E:K,7,FALSE)</f>
        <v>JWDDCD2025102100481</v>
      </c>
      <c r="E4819" s="109" t="str">
        <f>VLOOKUP(F4819,辅助信息!A:B,2,FALSE)</f>
        <v>盘螺</v>
      </c>
      <c r="F4819" s="109" t="s">
        <v>41</v>
      </c>
      <c r="G4819" s="110">
        <v>22</v>
      </c>
      <c r="H4819" s="123"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09"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 t="shared" si="232"/>
        <v>0</v>
      </c>
      <c r="P4819" s="51">
        <f ca="1" t="shared" si="233"/>
        <v>3</v>
      </c>
      <c r="Q4819" s="18" t="str">
        <f>VLOOKUP(B4819,辅助信息!E:M,9,FALSE)</f>
        <v>ZTWM-CDGS-XS-2025-0073-五冶天府-成都怡心湖片区及龙泉驿医院等项目</v>
      </c>
      <c r="R4819" s="18" t="str">
        <f ca="1">_xlfn._xlws.FILTER(辅助信息!D:D,辅助信息!E:E=B4819)</f>
        <v>五冶建设成都盐道街中学初中部改扩建工程-一标</v>
      </c>
    </row>
    <row r="4820" spans="2:18">
      <c r="B4820" s="125" t="s">
        <v>231</v>
      </c>
      <c r="C4820" s="59">
        <v>45952</v>
      </c>
      <c r="D4820" s="109" t="str">
        <f>VLOOKUP(B4820,辅助信息!E:K,7,FALSE)</f>
        <v>JWDDCD2025102100481</v>
      </c>
      <c r="E4820" s="109" t="str">
        <f>VLOOKUP(F4820,辅助信息!A:B,2,FALSE)</f>
        <v>盘螺</v>
      </c>
      <c r="F4820" s="109" t="s">
        <v>26</v>
      </c>
      <c r="G4820" s="110">
        <v>10</v>
      </c>
      <c r="H4820" s="123"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09"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 t="shared" si="232"/>
        <v>0</v>
      </c>
      <c r="P4820" s="51">
        <f ca="1" t="shared" si="233"/>
        <v>3</v>
      </c>
      <c r="Q4820" s="18" t="str">
        <f>VLOOKUP(B4820,辅助信息!E:M,9,FALSE)</f>
        <v>ZTWM-CDGS-XS-2025-0073-五冶天府-成都怡心湖片区及龙泉驿医院等项目</v>
      </c>
      <c r="R4820" s="18" t="str">
        <f ca="1">_xlfn._xlws.FILTER(辅助信息!D:D,辅助信息!E:E=B4820)</f>
        <v>五冶建设成都盐道街中学初中部改扩建工程-一标</v>
      </c>
    </row>
    <row r="4821" spans="2:18">
      <c r="B4821" s="125" t="s">
        <v>231</v>
      </c>
      <c r="C4821" s="59">
        <v>45952</v>
      </c>
      <c r="D4821" s="109" t="str">
        <f>VLOOKUP(B4821,辅助信息!E:K,7,FALSE)</f>
        <v>JWDDCD2025102100481</v>
      </c>
      <c r="E4821" s="109" t="str">
        <f>VLOOKUP(F4821,辅助信息!A:B,2,FALSE)</f>
        <v>螺纹钢</v>
      </c>
      <c r="F4821" s="109" t="s">
        <v>32</v>
      </c>
      <c r="G4821" s="110">
        <v>2.5</v>
      </c>
      <c r="H4821" s="123"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09"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 t="shared" si="232"/>
        <v>0</v>
      </c>
      <c r="P4821" s="51">
        <f ca="1" t="shared" si="233"/>
        <v>3</v>
      </c>
      <c r="Q4821" s="18" t="str">
        <f>VLOOKUP(B4821,辅助信息!E:M,9,FALSE)</f>
        <v>ZTWM-CDGS-XS-2025-0073-五冶天府-成都怡心湖片区及龙泉驿医院等项目</v>
      </c>
      <c r="R4821" s="18" t="str">
        <f ca="1">_xlfn._xlws.FILTER(辅助信息!D:D,辅助信息!E:E=B4821)</f>
        <v>五冶建设成都盐道街中学初中部改扩建工程-一标</v>
      </c>
    </row>
    <row r="4822" hidden="1"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M4822" s="80">
        <v>45950</v>
      </c>
      <c r="O4822" s="51">
        <f ca="1" t="shared" si="232"/>
        <v>0</v>
      </c>
      <c r="P4822" s="51">
        <f ca="1" t="shared" si="233"/>
        <v>3</v>
      </c>
      <c r="Q4822" s="18" t="str">
        <f>VLOOKUP(B4822,辅助信息!E:M,9,FALSE)</f>
        <v>ZTWM-CDYXGS-XS-2025-0014-宜宾兴港建材-三江新区长江工业园片区保障性租赁住房建设项目</v>
      </c>
      <c r="R4822" s="18" t="str">
        <f ca="1">_xlfn._xlws.FILTER(辅助信息!D:D,辅助信息!E:E=B4822)</f>
        <v>宜宾兴港三江新区长江工业园建设项目</v>
      </c>
    </row>
    <row r="4823" hidden="1" spans="2:18">
      <c r="B4823" s="125" t="s">
        <v>194</v>
      </c>
      <c r="C4823" s="59">
        <v>45951</v>
      </c>
      <c r="D4823" s="109" t="str">
        <f>VLOOKUP(B4823,辅助信息!E:K,7,FALSE)</f>
        <v>JWDD2025071500089</v>
      </c>
      <c r="E4823" s="109" t="str">
        <f>VLOOKUP(F4823,辅助信息!A:B,2,FALSE)</f>
        <v>螺纹钢</v>
      </c>
      <c r="F4823" s="109" t="s">
        <v>30</v>
      </c>
      <c r="G4823" s="110">
        <v>25</v>
      </c>
      <c r="H4823" s="123"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M4823" s="80">
        <v>45950</v>
      </c>
      <c r="O4823" s="51">
        <f ca="1" t="shared" si="232"/>
        <v>0</v>
      </c>
      <c r="P4823" s="51">
        <f ca="1" t="shared" si="233"/>
        <v>3</v>
      </c>
      <c r="Q4823" s="18" t="str">
        <f>VLOOKUP(B4823,辅助信息!E:M,9,FALSE)</f>
        <v>ZTWM-CDYXGS-XS-2025-0014-宜宾兴港建材-三江新区长江工业园片区保障性租赁住房建设项目</v>
      </c>
      <c r="R4823" s="18" t="str">
        <f ca="1">_xlfn._xlws.FILTER(辅助信息!D:D,辅助信息!E:E=B4823)</f>
        <v>宜宾兴港三江新区长江工业园建设项目</v>
      </c>
    </row>
    <row r="4824" hidden="1" spans="2:18">
      <c r="B4824" s="125" t="s">
        <v>187</v>
      </c>
      <c r="C4824" s="59">
        <v>45951</v>
      </c>
      <c r="D4824" s="109" t="str">
        <f>VLOOKUP(B4824,辅助信息!E:K,7,FALSE)</f>
        <v>JWDDCD2025072900121</v>
      </c>
      <c r="E4824" s="109" t="str">
        <f>VLOOKUP(F4824,辅助信息!A:B,2,FALSE)</f>
        <v>螺纹钢</v>
      </c>
      <c r="F4824" s="109" t="s">
        <v>82</v>
      </c>
      <c r="G4824" s="110">
        <v>10</v>
      </c>
      <c r="H4824" s="123"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M4824" s="80">
        <v>45950</v>
      </c>
      <c r="O4824" s="51">
        <f ca="1" t="shared" si="232"/>
        <v>0</v>
      </c>
      <c r="P4824" s="51">
        <f ca="1" t="shared" si="233"/>
        <v>3</v>
      </c>
      <c r="Q4824" s="18" t="str">
        <f>VLOOKUP(B4824,辅助信息!E:M,9,FALSE)</f>
        <v>ZTWM-CDGS-XS-2025-0125-四川机司-乐山市校地共建产教融合基地配套设施项目施工一标段钢筋采购合同</v>
      </c>
      <c r="R4824" s="18" t="str">
        <f ca="1">_xlfn._xlws.FILTER(辅助信息!D:D,辅助信息!E:E=B4824)</f>
        <v>乐山市校地共建产教融合基地建设项目一标段</v>
      </c>
    </row>
    <row r="4825" hidden="1" spans="2:18">
      <c r="B4825" s="125" t="s">
        <v>187</v>
      </c>
      <c r="C4825" s="59">
        <v>45951</v>
      </c>
      <c r="D4825" s="109" t="str">
        <f>VLOOKUP(B4825,辅助信息!E:K,7,FALSE)</f>
        <v>JWDDCD2025072900121</v>
      </c>
      <c r="E4825" s="109" t="str">
        <f>VLOOKUP(F4825,辅助信息!A:B,2,FALSE)</f>
        <v>螺纹钢</v>
      </c>
      <c r="F4825" s="109" t="s">
        <v>22</v>
      </c>
      <c r="G4825" s="110">
        <v>15</v>
      </c>
      <c r="H4825" s="123"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M4825" s="80">
        <v>45950</v>
      </c>
      <c r="O4825" s="51">
        <f ca="1" t="shared" si="232"/>
        <v>0</v>
      </c>
      <c r="P4825" s="51">
        <f ca="1" t="shared" si="233"/>
        <v>3</v>
      </c>
      <c r="Q4825" s="18" t="str">
        <f>VLOOKUP(B4825,辅助信息!E:M,9,FALSE)</f>
        <v>ZTWM-CDGS-XS-2025-0125-四川机司-乐山市校地共建产教融合基地配套设施项目施工一标段钢筋采购合同</v>
      </c>
      <c r="R4825" s="18" t="str">
        <f ca="1">_xlfn._xlws.FILTER(辅助信息!D:D,辅助信息!E:E=B4825)</f>
        <v>乐山市校地共建产教融合基地建设项目一标段</v>
      </c>
    </row>
    <row r="4826" hidden="1" spans="2:18">
      <c r="B4826" s="125" t="s">
        <v>187</v>
      </c>
      <c r="C4826" s="59">
        <v>45951</v>
      </c>
      <c r="D4826" s="109" t="str">
        <f>VLOOKUP(B4826,辅助信息!E:K,7,FALSE)</f>
        <v>JWDDCD2025072900121</v>
      </c>
      <c r="E4826" s="109" t="str">
        <f>VLOOKUP(F4826,辅助信息!A:B,2,FALSE)</f>
        <v>螺纹钢</v>
      </c>
      <c r="F4826" s="109" t="s">
        <v>142</v>
      </c>
      <c r="G4826" s="110">
        <v>10</v>
      </c>
      <c r="H4826" s="123"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M4826" s="80">
        <v>45950</v>
      </c>
      <c r="O4826" s="51">
        <f ca="1" t="shared" si="232"/>
        <v>0</v>
      </c>
      <c r="P4826" s="51">
        <f ca="1" t="shared" si="233"/>
        <v>3</v>
      </c>
      <c r="Q4826" s="18" t="str">
        <f>VLOOKUP(B4826,辅助信息!E:M,9,FALSE)</f>
        <v>ZTWM-CDGS-XS-2025-0125-四川机司-乐山市校地共建产教融合基地配套设施项目施工一标段钢筋采购合同</v>
      </c>
      <c r="R4826" s="18" t="str">
        <f ca="1">_xlfn._xlws.FILTER(辅助信息!D:D,辅助信息!E:E=B4826)</f>
        <v>乐山市校地共建产教融合基地建设项目一标段</v>
      </c>
    </row>
    <row r="4827" spans="2:18">
      <c r="B4827" s="125" t="s">
        <v>167</v>
      </c>
      <c r="C4827" s="59">
        <v>45952</v>
      </c>
      <c r="D4827" s="109" t="str">
        <f>VLOOKUP(B4827,辅助信息!E:K,7,FALSE)</f>
        <v>JWDDCD2025102100473</v>
      </c>
      <c r="E4827" s="109" t="str">
        <f>VLOOKUP(F4827,辅助信息!A:B,2,FALSE)</f>
        <v>螺纹钢</v>
      </c>
      <c r="F4827" s="109" t="s">
        <v>19</v>
      </c>
      <c r="G4827" s="110">
        <v>6</v>
      </c>
      <c r="H4827" s="123"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09"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0">
        <v>45950</v>
      </c>
      <c r="O4827" s="51">
        <f ca="1" t="shared" si="232"/>
        <v>0</v>
      </c>
      <c r="P4827" s="51">
        <f ca="1" t="shared" si="233"/>
        <v>3</v>
      </c>
      <c r="Q4827" s="18" t="str">
        <f>VLOOKUP(B4827,辅助信息!E:M,9,FALSE)</f>
        <v>ZTWM-CDGS-XS-2025-0073-五冶天府-成都怡心湖片区及龙泉驿医院等项目</v>
      </c>
      <c r="R4827" s="18" t="str">
        <f ca="1">_xlfn._xlws.FILTER(辅助信息!D:D,辅助信息!E:E=B4827)</f>
        <v>五冶建设扩建艺体中学二期工程</v>
      </c>
    </row>
    <row r="4828" spans="2:18">
      <c r="B4828" s="125" t="s">
        <v>167</v>
      </c>
      <c r="C4828" s="59">
        <v>45952</v>
      </c>
      <c r="D4828" s="109" t="str">
        <f>VLOOKUP(B4828,辅助信息!E:K,7,FALSE)</f>
        <v>JWDDCD2025102100473</v>
      </c>
      <c r="E4828" s="109" t="str">
        <f>VLOOKUP(F4828,辅助信息!A:B,2,FALSE)</f>
        <v>螺纹钢</v>
      </c>
      <c r="F4828" s="109" t="s">
        <v>66</v>
      </c>
      <c r="G4828" s="110">
        <v>6</v>
      </c>
      <c r="H4828" s="123"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09"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0">
        <v>45950</v>
      </c>
      <c r="O4828" s="51">
        <f ca="1" t="shared" si="232"/>
        <v>0</v>
      </c>
      <c r="P4828" s="51">
        <f ca="1" t="shared" si="233"/>
        <v>3</v>
      </c>
      <c r="Q4828" s="18" t="str">
        <f>VLOOKUP(B4828,辅助信息!E:M,9,FALSE)</f>
        <v>ZTWM-CDGS-XS-2025-0073-五冶天府-成都怡心湖片区及龙泉驿医院等项目</v>
      </c>
      <c r="R4828" s="18" t="str">
        <f ca="1">_xlfn._xlws.FILTER(辅助信息!D:D,辅助信息!E:E=B4828)</f>
        <v>五冶建设扩建艺体中学二期工程</v>
      </c>
    </row>
    <row r="4829" spans="2:18">
      <c r="B4829" s="125" t="s">
        <v>167</v>
      </c>
      <c r="C4829" s="59">
        <v>45952</v>
      </c>
      <c r="D4829" s="109" t="str">
        <f>VLOOKUP(B4829,辅助信息!E:K,7,FALSE)</f>
        <v>JWDDCD2025102100473</v>
      </c>
      <c r="E4829" s="109" t="str">
        <f>VLOOKUP(F4829,辅助信息!A:B,2,FALSE)</f>
        <v>螺纹钢</v>
      </c>
      <c r="F4829" s="109" t="s">
        <v>82</v>
      </c>
      <c r="G4829" s="110">
        <v>8</v>
      </c>
      <c r="H4829" s="123"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09"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0">
        <v>45950</v>
      </c>
      <c r="O4829" s="51">
        <f ca="1" t="shared" si="232"/>
        <v>0</v>
      </c>
      <c r="P4829" s="51">
        <f ca="1" t="shared" si="233"/>
        <v>3</v>
      </c>
      <c r="Q4829" s="18" t="str">
        <f>VLOOKUP(B4829,辅助信息!E:M,9,FALSE)</f>
        <v>ZTWM-CDGS-XS-2025-0073-五冶天府-成都怡心湖片区及龙泉驿医院等项目</v>
      </c>
      <c r="R4829" s="18" t="str">
        <f ca="1">_xlfn._xlws.FILTER(辅助信息!D:D,辅助信息!E:E=B4829)</f>
        <v>五冶建设扩建艺体中学二期工程</v>
      </c>
    </row>
    <row r="4830" spans="2:18">
      <c r="B4830" s="125" t="s">
        <v>167</v>
      </c>
      <c r="C4830" s="59">
        <v>45952</v>
      </c>
      <c r="D4830" s="109" t="str">
        <f>VLOOKUP(B4830,辅助信息!E:K,7,FALSE)</f>
        <v>JWDDCD2025102100473</v>
      </c>
      <c r="E4830" s="109" t="str">
        <f>VLOOKUP(F4830,辅助信息!A:B,2,FALSE)</f>
        <v>螺纹钢</v>
      </c>
      <c r="F4830" s="109" t="s">
        <v>45</v>
      </c>
      <c r="G4830" s="110">
        <v>8</v>
      </c>
      <c r="H4830" s="123"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09"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0">
        <v>45950</v>
      </c>
      <c r="O4830" s="51">
        <f ca="1" t="shared" si="232"/>
        <v>0</v>
      </c>
      <c r="P4830" s="51">
        <f ca="1" t="shared" si="233"/>
        <v>3</v>
      </c>
      <c r="Q4830" s="18" t="str">
        <f>VLOOKUP(B4830,辅助信息!E:M,9,FALSE)</f>
        <v>ZTWM-CDGS-XS-2025-0073-五冶天府-成都怡心湖片区及龙泉驿医院等项目</v>
      </c>
      <c r="R4830" s="18" t="str">
        <f ca="1">_xlfn._xlws.FILTER(辅助信息!D:D,辅助信息!E:E=B4830)</f>
        <v>五冶建设扩建艺体中学二期工程</v>
      </c>
    </row>
    <row r="4831" spans="2:18">
      <c r="B4831" s="125" t="s">
        <v>167</v>
      </c>
      <c r="C4831" s="59">
        <v>45952</v>
      </c>
      <c r="D4831" s="109" t="str">
        <f>VLOOKUP(B4831,辅助信息!E:K,7,FALSE)</f>
        <v>JWDDCD2025102100473</v>
      </c>
      <c r="E4831" s="109" t="str">
        <f>VLOOKUP(F4831,辅助信息!A:B,2,FALSE)</f>
        <v>螺纹钢</v>
      </c>
      <c r="F4831" s="109" t="s">
        <v>21</v>
      </c>
      <c r="G4831" s="110">
        <v>3</v>
      </c>
      <c r="H4831" s="123"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09"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0">
        <v>45950</v>
      </c>
      <c r="O4831" s="51">
        <f ca="1" t="shared" si="232"/>
        <v>0</v>
      </c>
      <c r="P4831" s="51">
        <f ca="1" t="shared" si="233"/>
        <v>3</v>
      </c>
      <c r="Q4831" s="18" t="str">
        <f>VLOOKUP(B4831,辅助信息!E:M,9,FALSE)</f>
        <v>ZTWM-CDGS-XS-2025-0073-五冶天府-成都怡心湖片区及龙泉驿医院等项目</v>
      </c>
      <c r="R4831" s="18" t="str">
        <f ca="1">_xlfn._xlws.FILTER(辅助信息!D:D,辅助信息!E:E=B4831)</f>
        <v>五冶建设扩建艺体中学二期工程</v>
      </c>
    </row>
    <row r="4832" spans="2:18">
      <c r="B4832" s="125" t="s">
        <v>167</v>
      </c>
      <c r="C4832" s="59">
        <v>45952</v>
      </c>
      <c r="D4832" s="109" t="str">
        <f>VLOOKUP(B4832,辅助信息!E:K,7,FALSE)</f>
        <v>JWDDCD2025102100473</v>
      </c>
      <c r="E4832" s="109" t="str">
        <f>VLOOKUP(F4832,辅助信息!A:B,2,FALSE)</f>
        <v>螺纹钢</v>
      </c>
      <c r="F4832" s="109" t="s">
        <v>58</v>
      </c>
      <c r="G4832" s="110">
        <v>3</v>
      </c>
      <c r="H4832" s="123"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09"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0">
        <v>45950</v>
      </c>
      <c r="O4832" s="51">
        <f ca="1">IF(OR(M4832="",N4832&lt;&gt;""),"",MAX(M4832-TODAY(),0))</f>
        <v>0</v>
      </c>
      <c r="P4832" s="51">
        <f ca="1">IF(M4832="","",IF(N4832&lt;&gt;"",MAX(N4832-M4832,0),IF(TODAY()&gt;M4832,TODAY()-M4832,0)))</f>
        <v>3</v>
      </c>
      <c r="Q4832" s="18" t="str">
        <f>VLOOKUP(B4832,辅助信息!E:M,9,FALSE)</f>
        <v>ZTWM-CDGS-XS-2025-0073-五冶天府-成都怡心湖片区及龙泉驿医院等项目</v>
      </c>
      <c r="R4832" s="18" t="str">
        <f ca="1">_xlfn._xlws.FILTER(辅助信息!D:D,辅助信息!E:E=B4832)</f>
        <v>五冶建设扩建艺体中学二期工程</v>
      </c>
    </row>
    <row r="4833" spans="2:18">
      <c r="B4833" s="125" t="s">
        <v>167</v>
      </c>
      <c r="C4833" s="59">
        <v>45952</v>
      </c>
      <c r="D4833" s="109" t="str">
        <f>VLOOKUP(B4833,辅助信息!E:K,7,FALSE)</f>
        <v>JWDDCD2025102100473</v>
      </c>
      <c r="E4833" s="109" t="str">
        <f>VLOOKUP(F4833,辅助信息!A:B,2,FALSE)</f>
        <v>螺纹钢</v>
      </c>
      <c r="F4833" s="109" t="s">
        <v>46</v>
      </c>
      <c r="G4833" s="110">
        <v>11</v>
      </c>
      <c r="H4833" s="123"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09"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0">
        <v>45950</v>
      </c>
      <c r="O4833" s="51">
        <f ca="1">IF(OR(M4833="",N4833&lt;&gt;""),"",MAX(M4833-TODAY(),0))</f>
        <v>0</v>
      </c>
      <c r="P4833" s="51">
        <f ca="1">IF(M4833="","",IF(N4833&lt;&gt;"",MAX(N4833-M4833,0),IF(TODAY()&gt;M4833,TODAY()-M4833,0)))</f>
        <v>3</v>
      </c>
      <c r="Q4833" s="18" t="str">
        <f>VLOOKUP(B4833,辅助信息!E:M,9,FALSE)</f>
        <v>ZTWM-CDGS-XS-2025-0073-五冶天府-成都怡心湖片区及龙泉驿医院等项目</v>
      </c>
      <c r="R4833" s="18" t="str">
        <f ca="1">_xlfn._xlws.FILTER(辅助信息!D:D,辅助信息!E:E=B4833)</f>
        <v>五冶建设扩建艺体中学二期工程</v>
      </c>
    </row>
    <row r="4834" spans="2:18">
      <c r="B4834" s="125" t="s">
        <v>167</v>
      </c>
      <c r="C4834" s="59">
        <v>45952</v>
      </c>
      <c r="D4834" s="109" t="str">
        <f>VLOOKUP(B4834,辅助信息!E:K,7,FALSE)</f>
        <v>JWDDCD2025102100473</v>
      </c>
      <c r="E4834" s="109" t="str">
        <f>VLOOKUP(F4834,辅助信息!A:B,2,FALSE)</f>
        <v>螺纹钢</v>
      </c>
      <c r="F4834" s="109" t="s">
        <v>22</v>
      </c>
      <c r="G4834" s="110">
        <v>46</v>
      </c>
      <c r="H4834" s="123"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09"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0">
        <v>45950</v>
      </c>
      <c r="O4834" s="51">
        <f ca="1">IF(OR(M4834="",N4834&lt;&gt;""),"",MAX(M4834-TODAY(),0))</f>
        <v>0</v>
      </c>
      <c r="P4834" s="51">
        <f ca="1">IF(M4834="","",IF(N4834&lt;&gt;"",MAX(N4834-M4834,0),IF(TODAY()&gt;M4834,TODAY()-M4834,0)))</f>
        <v>3</v>
      </c>
      <c r="Q4834" s="18" t="str">
        <f>VLOOKUP(B4834,辅助信息!E:M,9,FALSE)</f>
        <v>ZTWM-CDGS-XS-2025-0073-五冶天府-成都怡心湖片区及龙泉驿医院等项目</v>
      </c>
      <c r="R4834" s="18" t="str">
        <f ca="1">_xlfn._xlws.FILTER(辅助信息!D:D,辅助信息!E:E=B4834)</f>
        <v>五冶建设扩建艺体中学二期工程</v>
      </c>
    </row>
    <row r="4835" spans="2:18">
      <c r="B4835" s="125" t="s">
        <v>167</v>
      </c>
      <c r="C4835" s="59">
        <v>45952</v>
      </c>
      <c r="D4835" s="109" t="str">
        <f>VLOOKUP(B4835,辅助信息!E:K,7,FALSE)</f>
        <v>JWDDCD2025102100473</v>
      </c>
      <c r="E4835" s="109" t="str">
        <f>VLOOKUP(F4835,辅助信息!A:B,2,FALSE)</f>
        <v>螺纹钢</v>
      </c>
      <c r="F4835" s="109" t="s">
        <v>181</v>
      </c>
      <c r="G4835" s="110">
        <v>8</v>
      </c>
      <c r="H4835" s="123"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09"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0">
        <v>45950</v>
      </c>
      <c r="O4835" s="51">
        <f ca="1">IF(OR(M4835="",N4835&lt;&gt;""),"",MAX(M4835-TODAY(),0))</f>
        <v>0</v>
      </c>
      <c r="P4835" s="51">
        <f ca="1">IF(M4835="","",IF(N4835&lt;&gt;"",MAX(N4835-M4835,0),IF(TODAY()&gt;M4835,TODAY()-M4835,0)))</f>
        <v>3</v>
      </c>
      <c r="Q4835" s="18" t="str">
        <f>VLOOKUP(B4835,辅助信息!E:M,9,FALSE)</f>
        <v>ZTWM-CDGS-XS-2025-0073-五冶天府-成都怡心湖片区及龙泉驿医院等项目</v>
      </c>
      <c r="R4835" s="18" t="str">
        <f ca="1">_xlfn._xlws.FILTER(辅助信息!D:D,辅助信息!E:E=B4835)</f>
        <v>五冶建设扩建艺体中学二期工程</v>
      </c>
    </row>
    <row r="4836" spans="2:18">
      <c r="B4836" s="125" t="s">
        <v>167</v>
      </c>
      <c r="C4836" s="59">
        <v>45952</v>
      </c>
      <c r="D4836" s="109" t="str">
        <f>VLOOKUP(B4836,辅助信息!E:K,7,FALSE)</f>
        <v>JWDDCD2025102100473</v>
      </c>
      <c r="E4836" s="109" t="str">
        <f>VLOOKUP(F4836,辅助信息!A:B,2,FALSE)</f>
        <v>螺纹钢</v>
      </c>
      <c r="F4836" s="109" t="s">
        <v>182</v>
      </c>
      <c r="G4836" s="110">
        <v>6</v>
      </c>
      <c r="H4836" s="123"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09"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0">
        <v>45950</v>
      </c>
      <c r="O4836" s="51">
        <f ca="1" t="shared" ref="O4832:O4867" si="234">IF(OR(M4836="",N4836&lt;&gt;""),"",MAX(M4836-TODAY(),0))</f>
        <v>0</v>
      </c>
      <c r="P4836" s="51">
        <f ca="1" t="shared" ref="P4832:P4867" si="235">IF(M4836="","",IF(N4836&lt;&gt;"",MAX(N4836-M4836,0),IF(TODAY()&gt;M4836,TODAY()-M4836,0)))</f>
        <v>3</v>
      </c>
      <c r="Q4836" s="18" t="str">
        <f>VLOOKUP(B4836,辅助信息!E:M,9,FALSE)</f>
        <v>ZTWM-CDGS-XS-2025-0073-五冶天府-成都怡心湖片区及龙泉驿医院等项目</v>
      </c>
      <c r="R4836" s="18" t="str">
        <f ca="1">_xlfn._xlws.FILTER(辅助信息!D:D,辅助信息!E:E=B4836)</f>
        <v>五冶建设扩建艺体中学二期工程</v>
      </c>
    </row>
    <row r="4837" spans="2:18">
      <c r="B4837" s="124" t="s">
        <v>229</v>
      </c>
      <c r="C4837" s="59">
        <v>45952</v>
      </c>
      <c r="D4837" s="29" t="str">
        <f>VLOOKUP(B4837,辅助信息!E:K,7,FALSE)</f>
        <v>JWDDCD2025092400212</v>
      </c>
      <c r="E4837" s="29" t="str">
        <f>VLOOKUP(F4837,辅助信息!A:B,2,FALSE)</f>
        <v>高线</v>
      </c>
      <c r="F4837" s="29" t="s">
        <v>57</v>
      </c>
      <c r="G4837" s="25">
        <v>2</v>
      </c>
      <c r="H4837" s="123"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29"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M4837" s="80">
        <v>45950</v>
      </c>
      <c r="O4837" s="51">
        <f ca="1" t="shared" si="234"/>
        <v>0</v>
      </c>
      <c r="P4837" s="51">
        <f ca="1" t="shared" si="235"/>
        <v>3</v>
      </c>
      <c r="Q4837" s="18" t="str">
        <f>VLOOKUP(B4837,辅助信息!E:M,9,FALSE)</f>
        <v>ZTWM-CDGS-XS-2025-0156-五冶钢构-2025年九月第一批次钢筋采购合同(三圣乡项目)-中铁物贸成都公司</v>
      </c>
      <c r="R4837" s="18" t="str">
        <f ca="1">_xlfn._xlws.FILTER(辅助信息!D:D,辅助信息!E:E=B4837)</f>
        <v>五冶钢构龙泉东洪片区85亩住宅、商业及配套工程项目三标段</v>
      </c>
    </row>
    <row r="4838" spans="2:18">
      <c r="B4838" s="124" t="s">
        <v>229</v>
      </c>
      <c r="C4838" s="59">
        <v>45952</v>
      </c>
      <c r="D4838" s="29" t="str">
        <f>VLOOKUP(B4838,辅助信息!E:K,7,FALSE)</f>
        <v>JWDDCD2025092400212</v>
      </c>
      <c r="E4838" s="29" t="str">
        <f>VLOOKUP(F4838,辅助信息!A:B,2,FALSE)</f>
        <v>高线</v>
      </c>
      <c r="F4838" s="29" t="s">
        <v>53</v>
      </c>
      <c r="G4838" s="25">
        <v>2</v>
      </c>
      <c r="H4838" s="123"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29"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M4838" s="80">
        <v>45950</v>
      </c>
      <c r="O4838" s="51">
        <f ca="1" t="shared" si="234"/>
        <v>0</v>
      </c>
      <c r="P4838" s="51">
        <f ca="1" t="shared" si="235"/>
        <v>3</v>
      </c>
      <c r="Q4838" s="18" t="str">
        <f>VLOOKUP(B4838,辅助信息!E:M,9,FALSE)</f>
        <v>ZTWM-CDGS-XS-2025-0156-五冶钢构-2025年九月第一批次钢筋采购合同(三圣乡项目)-中铁物贸成都公司</v>
      </c>
      <c r="R4838" s="18" t="str">
        <f ca="1">_xlfn._xlws.FILTER(辅助信息!D:D,辅助信息!E:E=B4838)</f>
        <v>五冶钢构龙泉东洪片区85亩住宅、商业及配套工程项目三标段</v>
      </c>
    </row>
    <row r="4839" spans="2:18">
      <c r="B4839" s="124" t="s">
        <v>229</v>
      </c>
      <c r="C4839" s="59">
        <v>45952</v>
      </c>
      <c r="D4839" s="29" t="str">
        <f>VLOOKUP(B4839,辅助信息!E:K,7,FALSE)</f>
        <v>JWDDCD2025092400212</v>
      </c>
      <c r="E4839" s="29" t="str">
        <f>VLOOKUP(F4839,辅助信息!A:B,2,FALSE)</f>
        <v>盘螺</v>
      </c>
      <c r="F4839" s="29" t="s">
        <v>49</v>
      </c>
      <c r="G4839" s="25">
        <v>2</v>
      </c>
      <c r="H4839" s="123"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29"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M4839" s="80">
        <v>45950</v>
      </c>
      <c r="O4839" s="51">
        <f ca="1" t="shared" si="234"/>
        <v>0</v>
      </c>
      <c r="P4839" s="51">
        <f ca="1" t="shared" si="235"/>
        <v>3</v>
      </c>
      <c r="Q4839" s="18" t="str">
        <f>VLOOKUP(B4839,辅助信息!E:M,9,FALSE)</f>
        <v>ZTWM-CDGS-XS-2025-0156-五冶钢构-2025年九月第一批次钢筋采购合同(三圣乡项目)-中铁物贸成都公司</v>
      </c>
      <c r="R4839" s="18" t="str">
        <f ca="1">_xlfn._xlws.FILTER(辅助信息!D:D,辅助信息!E:E=B4839)</f>
        <v>五冶钢构龙泉东洪片区85亩住宅、商业及配套工程项目三标段</v>
      </c>
    </row>
    <row r="4840" spans="2:18">
      <c r="B4840" s="124" t="s">
        <v>229</v>
      </c>
      <c r="C4840" s="59">
        <v>45952</v>
      </c>
      <c r="D4840" s="29" t="str">
        <f>VLOOKUP(B4840,辅助信息!E:K,7,FALSE)</f>
        <v>JWDDCD2025092400212</v>
      </c>
      <c r="E4840" s="29" t="str">
        <f>VLOOKUP(F4840,辅助信息!A:B,2,FALSE)</f>
        <v>盘螺</v>
      </c>
      <c r="F4840" s="29" t="s">
        <v>40</v>
      </c>
      <c r="G4840" s="25">
        <v>8</v>
      </c>
      <c r="H4840" s="123" t="str">
        <f>IF(SUMIFS('[1]2025年已发货'!$E:$E,'[1]2025年已发货'!$F:$F,C4844,'[1]2025年已发货'!$C:$C,F4840,'[1]2025年已发货'!$G:$G,I4840,'[1]2025年已发货'!$H:$H,J4840)=0,"未发货",SUMIFS('[1]2025年已发货'!$E:$E,'[1]2025年已发货'!$F:$F,C4844,'[1]2025年已发货'!$C:$C,F4840,'[1]2025年已发货'!$G:$G,I4840,'[1]2025年已发货'!$H:$H,J4840))</f>
        <v>未发货</v>
      </c>
      <c r="I4840" s="29"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M4840" s="80">
        <v>45950</v>
      </c>
      <c r="O4840" s="51">
        <f ca="1" t="shared" si="234"/>
        <v>0</v>
      </c>
      <c r="P4840" s="51">
        <f ca="1" t="shared" si="235"/>
        <v>3</v>
      </c>
      <c r="Q4840" s="18" t="str">
        <f>VLOOKUP(B4840,辅助信息!E:M,9,FALSE)</f>
        <v>ZTWM-CDGS-XS-2025-0156-五冶钢构-2025年九月第一批次钢筋采购合同(三圣乡项目)-中铁物贸成都公司</v>
      </c>
      <c r="R4840" s="18" t="str">
        <f ca="1">_xlfn._xlws.FILTER(辅助信息!D:D,辅助信息!E:E=B4840)</f>
        <v>五冶钢构龙泉东洪片区85亩住宅、商业及配套工程项目三标段</v>
      </c>
    </row>
    <row r="4841" spans="2:18">
      <c r="B4841" s="124" t="s">
        <v>229</v>
      </c>
      <c r="C4841" s="59">
        <v>45952</v>
      </c>
      <c r="D4841" s="29" t="str">
        <f>VLOOKUP(B4841,辅助信息!E:K,7,FALSE)</f>
        <v>JWDDCD2025092400212</v>
      </c>
      <c r="E4841" s="29" t="str">
        <f>VLOOKUP(F4841,辅助信息!A:B,2,FALSE)</f>
        <v>盘螺</v>
      </c>
      <c r="F4841" s="29" t="s">
        <v>41</v>
      </c>
      <c r="G4841" s="25">
        <v>20</v>
      </c>
      <c r="H4841" s="123" t="str">
        <f>IF(SUMIFS('[1]2025年已发货'!$E:$E,'[1]2025年已发货'!$F:$F,C4845,'[1]2025年已发货'!$C:$C,F4841,'[1]2025年已发货'!$G:$G,I4841,'[1]2025年已发货'!$H:$H,J4841)=0,"未发货",SUMIFS('[1]2025年已发货'!$E:$E,'[1]2025年已发货'!$F:$F,C4845,'[1]2025年已发货'!$C:$C,F4841,'[1]2025年已发货'!$G:$G,I4841,'[1]2025年已发货'!$H:$H,J4841))</f>
        <v>未发货</v>
      </c>
      <c r="I4841" s="29"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M4841" s="80">
        <v>45950</v>
      </c>
      <c r="O4841" s="51">
        <f ca="1" t="shared" si="234"/>
        <v>0</v>
      </c>
      <c r="P4841" s="51">
        <f ca="1" t="shared" si="235"/>
        <v>3</v>
      </c>
      <c r="Q4841" s="18" t="str">
        <f>VLOOKUP(B4841,辅助信息!E:M,9,FALSE)</f>
        <v>ZTWM-CDGS-XS-2025-0156-五冶钢构-2025年九月第一批次钢筋采购合同(三圣乡项目)-中铁物贸成都公司</v>
      </c>
      <c r="R4841" s="18" t="str">
        <f ca="1">_xlfn._xlws.FILTER(辅助信息!D:D,辅助信息!E:E=B4841)</f>
        <v>五冶钢构龙泉东洪片区85亩住宅、商业及配套工程项目三标段</v>
      </c>
    </row>
    <row r="4842" spans="2:18">
      <c r="B4842" s="124" t="s">
        <v>229</v>
      </c>
      <c r="C4842" s="59">
        <v>45952</v>
      </c>
      <c r="D4842" s="29" t="str">
        <f>VLOOKUP(B4842,辅助信息!E:K,7,FALSE)</f>
        <v>JWDDCD2025092400212</v>
      </c>
      <c r="E4842" s="29" t="str">
        <f>VLOOKUP(F4842,辅助信息!A:B,2,FALSE)</f>
        <v>螺纹钢</v>
      </c>
      <c r="F4842" s="29" t="s">
        <v>27</v>
      </c>
      <c r="G4842" s="25">
        <v>30</v>
      </c>
      <c r="H4842" s="123"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29"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M4842" s="80">
        <v>45950</v>
      </c>
      <c r="O4842" s="51">
        <f ca="1" t="shared" si="234"/>
        <v>0</v>
      </c>
      <c r="P4842" s="51">
        <f ca="1" t="shared" si="235"/>
        <v>3</v>
      </c>
      <c r="Q4842" s="18" t="str">
        <f>VLOOKUP(B4842,辅助信息!E:M,9,FALSE)</f>
        <v>ZTWM-CDGS-XS-2025-0156-五冶钢构-2025年九月第一批次钢筋采购合同(三圣乡项目)-中铁物贸成都公司</v>
      </c>
      <c r="R4842" s="18" t="str">
        <f ca="1">_xlfn._xlws.FILTER(辅助信息!D:D,辅助信息!E:E=B4842)</f>
        <v>五冶钢构龙泉东洪片区85亩住宅、商业及配套工程项目三标段</v>
      </c>
    </row>
    <row r="4843" spans="2:18">
      <c r="B4843" s="124" t="s">
        <v>229</v>
      </c>
      <c r="C4843" s="59">
        <v>45952</v>
      </c>
      <c r="D4843" s="29" t="str">
        <f>VLOOKUP(B4843,辅助信息!E:K,7,FALSE)</f>
        <v>JWDDCD2025092400212</v>
      </c>
      <c r="E4843" s="29" t="str">
        <f>VLOOKUP(F4843,辅助信息!A:B,2,FALSE)</f>
        <v>螺纹钢</v>
      </c>
      <c r="F4843" s="29" t="s">
        <v>19</v>
      </c>
      <c r="G4843" s="25">
        <v>50</v>
      </c>
      <c r="H4843" s="123" t="str">
        <f>IF(SUMIFS('[1]2025年已发货'!$E:$E,'[1]2025年已发货'!$F:$F,C4847,'[1]2025年已发货'!$C:$C,F4843,'[1]2025年已发货'!$G:$G,I4843,'[1]2025年已发货'!$H:$H,J4843)=0,"未发货",SUMIFS('[1]2025年已发货'!$E:$E,'[1]2025年已发货'!$F:$F,C4847,'[1]2025年已发货'!$C:$C,F4843,'[1]2025年已发货'!$G:$G,I4843,'[1]2025年已发货'!$H:$H,J4843))</f>
        <v>未发货</v>
      </c>
      <c r="I4843" s="29"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M4843" s="80">
        <v>45950</v>
      </c>
      <c r="O4843" s="51">
        <f ca="1" t="shared" si="234"/>
        <v>0</v>
      </c>
      <c r="P4843" s="51">
        <f ca="1" t="shared" si="235"/>
        <v>3</v>
      </c>
      <c r="Q4843" s="18" t="str">
        <f>VLOOKUP(B4843,辅助信息!E:M,9,FALSE)</f>
        <v>ZTWM-CDGS-XS-2025-0156-五冶钢构-2025年九月第一批次钢筋采购合同(三圣乡项目)-中铁物贸成都公司</v>
      </c>
      <c r="R4843" s="18" t="str">
        <f ca="1">_xlfn._xlws.FILTER(辅助信息!D:D,辅助信息!E:E=B4843)</f>
        <v>五冶钢构龙泉东洪片区85亩住宅、商业及配套工程项目三标段</v>
      </c>
    </row>
    <row r="4844" spans="2:18">
      <c r="B4844" s="124" t="s">
        <v>229</v>
      </c>
      <c r="C4844" s="59">
        <v>45952</v>
      </c>
      <c r="D4844" s="29" t="str">
        <f>VLOOKUP(B4844,辅助信息!E:K,7,FALSE)</f>
        <v>JWDDCD2025092400212</v>
      </c>
      <c r="E4844" s="29" t="str">
        <f>VLOOKUP(F4844,辅助信息!A:B,2,FALSE)</f>
        <v>螺纹钢</v>
      </c>
      <c r="F4844" s="29" t="s">
        <v>32</v>
      </c>
      <c r="G4844" s="25">
        <v>10</v>
      </c>
      <c r="H4844" s="123" t="str">
        <f>IF(SUMIFS('[1]2025年已发货'!$E:$E,'[1]2025年已发货'!$F:$F,C4848,'[1]2025年已发货'!$C:$C,F4844,'[1]2025年已发货'!$G:$G,I4844,'[1]2025年已发货'!$H:$H,J4844)=0,"未发货",SUMIFS('[1]2025年已发货'!$E:$E,'[1]2025年已发货'!$F:$F,C4848,'[1]2025年已发货'!$C:$C,F4844,'[1]2025年已发货'!$G:$G,I4844,'[1]2025年已发货'!$H:$H,J4844))</f>
        <v>未发货</v>
      </c>
      <c r="I4844" s="29"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M4844" s="80">
        <v>45950</v>
      </c>
      <c r="O4844" s="51">
        <f ca="1" t="shared" si="234"/>
        <v>0</v>
      </c>
      <c r="P4844" s="51">
        <f ca="1" t="shared" si="235"/>
        <v>3</v>
      </c>
      <c r="Q4844" s="18" t="str">
        <f>VLOOKUP(B4844,辅助信息!E:M,9,FALSE)</f>
        <v>ZTWM-CDGS-XS-2025-0156-五冶钢构-2025年九月第一批次钢筋采购合同(三圣乡项目)-中铁物贸成都公司</v>
      </c>
      <c r="R4844" s="18" t="str">
        <f ca="1">_xlfn._xlws.FILTER(辅助信息!D:D,辅助信息!E:E=B4844)</f>
        <v>五冶钢构龙泉东洪片区85亩住宅、商业及配套工程项目三标段</v>
      </c>
    </row>
    <row r="4845" spans="2:18">
      <c r="B4845" s="124" t="s">
        <v>229</v>
      </c>
      <c r="C4845" s="59">
        <v>45952</v>
      </c>
      <c r="D4845" s="29" t="str">
        <f>VLOOKUP(B4845,辅助信息!E:K,7,FALSE)</f>
        <v>JWDDCD2025092400212</v>
      </c>
      <c r="E4845" s="29" t="str">
        <f>VLOOKUP(F4845,辅助信息!A:B,2,FALSE)</f>
        <v>螺纹钢</v>
      </c>
      <c r="F4845" s="29" t="s">
        <v>30</v>
      </c>
      <c r="G4845" s="25">
        <v>4</v>
      </c>
      <c r="H4845" s="123" t="str">
        <f>IF(SUMIFS('[1]2025年已发货'!$E:$E,'[1]2025年已发货'!$F:$F,C4849,'[1]2025年已发货'!$C:$C,F4845,'[1]2025年已发货'!$G:$G,I4845,'[1]2025年已发货'!$H:$H,J4845)=0,"未发货",SUMIFS('[1]2025年已发货'!$E:$E,'[1]2025年已发货'!$F:$F,C4849,'[1]2025年已发货'!$C:$C,F4845,'[1]2025年已发货'!$G:$G,I4845,'[1]2025年已发货'!$H:$H,J4845))</f>
        <v>未发货</v>
      </c>
      <c r="I4845" s="29"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M4845" s="80">
        <v>45950</v>
      </c>
      <c r="O4845" s="51">
        <f ca="1" t="shared" si="234"/>
        <v>0</v>
      </c>
      <c r="P4845" s="51">
        <f ca="1" t="shared" si="235"/>
        <v>3</v>
      </c>
      <c r="Q4845" s="18" t="str">
        <f>VLOOKUP(B4845,辅助信息!E:M,9,FALSE)</f>
        <v>ZTWM-CDGS-XS-2025-0156-五冶钢构-2025年九月第一批次钢筋采购合同(三圣乡项目)-中铁物贸成都公司</v>
      </c>
      <c r="R4845" s="18" t="str">
        <f ca="1">_xlfn._xlws.FILTER(辅助信息!D:D,辅助信息!E:E=B4845)</f>
        <v>五冶钢构龙泉东洪片区85亩住宅、商业及配套工程项目三标段</v>
      </c>
    </row>
    <row r="4846" spans="2:18">
      <c r="B4846" s="124" t="s">
        <v>229</v>
      </c>
      <c r="C4846" s="59">
        <v>45952</v>
      </c>
      <c r="D4846" s="29" t="str">
        <f>VLOOKUP(B4846,辅助信息!E:K,7,FALSE)</f>
        <v>JWDDCD2025092400212</v>
      </c>
      <c r="E4846" s="29" t="str">
        <f>VLOOKUP(F4846,辅助信息!A:B,2,FALSE)</f>
        <v>螺纹钢</v>
      </c>
      <c r="F4846" s="29" t="s">
        <v>33</v>
      </c>
      <c r="G4846" s="25">
        <v>8</v>
      </c>
      <c r="H4846" s="123" t="str">
        <f>IF(SUMIFS('[1]2025年已发货'!$E:$E,'[1]2025年已发货'!$F:$F,C4850,'[1]2025年已发货'!$C:$C,F4846,'[1]2025年已发货'!$G:$G,I4846,'[1]2025年已发货'!$H:$H,J4846)=0,"未发货",SUMIFS('[1]2025年已发货'!$E:$E,'[1]2025年已发货'!$F:$F,C4850,'[1]2025年已发货'!$C:$C,F4846,'[1]2025年已发货'!$G:$G,I4846,'[1]2025年已发货'!$H:$H,J4846))</f>
        <v>未发货</v>
      </c>
      <c r="I4846" s="29"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M4846" s="80">
        <v>45950</v>
      </c>
      <c r="O4846" s="51">
        <f ca="1" t="shared" si="234"/>
        <v>0</v>
      </c>
      <c r="P4846" s="51">
        <f ca="1" t="shared" si="235"/>
        <v>3</v>
      </c>
      <c r="Q4846" s="18" t="str">
        <f>VLOOKUP(B4846,辅助信息!E:M,9,FALSE)</f>
        <v>ZTWM-CDGS-XS-2025-0156-五冶钢构-2025年九月第一批次钢筋采购合同(三圣乡项目)-中铁物贸成都公司</v>
      </c>
      <c r="R4846" s="18" t="str">
        <f ca="1">_xlfn._xlws.FILTER(辅助信息!D:D,辅助信息!E:E=B4846)</f>
        <v>五冶钢构龙泉东洪片区85亩住宅、商业及配套工程项目三标段</v>
      </c>
    </row>
    <row r="4847" spans="2:18">
      <c r="B4847" s="124" t="s">
        <v>229</v>
      </c>
      <c r="C4847" s="59">
        <v>45952</v>
      </c>
      <c r="D4847" s="29" t="str">
        <f>VLOOKUP(B4847,辅助信息!E:K,7,FALSE)</f>
        <v>JWDDCD2025092400212</v>
      </c>
      <c r="E4847" s="29" t="str">
        <f>VLOOKUP(F4847,辅助信息!A:B,2,FALSE)</f>
        <v>螺纹钢</v>
      </c>
      <c r="F4847" s="29" t="s">
        <v>28</v>
      </c>
      <c r="G4847" s="25">
        <v>2</v>
      </c>
      <c r="H4847" s="123" t="str">
        <f>IF(SUMIFS('[1]2025年已发货'!$E:$E,'[1]2025年已发货'!$F:$F,C4851,'[1]2025年已发货'!$C:$C,F4847,'[1]2025年已发货'!$G:$G,I4847,'[1]2025年已发货'!$H:$H,J4847)=0,"未发货",SUMIFS('[1]2025年已发货'!$E:$E,'[1]2025年已发货'!$F:$F,C4851,'[1]2025年已发货'!$C:$C,F4847,'[1]2025年已发货'!$G:$G,I4847,'[1]2025年已发货'!$H:$H,J4847))</f>
        <v>未发货</v>
      </c>
      <c r="I4847" s="29"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M4847" s="80">
        <v>45950</v>
      </c>
      <c r="O4847" s="51">
        <f ca="1" t="shared" si="234"/>
        <v>0</v>
      </c>
      <c r="P4847" s="51">
        <f ca="1" t="shared" si="235"/>
        <v>3</v>
      </c>
      <c r="Q4847" s="18" t="str">
        <f>VLOOKUP(B4847,辅助信息!E:M,9,FALSE)</f>
        <v>ZTWM-CDGS-XS-2025-0156-五冶钢构-2025年九月第一批次钢筋采购合同(三圣乡项目)-中铁物贸成都公司</v>
      </c>
      <c r="R4847" s="18" t="str">
        <f ca="1">_xlfn._xlws.FILTER(辅助信息!D:D,辅助信息!E:E=B4847)</f>
        <v>五冶钢构龙泉东洪片区85亩住宅、商业及配套工程项目三标段</v>
      </c>
    </row>
    <row r="4848" spans="2:18">
      <c r="B4848" s="124" t="s">
        <v>229</v>
      </c>
      <c r="C4848" s="59">
        <v>45952</v>
      </c>
      <c r="D4848" s="29" t="str">
        <f>VLOOKUP(B4848,辅助信息!E:K,7,FALSE)</f>
        <v>JWDDCD2025092400212</v>
      </c>
      <c r="E4848" s="29" t="str">
        <f>VLOOKUP(F4848,辅助信息!A:B,2,FALSE)</f>
        <v>螺纹钢</v>
      </c>
      <c r="F4848" s="29" t="s">
        <v>18</v>
      </c>
      <c r="G4848" s="25">
        <v>6</v>
      </c>
      <c r="H4848" s="123" t="str">
        <f>IF(SUMIFS('[1]2025年已发货'!$E:$E,'[1]2025年已发货'!$F:$F,C4852,'[1]2025年已发货'!$C:$C,F4848,'[1]2025年已发货'!$G:$G,I4848,'[1]2025年已发货'!$H:$H,J4848)=0,"未发货",SUMIFS('[1]2025年已发货'!$E:$E,'[1]2025年已发货'!$F:$F,C4852,'[1]2025年已发货'!$C:$C,F4848,'[1]2025年已发货'!$G:$G,I4848,'[1]2025年已发货'!$H:$H,J4848))</f>
        <v>未发货</v>
      </c>
      <c r="I4848" s="29"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M4848" s="80">
        <v>45950</v>
      </c>
      <c r="O4848" s="51">
        <f ca="1" t="shared" si="234"/>
        <v>0</v>
      </c>
      <c r="P4848" s="51">
        <f ca="1" t="shared" si="235"/>
        <v>3</v>
      </c>
      <c r="Q4848" s="18" t="str">
        <f>VLOOKUP(B4848,辅助信息!E:M,9,FALSE)</f>
        <v>ZTWM-CDGS-XS-2025-0156-五冶钢构-2025年九月第一批次钢筋采购合同(三圣乡项目)-中铁物贸成都公司</v>
      </c>
      <c r="R4848" s="18" t="str">
        <f ca="1">_xlfn._xlws.FILTER(辅助信息!D:D,辅助信息!E:E=B4848)</f>
        <v>五冶钢构龙泉东洪片区85亩住宅、商业及配套工程项目三标段</v>
      </c>
    </row>
    <row r="4849" spans="2:18">
      <c r="B4849" s="124" t="s">
        <v>229</v>
      </c>
      <c r="C4849" s="59">
        <v>45952</v>
      </c>
      <c r="D4849" s="29" t="str">
        <f>VLOOKUP(B4849,辅助信息!E:K,7,FALSE)</f>
        <v>JWDDCD2025092400212</v>
      </c>
      <c r="E4849" s="29" t="str">
        <f>VLOOKUP(F4849,辅助信息!A:B,2,FALSE)</f>
        <v>螺纹钢</v>
      </c>
      <c r="F4849" s="29" t="s">
        <v>66</v>
      </c>
      <c r="G4849" s="25">
        <v>2</v>
      </c>
      <c r="H4849" s="123" t="str">
        <f>IF(SUMIFS('[1]2025年已发货'!$E:$E,'[1]2025年已发货'!$F:$F,C4853,'[1]2025年已发货'!$C:$C,F4849,'[1]2025年已发货'!$G:$G,I4849,'[1]2025年已发货'!$H:$H,J4849)=0,"未发货",SUMIFS('[1]2025年已发货'!$E:$E,'[1]2025年已发货'!$F:$F,C4853,'[1]2025年已发货'!$C:$C,F4849,'[1]2025年已发货'!$G:$G,I4849,'[1]2025年已发货'!$H:$H,J4849))</f>
        <v>未发货</v>
      </c>
      <c r="I4849" s="29"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M4849" s="80">
        <v>45950</v>
      </c>
      <c r="O4849" s="51">
        <f ca="1" t="shared" si="234"/>
        <v>0</v>
      </c>
      <c r="P4849" s="51">
        <f ca="1" t="shared" si="235"/>
        <v>3</v>
      </c>
      <c r="Q4849" s="18" t="str">
        <f>VLOOKUP(B4849,辅助信息!E:M,9,FALSE)</f>
        <v>ZTWM-CDGS-XS-2025-0156-五冶钢构-2025年九月第一批次钢筋采购合同(三圣乡项目)-中铁物贸成都公司</v>
      </c>
      <c r="R4849" s="18" t="str">
        <f ca="1">_xlfn._xlws.FILTER(辅助信息!D:D,辅助信息!E:E=B4849)</f>
        <v>五冶钢构龙泉东洪片区85亩住宅、商业及配套工程项目三标段</v>
      </c>
    </row>
    <row r="4850" spans="2:18">
      <c r="B4850" s="124" t="s">
        <v>229</v>
      </c>
      <c r="C4850" s="59">
        <v>45952</v>
      </c>
      <c r="D4850" s="29" t="str">
        <f>VLOOKUP(B4850,辅助信息!E:K,7,FALSE)</f>
        <v>JWDDCD2025092400212</v>
      </c>
      <c r="E4850" s="29" t="str">
        <f>VLOOKUP(F4850,辅助信息!A:B,2,FALSE)</f>
        <v>螺纹钢</v>
      </c>
      <c r="F4850" s="29" t="s">
        <v>82</v>
      </c>
      <c r="G4850" s="25">
        <v>2</v>
      </c>
      <c r="H4850" s="123" t="str">
        <f>IF(SUMIFS('[1]2025年已发货'!$E:$E,'[1]2025年已发货'!$F:$F,C4854,'[1]2025年已发货'!$C:$C,F4850,'[1]2025年已发货'!$G:$G,I4850,'[1]2025年已发货'!$H:$H,J4850)=0,"未发货",SUMIFS('[1]2025年已发货'!$E:$E,'[1]2025年已发货'!$F:$F,C4854,'[1]2025年已发货'!$C:$C,F4850,'[1]2025年已发货'!$G:$G,I4850,'[1]2025年已发货'!$H:$H,J4850))</f>
        <v>未发货</v>
      </c>
      <c r="I4850" s="29"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M4850" s="80">
        <v>45950</v>
      </c>
      <c r="O4850" s="51">
        <f ca="1" t="shared" si="234"/>
        <v>0</v>
      </c>
      <c r="P4850" s="51">
        <f ca="1" t="shared" si="235"/>
        <v>3</v>
      </c>
      <c r="Q4850" s="18" t="str">
        <f>VLOOKUP(B4850,辅助信息!E:M,9,FALSE)</f>
        <v>ZTWM-CDGS-XS-2025-0156-五冶钢构-2025年九月第一批次钢筋采购合同(三圣乡项目)-中铁物贸成都公司</v>
      </c>
      <c r="R4850" s="18" t="str">
        <f ca="1">_xlfn._xlws.FILTER(辅助信息!D:D,辅助信息!E:E=B4850)</f>
        <v>五冶钢构龙泉东洪片区85亩住宅、商业及配套工程项目三标段</v>
      </c>
    </row>
    <row r="4851" spans="2:18">
      <c r="B4851" s="124" t="s">
        <v>229</v>
      </c>
      <c r="C4851" s="59">
        <v>45952</v>
      </c>
      <c r="D4851" s="29" t="str">
        <f>VLOOKUP(B4851,辅助信息!E:K,7,FALSE)</f>
        <v>JWDDCD2025092400212</v>
      </c>
      <c r="E4851" s="29" t="str">
        <f>VLOOKUP(F4851,辅助信息!A:B,2,FALSE)</f>
        <v>螺纹钢</v>
      </c>
      <c r="F4851" s="29" t="s">
        <v>45</v>
      </c>
      <c r="G4851" s="25">
        <v>2</v>
      </c>
      <c r="H4851" s="123" t="str">
        <f>IF(SUMIFS('[1]2025年已发货'!$E:$E,'[1]2025年已发货'!$F:$F,C4855,'[1]2025年已发货'!$C:$C,F4851,'[1]2025年已发货'!$G:$G,I4851,'[1]2025年已发货'!$H:$H,J4851)=0,"未发货",SUMIFS('[1]2025年已发货'!$E:$E,'[1]2025年已发货'!$F:$F,C4855,'[1]2025年已发货'!$C:$C,F4851,'[1]2025年已发货'!$G:$G,I4851,'[1]2025年已发货'!$H:$H,J4851))</f>
        <v>未发货</v>
      </c>
      <c r="I4851" s="29"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M4851" s="80">
        <v>45950</v>
      </c>
      <c r="O4851" s="51">
        <f ca="1" t="shared" si="234"/>
        <v>0</v>
      </c>
      <c r="P4851" s="51">
        <f ca="1" t="shared" si="235"/>
        <v>3</v>
      </c>
      <c r="Q4851" s="18" t="str">
        <f>VLOOKUP(B4851,辅助信息!E:M,9,FALSE)</f>
        <v>ZTWM-CDGS-XS-2025-0156-五冶钢构-2025年九月第一批次钢筋采购合同(三圣乡项目)-中铁物贸成都公司</v>
      </c>
      <c r="R4851" s="18" t="str">
        <f ca="1">_xlfn._xlws.FILTER(辅助信息!D:D,辅助信息!E:E=B4851)</f>
        <v>五冶钢构龙泉东洪片区85亩住宅、商业及配套工程项目三标段</v>
      </c>
    </row>
    <row r="4852" spans="2:18">
      <c r="B4852" s="124" t="s">
        <v>229</v>
      </c>
      <c r="C4852" s="59">
        <v>45952</v>
      </c>
      <c r="D4852" s="29" t="str">
        <f>VLOOKUP(B4852,辅助信息!E:K,7,FALSE)</f>
        <v>JWDDCD2025092400212</v>
      </c>
      <c r="E4852" s="29" t="str">
        <f>VLOOKUP(F4852,辅助信息!A:B,2,FALSE)</f>
        <v>螺纹钢</v>
      </c>
      <c r="F4852" s="29" t="s">
        <v>21</v>
      </c>
      <c r="G4852" s="25">
        <v>2</v>
      </c>
      <c r="H4852" s="123" t="str">
        <f>IF(SUMIFS('[1]2025年已发货'!$E:$E,'[1]2025年已发货'!$F:$F,C4856,'[1]2025年已发货'!$C:$C,F4852,'[1]2025年已发货'!$G:$G,I4852,'[1]2025年已发货'!$H:$H,J4852)=0,"未发货",SUMIFS('[1]2025年已发货'!$E:$E,'[1]2025年已发货'!$F:$F,C4856,'[1]2025年已发货'!$C:$C,F4852,'[1]2025年已发货'!$G:$G,I4852,'[1]2025年已发货'!$H:$H,J4852))</f>
        <v>未发货</v>
      </c>
      <c r="I4852" s="29"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M4852" s="80">
        <v>45950</v>
      </c>
      <c r="O4852" s="51">
        <f ca="1" t="shared" si="234"/>
        <v>0</v>
      </c>
      <c r="P4852" s="51">
        <f ca="1" t="shared" si="235"/>
        <v>3</v>
      </c>
      <c r="Q4852" s="18" t="str">
        <f>VLOOKUP(B4852,辅助信息!E:M,9,FALSE)</f>
        <v>ZTWM-CDGS-XS-2025-0156-五冶钢构-2025年九月第一批次钢筋采购合同(三圣乡项目)-中铁物贸成都公司</v>
      </c>
      <c r="R4852" s="18" t="str">
        <f ca="1">_xlfn._xlws.FILTER(辅助信息!D:D,辅助信息!E:E=B4852)</f>
        <v>五冶钢构龙泉东洪片区85亩住宅、商业及配套工程项目三标段</v>
      </c>
    </row>
    <row r="4853" spans="2:18">
      <c r="B4853" s="124" t="s">
        <v>229</v>
      </c>
      <c r="C4853" s="59">
        <v>45952</v>
      </c>
      <c r="D4853" s="29" t="str">
        <f>VLOOKUP(B4853,辅助信息!E:K,7,FALSE)</f>
        <v>JWDDCD2025092400212</v>
      </c>
      <c r="E4853" s="29" t="str">
        <f>VLOOKUP(F4853,辅助信息!A:B,2,FALSE)</f>
        <v>螺纹钢</v>
      </c>
      <c r="F4853" s="29" t="s">
        <v>58</v>
      </c>
      <c r="G4853" s="25">
        <v>2</v>
      </c>
      <c r="H4853" s="123" t="str">
        <f>IF(SUMIFS('[1]2025年已发货'!$E:$E,'[1]2025年已发货'!$F:$F,C4857,'[1]2025年已发货'!$C:$C,F4853,'[1]2025年已发货'!$G:$G,I4853,'[1]2025年已发货'!$H:$H,J4853)=0,"未发货",SUMIFS('[1]2025年已发货'!$E:$E,'[1]2025年已发货'!$F:$F,C4857,'[1]2025年已发货'!$C:$C,F4853,'[1]2025年已发货'!$G:$G,I4853,'[1]2025年已发货'!$H:$H,J4853))</f>
        <v>未发货</v>
      </c>
      <c r="I4853" s="29"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M4853" s="80">
        <v>45950</v>
      </c>
      <c r="O4853" s="51">
        <f ca="1" t="shared" si="234"/>
        <v>0</v>
      </c>
      <c r="P4853" s="51">
        <f ca="1" t="shared" si="235"/>
        <v>3</v>
      </c>
      <c r="Q4853" s="18" t="str">
        <f>VLOOKUP(B4853,辅助信息!E:M,9,FALSE)</f>
        <v>ZTWM-CDGS-XS-2025-0156-五冶钢构-2025年九月第一批次钢筋采购合同(三圣乡项目)-中铁物贸成都公司</v>
      </c>
      <c r="R4853" s="18" t="str">
        <f ca="1">_xlfn._xlws.FILTER(辅助信息!D:D,辅助信息!E:E=B4853)</f>
        <v>五冶钢构龙泉东洪片区85亩住宅、商业及配套工程项目三标段</v>
      </c>
    </row>
    <row r="4854" spans="2:18">
      <c r="B4854" s="124" t="s">
        <v>229</v>
      </c>
      <c r="C4854" s="59">
        <v>45952</v>
      </c>
      <c r="D4854" s="29" t="str">
        <f>VLOOKUP(B4854,辅助信息!E:K,7,FALSE)</f>
        <v>JWDDCD2025092400212</v>
      </c>
      <c r="E4854" s="29" t="str">
        <f>VLOOKUP(F4854,辅助信息!A:B,2,FALSE)</f>
        <v>螺纹钢</v>
      </c>
      <c r="F4854" s="29" t="s">
        <v>46</v>
      </c>
      <c r="G4854" s="25">
        <v>4</v>
      </c>
      <c r="H4854" s="123" t="str">
        <f>IF(SUMIFS('[1]2025年已发货'!$E:$E,'[1]2025年已发货'!$F:$F,C4858,'[1]2025年已发货'!$C:$C,F4854,'[1]2025年已发货'!$G:$G,I4854,'[1]2025年已发货'!$H:$H,J4854)=0,"未发货",SUMIFS('[1]2025年已发货'!$E:$E,'[1]2025年已发货'!$F:$F,C4858,'[1]2025年已发货'!$C:$C,F4854,'[1]2025年已发货'!$G:$G,I4854,'[1]2025年已发货'!$H:$H,J4854))</f>
        <v>未发货</v>
      </c>
      <c r="I4854" s="29"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M4854" s="80">
        <v>45950</v>
      </c>
      <c r="O4854" s="51">
        <f ca="1" t="shared" si="234"/>
        <v>0</v>
      </c>
      <c r="P4854" s="51">
        <f ca="1" t="shared" si="235"/>
        <v>3</v>
      </c>
      <c r="Q4854" s="18" t="str">
        <f>VLOOKUP(B4854,辅助信息!E:M,9,FALSE)</f>
        <v>ZTWM-CDGS-XS-2025-0156-五冶钢构-2025年九月第一批次钢筋采购合同(三圣乡项目)-中铁物贸成都公司</v>
      </c>
      <c r="R4854" s="18" t="str">
        <f ca="1">_xlfn._xlws.FILTER(辅助信息!D:D,辅助信息!E:E=B4854)</f>
        <v>五冶钢构龙泉东洪片区85亩住宅、商业及配套工程项目三标段</v>
      </c>
    </row>
    <row r="4855" spans="2:18">
      <c r="B4855" s="124" t="s">
        <v>229</v>
      </c>
      <c r="C4855" s="59">
        <v>45952</v>
      </c>
      <c r="D4855" s="29" t="str">
        <f>VLOOKUP(B4855,辅助信息!E:K,7,FALSE)</f>
        <v>JWDDCD2025092400212</v>
      </c>
      <c r="E4855" s="29" t="str">
        <f>VLOOKUP(F4855,辅助信息!A:B,2,FALSE)</f>
        <v>螺纹钢</v>
      </c>
      <c r="F4855" s="29" t="s">
        <v>22</v>
      </c>
      <c r="G4855" s="25">
        <v>10</v>
      </c>
      <c r="H4855" s="123" t="str">
        <f>IF(SUMIFS('[1]2025年已发货'!$E:$E,'[1]2025年已发货'!$F:$F,C4859,'[1]2025年已发货'!$C:$C,F4855,'[1]2025年已发货'!$G:$G,I4855,'[1]2025年已发货'!$H:$H,J4855)=0,"未发货",SUMIFS('[1]2025年已发货'!$E:$E,'[1]2025年已发货'!$F:$F,C4859,'[1]2025年已发货'!$C:$C,F4855,'[1]2025年已发货'!$G:$G,I4855,'[1]2025年已发货'!$H:$H,J4855))</f>
        <v>未发货</v>
      </c>
      <c r="I4855" s="29"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M4855" s="80">
        <v>45950</v>
      </c>
      <c r="O4855" s="51">
        <f ca="1" t="shared" si="234"/>
        <v>0</v>
      </c>
      <c r="P4855" s="51">
        <f ca="1" t="shared" si="235"/>
        <v>3</v>
      </c>
      <c r="Q4855" s="18" t="str">
        <f>VLOOKUP(B4855,辅助信息!E:M,9,FALSE)</f>
        <v>ZTWM-CDGS-XS-2025-0156-五冶钢构-2025年九月第一批次钢筋采购合同(三圣乡项目)-中铁物贸成都公司</v>
      </c>
      <c r="R4855" s="18" t="str">
        <f ca="1">_xlfn._xlws.FILTER(辅助信息!D:D,辅助信息!E:E=B4855)</f>
        <v>五冶钢构龙泉东洪片区85亩住宅、商业及配套工程项目三标段</v>
      </c>
    </row>
    <row r="4856" spans="2:18">
      <c r="B4856" s="124" t="s">
        <v>229</v>
      </c>
      <c r="C4856" s="59">
        <v>45952</v>
      </c>
      <c r="D4856" s="29" t="str">
        <f>VLOOKUP(B4856,辅助信息!E:K,7,FALSE)</f>
        <v>JWDDCD2025092400212</v>
      </c>
      <c r="E4856" s="29" t="str">
        <f>VLOOKUP(F4856,辅助信息!A:B,2,FALSE)</f>
        <v>盘螺</v>
      </c>
      <c r="F4856" s="29" t="s">
        <v>49</v>
      </c>
      <c r="G4856" s="25">
        <v>6</v>
      </c>
      <c r="H4856" s="123"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29"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M4856" s="80">
        <v>45950</v>
      </c>
      <c r="O4856" s="51">
        <f ca="1" t="shared" si="234"/>
        <v>0</v>
      </c>
      <c r="P4856" s="51">
        <f ca="1" t="shared" si="235"/>
        <v>3</v>
      </c>
      <c r="Q4856" s="18" t="str">
        <f>VLOOKUP(B4856,辅助信息!E:M,9,FALSE)</f>
        <v>ZTWM-CDGS-XS-2025-0156-五冶钢构-2025年九月第一批次钢筋采购合同(三圣乡项目)-中铁物贸成都公司</v>
      </c>
      <c r="R4856" s="18" t="str">
        <f ca="1">_xlfn._xlws.FILTER(辅助信息!D:D,辅助信息!E:E=B4856)</f>
        <v>五冶钢构龙泉东洪片区85亩住宅、商业及配套工程项目三标段</v>
      </c>
    </row>
    <row r="4857" spans="2:18">
      <c r="B4857" s="124" t="s">
        <v>229</v>
      </c>
      <c r="C4857" s="59">
        <v>45952</v>
      </c>
      <c r="D4857" s="29" t="str">
        <f>VLOOKUP(B4857,辅助信息!E:K,7,FALSE)</f>
        <v>JWDDCD2025092400212</v>
      </c>
      <c r="E4857" s="29" t="str">
        <f>VLOOKUP(F4857,辅助信息!A:B,2,FALSE)</f>
        <v>盘螺</v>
      </c>
      <c r="F4857" s="29" t="s">
        <v>40</v>
      </c>
      <c r="G4857" s="25">
        <v>20</v>
      </c>
      <c r="H4857" s="123" t="str">
        <f>IF(SUMIFS('[1]2025年已发货'!$E:$E,'[1]2025年已发货'!$F:$F,C4861,'[1]2025年已发货'!$C:$C,F4857,'[1]2025年已发货'!$G:$G,I4857,'[1]2025年已发货'!$H:$H,J4857)=0,"未发货",SUMIFS('[1]2025年已发货'!$E:$E,'[1]2025年已发货'!$F:$F,C4861,'[1]2025年已发货'!$C:$C,F4857,'[1]2025年已发货'!$G:$G,I4857,'[1]2025年已发货'!$H:$H,J4857))</f>
        <v>未发货</v>
      </c>
      <c r="I4857" s="29"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M4857" s="80">
        <v>45950</v>
      </c>
      <c r="O4857" s="51">
        <f ca="1" t="shared" si="234"/>
        <v>0</v>
      </c>
      <c r="P4857" s="51">
        <f ca="1" t="shared" si="235"/>
        <v>3</v>
      </c>
      <c r="Q4857" s="18" t="str">
        <f>VLOOKUP(B4857,辅助信息!E:M,9,FALSE)</f>
        <v>ZTWM-CDGS-XS-2025-0156-五冶钢构-2025年九月第一批次钢筋采购合同(三圣乡项目)-中铁物贸成都公司</v>
      </c>
      <c r="R4857" s="18" t="str">
        <f ca="1">_xlfn._xlws.FILTER(辅助信息!D:D,辅助信息!E:E=B4857)</f>
        <v>五冶钢构龙泉东洪片区85亩住宅、商业及配套工程项目三标段</v>
      </c>
    </row>
    <row r="4858" spans="2:18">
      <c r="B4858" s="124" t="s">
        <v>229</v>
      </c>
      <c r="C4858" s="59">
        <v>45952</v>
      </c>
      <c r="D4858" s="29" t="str">
        <f>VLOOKUP(B4858,辅助信息!E:K,7,FALSE)</f>
        <v>JWDDCD2025092400212</v>
      </c>
      <c r="E4858" s="29" t="str">
        <f>VLOOKUP(F4858,辅助信息!A:B,2,FALSE)</f>
        <v>盘螺</v>
      </c>
      <c r="F4858" s="29" t="s">
        <v>41</v>
      </c>
      <c r="G4858" s="25">
        <v>40</v>
      </c>
      <c r="H4858" s="123" t="str">
        <f>IF(SUMIFS('[1]2025年已发货'!$E:$E,'[1]2025年已发货'!$F:$F,C4862,'[1]2025年已发货'!$C:$C,F4858,'[1]2025年已发货'!$G:$G,I4858,'[1]2025年已发货'!$H:$H,J4858)=0,"未发货",SUMIFS('[1]2025年已发货'!$E:$E,'[1]2025年已发货'!$F:$F,C4862,'[1]2025年已发货'!$C:$C,F4858,'[1]2025年已发货'!$G:$G,I4858,'[1]2025年已发货'!$H:$H,J4858))</f>
        <v>未发货</v>
      </c>
      <c r="I4858" s="29"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M4858" s="80">
        <v>45950</v>
      </c>
      <c r="O4858" s="51">
        <f ca="1" t="shared" si="234"/>
        <v>0</v>
      </c>
      <c r="P4858" s="51">
        <f ca="1" t="shared" si="235"/>
        <v>3</v>
      </c>
      <c r="Q4858" s="18" t="str">
        <f>VLOOKUP(B4858,辅助信息!E:M,9,FALSE)</f>
        <v>ZTWM-CDGS-XS-2025-0156-五冶钢构-2025年九月第一批次钢筋采购合同(三圣乡项目)-中铁物贸成都公司</v>
      </c>
      <c r="R4858" s="18" t="str">
        <f ca="1">_xlfn._xlws.FILTER(辅助信息!D:D,辅助信息!E:E=B4858)</f>
        <v>五冶钢构龙泉东洪片区85亩住宅、商业及配套工程项目三标段</v>
      </c>
    </row>
    <row r="4859" spans="2:18">
      <c r="B4859" s="124" t="s">
        <v>229</v>
      </c>
      <c r="C4859" s="59">
        <v>45952</v>
      </c>
      <c r="D4859" s="29" t="str">
        <f>VLOOKUP(B4859,辅助信息!E:K,7,FALSE)</f>
        <v>JWDDCD2025092400212</v>
      </c>
      <c r="E4859" s="29" t="str">
        <f>VLOOKUP(F4859,辅助信息!A:B,2,FALSE)</f>
        <v>螺纹钢</v>
      </c>
      <c r="F4859" s="29" t="s">
        <v>27</v>
      </c>
      <c r="G4859" s="25">
        <v>57</v>
      </c>
      <c r="H4859" s="123"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29"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M4859" s="80">
        <v>45950</v>
      </c>
      <c r="O4859" s="51">
        <f ca="1" t="shared" si="234"/>
        <v>0</v>
      </c>
      <c r="P4859" s="51">
        <f ca="1" t="shared" si="235"/>
        <v>3</v>
      </c>
      <c r="Q4859" s="18" t="str">
        <f>VLOOKUP(B4859,辅助信息!E:M,9,FALSE)</f>
        <v>ZTWM-CDGS-XS-2025-0156-五冶钢构-2025年九月第一批次钢筋采购合同(三圣乡项目)-中铁物贸成都公司</v>
      </c>
      <c r="R4859" s="18" t="str">
        <f ca="1">_xlfn._xlws.FILTER(辅助信息!D:D,辅助信息!E:E=B4859)</f>
        <v>五冶钢构龙泉东洪片区85亩住宅、商业及配套工程项目三标段</v>
      </c>
    </row>
    <row r="4860" spans="2:18">
      <c r="B4860" s="124" t="s">
        <v>229</v>
      </c>
      <c r="C4860" s="59">
        <v>45952</v>
      </c>
      <c r="D4860" s="29" t="str">
        <f>VLOOKUP(B4860,辅助信息!E:K,7,FALSE)</f>
        <v>JWDDCD2025092400212</v>
      </c>
      <c r="E4860" s="29" t="str">
        <f>VLOOKUP(F4860,辅助信息!A:B,2,FALSE)</f>
        <v>螺纹钢</v>
      </c>
      <c r="F4860" s="29" t="s">
        <v>19</v>
      </c>
      <c r="G4860" s="25">
        <v>9</v>
      </c>
      <c r="H4860" s="123" t="str">
        <f>IF(SUMIFS('[1]2025年已发货'!$E:$E,'[1]2025年已发货'!$F:$F,C4864,'[1]2025年已发货'!$C:$C,F4860,'[1]2025年已发货'!$G:$G,I4860,'[1]2025年已发货'!$H:$H,J4860)=0,"未发货",SUMIFS('[1]2025年已发货'!$E:$E,'[1]2025年已发货'!$F:$F,C4864,'[1]2025年已发货'!$C:$C,F4860,'[1]2025年已发货'!$G:$G,I4860,'[1]2025年已发货'!$H:$H,J4860))</f>
        <v>未发货</v>
      </c>
      <c r="I4860" s="29"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M4860" s="80">
        <v>45950</v>
      </c>
      <c r="O4860" s="51">
        <f ca="1" t="shared" si="234"/>
        <v>0</v>
      </c>
      <c r="P4860" s="51">
        <f ca="1" t="shared" si="235"/>
        <v>3</v>
      </c>
      <c r="Q4860" s="18" t="str">
        <f>VLOOKUP(B4860,辅助信息!E:M,9,FALSE)</f>
        <v>ZTWM-CDGS-XS-2025-0156-五冶钢构-2025年九月第一批次钢筋采购合同(三圣乡项目)-中铁物贸成都公司</v>
      </c>
      <c r="R4860" s="18" t="str">
        <f ca="1">_xlfn._xlws.FILTER(辅助信息!D:D,辅助信息!E:E=B4860)</f>
        <v>五冶钢构龙泉东洪片区85亩住宅、商业及配套工程项目三标段</v>
      </c>
    </row>
    <row r="4861" spans="2:18">
      <c r="B4861" s="124" t="s">
        <v>229</v>
      </c>
      <c r="C4861" s="59">
        <v>45952</v>
      </c>
      <c r="D4861" s="29" t="str">
        <f>VLOOKUP(B4861,辅助信息!E:K,7,FALSE)</f>
        <v>JWDDCD2025092400212</v>
      </c>
      <c r="E4861" s="29" t="str">
        <f>VLOOKUP(F4861,辅助信息!A:B,2,FALSE)</f>
        <v>螺纹钢</v>
      </c>
      <c r="F4861" s="29" t="s">
        <v>32</v>
      </c>
      <c r="G4861" s="25">
        <v>6</v>
      </c>
      <c r="H4861" s="123" t="str">
        <f>IF(SUMIFS('[1]2025年已发货'!$E:$E,'[1]2025年已发货'!$F:$F,C4865,'[1]2025年已发货'!$C:$C,F4861,'[1]2025年已发货'!$G:$G,I4861,'[1]2025年已发货'!$H:$H,J4861)=0,"未发货",SUMIFS('[1]2025年已发货'!$E:$E,'[1]2025年已发货'!$F:$F,C4865,'[1]2025年已发货'!$C:$C,F4861,'[1]2025年已发货'!$G:$G,I4861,'[1]2025年已发货'!$H:$H,J4861))</f>
        <v>未发货</v>
      </c>
      <c r="I4861" s="29"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M4861" s="80">
        <v>45950</v>
      </c>
      <c r="O4861" s="51">
        <f ca="1" t="shared" si="234"/>
        <v>0</v>
      </c>
      <c r="P4861" s="51">
        <f ca="1" t="shared" si="235"/>
        <v>3</v>
      </c>
      <c r="Q4861" s="18" t="str">
        <f>VLOOKUP(B4861,辅助信息!E:M,9,FALSE)</f>
        <v>ZTWM-CDGS-XS-2025-0156-五冶钢构-2025年九月第一批次钢筋采购合同(三圣乡项目)-中铁物贸成都公司</v>
      </c>
      <c r="R4861" s="18" t="str">
        <f ca="1">_xlfn._xlws.FILTER(辅助信息!D:D,辅助信息!E:E=B4861)</f>
        <v>五冶钢构龙泉东洪片区85亩住宅、商业及配套工程项目三标段</v>
      </c>
    </row>
    <row r="4862" spans="2:18">
      <c r="B4862" s="124" t="s">
        <v>229</v>
      </c>
      <c r="C4862" s="59">
        <v>45952</v>
      </c>
      <c r="D4862" s="29" t="str">
        <f>VLOOKUP(B4862,辅助信息!E:K,7,FALSE)</f>
        <v>JWDDCD2025092400212</v>
      </c>
      <c r="E4862" s="29" t="str">
        <f>VLOOKUP(F4862,辅助信息!A:B,2,FALSE)</f>
        <v>螺纹钢</v>
      </c>
      <c r="F4862" s="29" t="s">
        <v>30</v>
      </c>
      <c r="G4862" s="25">
        <v>9</v>
      </c>
      <c r="H4862" s="123" t="str">
        <f>IF(SUMIFS('[1]2025年已发货'!$E:$E,'[1]2025年已发货'!$F:$F,C4866,'[1]2025年已发货'!$C:$C,F4862,'[1]2025年已发货'!$G:$G,I4862,'[1]2025年已发货'!$H:$H,J4862)=0,"未发货",SUMIFS('[1]2025年已发货'!$E:$E,'[1]2025年已发货'!$F:$F,C4866,'[1]2025年已发货'!$C:$C,F4862,'[1]2025年已发货'!$G:$G,I4862,'[1]2025年已发货'!$H:$H,J4862))</f>
        <v>未发货</v>
      </c>
      <c r="I4862" s="29"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M4862" s="80">
        <v>45950</v>
      </c>
      <c r="O4862" s="51">
        <f ca="1" t="shared" si="234"/>
        <v>0</v>
      </c>
      <c r="P4862" s="51">
        <f ca="1" t="shared" si="235"/>
        <v>3</v>
      </c>
      <c r="Q4862" s="18" t="str">
        <f>VLOOKUP(B4862,辅助信息!E:M,9,FALSE)</f>
        <v>ZTWM-CDGS-XS-2025-0156-五冶钢构-2025年九月第一批次钢筋采购合同(三圣乡项目)-中铁物贸成都公司</v>
      </c>
      <c r="R4862" s="18" t="str">
        <f ca="1">_xlfn._xlws.FILTER(辅助信息!D:D,辅助信息!E:E=B4862)</f>
        <v>五冶钢构龙泉东洪片区85亩住宅、商业及配套工程项目三标段</v>
      </c>
    </row>
    <row r="4863" spans="2:18">
      <c r="B4863" s="124" t="s">
        <v>229</v>
      </c>
      <c r="C4863" s="59">
        <v>45952</v>
      </c>
      <c r="D4863" s="29" t="str">
        <f>VLOOKUP(B4863,辅助信息!E:K,7,FALSE)</f>
        <v>JWDDCD2025092400212</v>
      </c>
      <c r="E4863" s="29" t="str">
        <f>VLOOKUP(F4863,辅助信息!A:B,2,FALSE)</f>
        <v>螺纹钢</v>
      </c>
      <c r="F4863" s="29" t="s">
        <v>18</v>
      </c>
      <c r="G4863" s="25">
        <v>6</v>
      </c>
      <c r="H4863" s="123"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29"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M4863" s="80">
        <v>45950</v>
      </c>
      <c r="O4863" s="51">
        <f ca="1" t="shared" si="234"/>
        <v>0</v>
      </c>
      <c r="P4863" s="51">
        <f ca="1" t="shared" si="235"/>
        <v>3</v>
      </c>
      <c r="Q4863" s="18" t="str">
        <f>VLOOKUP(B4863,辅助信息!E:M,9,FALSE)</f>
        <v>ZTWM-CDGS-XS-2025-0156-五冶钢构-2025年九月第一批次钢筋采购合同(三圣乡项目)-中铁物贸成都公司</v>
      </c>
      <c r="R4863" s="18" t="str">
        <f ca="1">_xlfn._xlws.FILTER(辅助信息!D:D,辅助信息!E:E=B4863)</f>
        <v>五冶钢构龙泉东洪片区85亩住宅、商业及配套工程项目三标段</v>
      </c>
    </row>
    <row r="4864" spans="2:18">
      <c r="B4864" s="124" t="s">
        <v>229</v>
      </c>
      <c r="C4864" s="59">
        <v>45952</v>
      </c>
      <c r="D4864" s="29" t="str">
        <f>VLOOKUP(B4864,辅助信息!E:K,7,FALSE)</f>
        <v>JWDDCD2025092400212</v>
      </c>
      <c r="E4864" s="29" t="str">
        <f>VLOOKUP(F4864,辅助信息!A:B,2,FALSE)</f>
        <v>螺纹钢</v>
      </c>
      <c r="F4864" s="29" t="s">
        <v>66</v>
      </c>
      <c r="G4864" s="25">
        <v>6</v>
      </c>
      <c r="H4864" s="123"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29"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M4864" s="80">
        <v>45950</v>
      </c>
      <c r="O4864" s="51">
        <f ca="1" t="shared" si="234"/>
        <v>0</v>
      </c>
      <c r="P4864" s="51">
        <f ca="1" t="shared" si="235"/>
        <v>3</v>
      </c>
      <c r="Q4864" s="18" t="str">
        <f>VLOOKUP(B4864,辅助信息!E:M,9,FALSE)</f>
        <v>ZTWM-CDGS-XS-2025-0156-五冶钢构-2025年九月第一批次钢筋采购合同(三圣乡项目)-中铁物贸成都公司</v>
      </c>
      <c r="R4864" s="18" t="str">
        <f ca="1">_xlfn._xlws.FILTER(辅助信息!D:D,辅助信息!E:E=B4864)</f>
        <v>五冶钢构龙泉东洪片区85亩住宅、商业及配套工程项目三标段</v>
      </c>
    </row>
    <row r="4865" spans="2:18">
      <c r="B4865" s="124" t="s">
        <v>229</v>
      </c>
      <c r="C4865" s="59">
        <v>45952</v>
      </c>
      <c r="D4865" s="29" t="str">
        <f>VLOOKUP(B4865,辅助信息!E:K,7,FALSE)</f>
        <v>JWDDCD2025092400212</v>
      </c>
      <c r="E4865" s="29" t="str">
        <f>VLOOKUP(F4865,辅助信息!A:B,2,FALSE)</f>
        <v>螺纹钢</v>
      </c>
      <c r="F4865" s="29" t="s">
        <v>58</v>
      </c>
      <c r="G4865" s="25">
        <v>6</v>
      </c>
      <c r="H4865" s="123"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29"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M4865" s="80">
        <v>45950</v>
      </c>
      <c r="O4865" s="51">
        <f ca="1" t="shared" si="234"/>
        <v>0</v>
      </c>
      <c r="P4865" s="51">
        <f ca="1" t="shared" si="235"/>
        <v>3</v>
      </c>
      <c r="Q4865" s="18" t="str">
        <f>VLOOKUP(B4865,辅助信息!E:M,9,FALSE)</f>
        <v>ZTWM-CDGS-XS-2025-0156-五冶钢构-2025年九月第一批次钢筋采购合同(三圣乡项目)-中铁物贸成都公司</v>
      </c>
      <c r="R4865" s="18" t="str">
        <f ca="1">_xlfn._xlws.FILTER(辅助信息!D:D,辅助信息!E:E=B4865)</f>
        <v>五冶钢构龙泉东洪片区85亩住宅、商业及配套工程项目三标段</v>
      </c>
    </row>
    <row r="4866" spans="2:18">
      <c r="B4866" s="124" t="s">
        <v>229</v>
      </c>
      <c r="C4866" s="59">
        <v>45952</v>
      </c>
      <c r="D4866" s="29" t="str">
        <f>VLOOKUP(B4866,辅助信息!E:K,7,FALSE)</f>
        <v>JWDDCD2025092400212</v>
      </c>
      <c r="E4866" s="29" t="str">
        <f>VLOOKUP(F4866,辅助信息!A:B,2,FALSE)</f>
        <v>螺纹钢</v>
      </c>
      <c r="F4866" s="29" t="s">
        <v>46</v>
      </c>
      <c r="G4866" s="25">
        <v>9</v>
      </c>
      <c r="H4866" s="123"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29"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M4866" s="80">
        <v>45950</v>
      </c>
      <c r="O4866" s="51">
        <f ca="1" t="shared" si="234"/>
        <v>0</v>
      </c>
      <c r="P4866" s="51">
        <f ca="1" t="shared" si="235"/>
        <v>3</v>
      </c>
      <c r="Q4866" s="18" t="str">
        <f>VLOOKUP(B4866,辅助信息!E:M,9,FALSE)</f>
        <v>ZTWM-CDGS-XS-2025-0156-五冶钢构-2025年九月第一批次钢筋采购合同(三圣乡项目)-中铁物贸成都公司</v>
      </c>
      <c r="R4866" s="18" t="str">
        <f ca="1">_xlfn._xlws.FILTER(辅助信息!D:D,辅助信息!E:E=B4866)</f>
        <v>五冶钢构龙泉东洪片区85亩住宅、商业及配套工程项目三标段</v>
      </c>
    </row>
    <row r="4867" spans="2:18">
      <c r="B4867" s="124" t="s">
        <v>229</v>
      </c>
      <c r="C4867" s="59">
        <v>45952</v>
      </c>
      <c r="D4867" s="29" t="str">
        <f>VLOOKUP(B4867,辅助信息!E:K,7,FALSE)</f>
        <v>JWDDCD2025092400212</v>
      </c>
      <c r="E4867" s="29" t="str">
        <f>VLOOKUP(F4867,辅助信息!A:B,2,FALSE)</f>
        <v>螺纹钢</v>
      </c>
      <c r="F4867" s="29" t="s">
        <v>22</v>
      </c>
      <c r="G4867" s="25">
        <v>21</v>
      </c>
      <c r="H4867" s="123"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29"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M4867" s="80">
        <v>45950</v>
      </c>
      <c r="O4867" s="51">
        <f ca="1">IF(OR(M4867="",N4867&lt;&gt;""),"",MAX(M4867-TODAY(),0))</f>
        <v>0</v>
      </c>
      <c r="P4867" s="51">
        <f ca="1">IF(M4867="","",IF(N4867&lt;&gt;"",MAX(N4867-M4867,0),IF(TODAY()&gt;M4867,TODAY()-M4867,0)))</f>
        <v>3</v>
      </c>
      <c r="Q4867" s="18" t="str">
        <f>VLOOKUP(B4867,辅助信息!E:M,9,FALSE)</f>
        <v>ZTWM-CDGS-XS-2025-0156-五冶钢构-2025年九月第一批次钢筋采购合同(三圣乡项目)-中铁物贸成都公司</v>
      </c>
      <c r="R4867" s="18" t="str">
        <f ca="1">_xlfn._xlws.FILTER(辅助信息!D:D,辅助信息!E:E=B4867)</f>
        <v>五冶钢构龙泉东洪片区85亩住宅、商业及配套工程项目三标段</v>
      </c>
    </row>
    <row r="4868" spans="2:18">
      <c r="B4868" s="145" t="s">
        <v>203</v>
      </c>
      <c r="C4868" s="59">
        <v>45953</v>
      </c>
      <c r="D4868" s="146" t="str">
        <f>VLOOKUP(B4868,辅助信息!E:K,7,FALSE)</f>
        <v>JWDDCD2025102100479</v>
      </c>
      <c r="E4868" s="146" t="str">
        <f>VLOOKUP(F4868,辅助信息!A:B,2,FALSE)</f>
        <v>高线</v>
      </c>
      <c r="F4868" s="146" t="s">
        <v>57</v>
      </c>
      <c r="G4868" s="147">
        <v>4</v>
      </c>
      <c r="H4868" s="148"/>
      <c r="I4868" s="146" t="str">
        <f>VLOOKUP(B4868,辅助信息!E:I,3,FALSE)</f>
        <v>(五冶建设空港兴城怡心街道83亩项目)成都市双流区怡心街道高峰社区一组剑和路一段空港兴城怡心街道83亩项目中国五冶项目部</v>
      </c>
      <c r="J4868" s="146" t="str">
        <f>VLOOKUP(B4868,辅助信息!E:I,4,FALSE)</f>
        <v>王刚</v>
      </c>
      <c r="K4868" s="146">
        <f>VLOOKUP(J4868,辅助信息!H:I,2,FALSE)</f>
        <v>15881190525</v>
      </c>
      <c r="L4868" s="14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51" t="str">
        <f ca="1">IF(OR(M4868="",N4868&lt;&gt;""),"",MAX(M4868-TODAY(),0))</f>
        <v/>
      </c>
      <c r="P4868" s="51" t="str">
        <f ca="1">IF(M4868="","",IF(N4868&lt;&gt;"",MAX(N4868-M4868,0),IF(TODAY()&gt;M4868,TODAY()-M4868,0)))</f>
        <v/>
      </c>
      <c r="Q4868" s="18" t="str">
        <f>VLOOKUP(B4868,辅助信息!E:M,9,FALSE)</f>
        <v>ZTWM-CDGS-XS-2025-0073-五冶天府-成都怡心湖片区及龙泉驿医院等项目</v>
      </c>
      <c r="R4868" s="18" t="str">
        <f>_xlfn._xlws.FILTER(辅助信息!D:D,辅助信息!E:E=B4868)</f>
        <v>五冶建设空港兴城怡心街道83亩项目</v>
      </c>
    </row>
    <row r="4869" spans="2:18">
      <c r="B4869" s="145" t="s">
        <v>203</v>
      </c>
      <c r="C4869" s="59">
        <v>45953</v>
      </c>
      <c r="D4869" s="146" t="str">
        <f>VLOOKUP(B4869,辅助信息!E:K,7,FALSE)</f>
        <v>JWDDCD2025102100479</v>
      </c>
      <c r="E4869" s="146" t="str">
        <f>VLOOKUP(F4869,辅助信息!A:B,2,FALSE)</f>
        <v>盘螺</v>
      </c>
      <c r="F4869" s="146" t="s">
        <v>40</v>
      </c>
      <c r="G4869" s="147">
        <v>8</v>
      </c>
      <c r="H4869" s="148"/>
      <c r="I4869" s="146" t="str">
        <f>VLOOKUP(B4869,辅助信息!E:I,3,FALSE)</f>
        <v>(五冶建设空港兴城怡心街道83亩项目)成都市双流区怡心街道高峰社区一组剑和路一段空港兴城怡心街道83亩项目中国五冶项目部</v>
      </c>
      <c r="J4869" s="146" t="str">
        <f>VLOOKUP(B4869,辅助信息!E:I,4,FALSE)</f>
        <v>王刚</v>
      </c>
      <c r="K4869" s="146">
        <f>VLOOKUP(J4869,辅助信息!H:I,2,FALSE)</f>
        <v>15881190525</v>
      </c>
      <c r="L4869" s="14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51" t="str">
        <f ca="1">IF(OR(M4869="",N4869&lt;&gt;""),"",MAX(M4869-TODAY(),0))</f>
        <v/>
      </c>
      <c r="P4869" s="51" t="str">
        <f ca="1">IF(M4869="","",IF(N4869&lt;&gt;"",MAX(N4869-M4869,0),IF(TODAY()&gt;M4869,TODAY()-M4869,0)))</f>
        <v/>
      </c>
      <c r="Q4869" s="18" t="str">
        <f>VLOOKUP(B4869,辅助信息!E:M,9,FALSE)</f>
        <v>ZTWM-CDGS-XS-2025-0073-五冶天府-成都怡心湖片区及龙泉驿医院等项目</v>
      </c>
      <c r="R4869" s="18" t="str">
        <f>_xlfn._xlws.FILTER(辅助信息!D:D,辅助信息!E:E=B4869)</f>
        <v>五冶建设空港兴城怡心街道83亩项目</v>
      </c>
    </row>
    <row r="4870" spans="2:18">
      <c r="B4870" s="145" t="s">
        <v>203</v>
      </c>
      <c r="C4870" s="59">
        <v>45953</v>
      </c>
      <c r="D4870" s="146" t="str">
        <f>VLOOKUP(B4870,辅助信息!E:K,7,FALSE)</f>
        <v>JWDDCD2025102100479</v>
      </c>
      <c r="E4870" s="146" t="str">
        <f>VLOOKUP(F4870,辅助信息!A:B,2,FALSE)</f>
        <v>螺纹钢</v>
      </c>
      <c r="F4870" s="146" t="s">
        <v>27</v>
      </c>
      <c r="G4870" s="147">
        <v>32</v>
      </c>
      <c r="H4870" s="148"/>
      <c r="I4870" s="146" t="str">
        <f>VLOOKUP(B4870,辅助信息!E:I,3,FALSE)</f>
        <v>(五冶建设空港兴城怡心街道83亩项目)成都市双流区怡心街道高峰社区一组剑和路一段空港兴城怡心街道83亩项目中国五冶项目部</v>
      </c>
      <c r="J4870" s="146" t="str">
        <f>VLOOKUP(B4870,辅助信息!E:I,4,FALSE)</f>
        <v>王刚</v>
      </c>
      <c r="K4870" s="146">
        <f>VLOOKUP(J4870,辅助信息!H:I,2,FALSE)</f>
        <v>15881190525</v>
      </c>
      <c r="L4870" s="14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51" t="str">
        <f ca="1">IF(OR(M4870="",N4870&lt;&gt;""),"",MAX(M4870-TODAY(),0))</f>
        <v/>
      </c>
      <c r="P4870" s="51" t="str">
        <f ca="1">IF(M4870="","",IF(N4870&lt;&gt;"",MAX(N4870-M4870,0),IF(TODAY()&gt;M4870,TODAY()-M4870,0)))</f>
        <v/>
      </c>
      <c r="Q4870" s="18" t="str">
        <f>VLOOKUP(B4870,辅助信息!E:M,9,FALSE)</f>
        <v>ZTWM-CDGS-XS-2025-0073-五冶天府-成都怡心湖片区及龙泉驿医院等项目</v>
      </c>
      <c r="R4870" s="18" t="str">
        <f>_xlfn._xlws.FILTER(辅助信息!D:D,辅助信息!E:E=B4870)</f>
        <v>五冶建设空港兴城怡心街道83亩项目</v>
      </c>
    </row>
    <row r="4871" spans="2:18">
      <c r="B4871" s="145" t="s">
        <v>203</v>
      </c>
      <c r="C4871" s="59">
        <v>45953</v>
      </c>
      <c r="D4871" s="146" t="str">
        <f>VLOOKUP(B4871,辅助信息!E:K,7,FALSE)</f>
        <v>JWDDCD2025102100479</v>
      </c>
      <c r="E4871" s="146" t="str">
        <f>VLOOKUP(F4871,辅助信息!A:B,2,FALSE)</f>
        <v>螺纹钢</v>
      </c>
      <c r="F4871" s="146" t="s">
        <v>19</v>
      </c>
      <c r="G4871" s="147">
        <v>42</v>
      </c>
      <c r="H4871" s="148"/>
      <c r="I4871" s="146" t="str">
        <f>VLOOKUP(B4871,辅助信息!E:I,3,FALSE)</f>
        <v>(五冶建设空港兴城怡心街道83亩项目)成都市双流区怡心街道高峰社区一组剑和路一段空港兴城怡心街道83亩项目中国五冶项目部</v>
      </c>
      <c r="J4871" s="146" t="str">
        <f>VLOOKUP(B4871,辅助信息!E:I,4,FALSE)</f>
        <v>王刚</v>
      </c>
      <c r="K4871" s="146">
        <f>VLOOKUP(J4871,辅助信息!H:I,2,FALSE)</f>
        <v>15881190525</v>
      </c>
      <c r="L4871" s="14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51" t="str">
        <f ca="1">IF(OR(M4871="",N4871&lt;&gt;""),"",MAX(M4871-TODAY(),0))</f>
        <v/>
      </c>
      <c r="P4871" s="51" t="str">
        <f ca="1">IF(M4871="","",IF(N4871&lt;&gt;"",MAX(N4871-M4871,0),IF(TODAY()&gt;M4871,TODAY()-M4871,0)))</f>
        <v/>
      </c>
      <c r="Q4871" s="18" t="str">
        <f>VLOOKUP(B4871,辅助信息!E:M,9,FALSE)</f>
        <v>ZTWM-CDGS-XS-2025-0073-五冶天府-成都怡心湖片区及龙泉驿医院等项目</v>
      </c>
      <c r="R4871" s="18" t="str">
        <f>_xlfn._xlws.FILTER(辅助信息!D:D,辅助信息!E:E=B4871)</f>
        <v>五冶建设空港兴城怡心街道83亩项目</v>
      </c>
    </row>
    <row r="4872" spans="2:18">
      <c r="B4872" s="145" t="s">
        <v>203</v>
      </c>
      <c r="C4872" s="59">
        <v>45953</v>
      </c>
      <c r="D4872" s="146" t="str">
        <f>VLOOKUP(B4872,辅助信息!E:K,7,FALSE)</f>
        <v>JWDDCD2025102100479</v>
      </c>
      <c r="E4872" s="146" t="str">
        <f>VLOOKUP(F4872,辅助信息!A:B,2,FALSE)</f>
        <v>螺纹钢</v>
      </c>
      <c r="F4872" s="146" t="s">
        <v>32</v>
      </c>
      <c r="G4872" s="147">
        <v>10</v>
      </c>
      <c r="H4872" s="148"/>
      <c r="I4872" s="146" t="str">
        <f>VLOOKUP(B4872,辅助信息!E:I,3,FALSE)</f>
        <v>(五冶建设空港兴城怡心街道83亩项目)成都市双流区怡心街道高峰社区一组剑和路一段空港兴城怡心街道83亩项目中国五冶项目部</v>
      </c>
      <c r="J4872" s="146" t="str">
        <f>VLOOKUP(B4872,辅助信息!E:I,4,FALSE)</f>
        <v>王刚</v>
      </c>
      <c r="K4872" s="146">
        <f>VLOOKUP(J4872,辅助信息!H:I,2,FALSE)</f>
        <v>15881190525</v>
      </c>
      <c r="L4872" s="14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51" t="str">
        <f ca="1">IF(OR(M4872="",N4872&lt;&gt;""),"",MAX(M4872-TODAY(),0))</f>
        <v/>
      </c>
      <c r="P4872" s="51" t="str">
        <f ca="1">IF(M4872="","",IF(N4872&lt;&gt;"",MAX(N4872-M4872,0),IF(TODAY()&gt;M4872,TODAY()-M4872,0)))</f>
        <v/>
      </c>
      <c r="Q4872" s="18" t="str">
        <f>VLOOKUP(B4872,辅助信息!E:M,9,FALSE)</f>
        <v>ZTWM-CDGS-XS-2025-0073-五冶天府-成都怡心湖片区及龙泉驿医院等项目</v>
      </c>
      <c r="R4872" s="18" t="str">
        <f>_xlfn._xlws.FILTER(辅助信息!D:D,辅助信息!E:E=B4872)</f>
        <v>五冶建设空港兴城怡心街道83亩项目</v>
      </c>
    </row>
    <row r="4873" spans="2:18">
      <c r="B4873" s="145" t="s">
        <v>203</v>
      </c>
      <c r="C4873" s="59">
        <v>45953</v>
      </c>
      <c r="D4873" s="146" t="str">
        <f>VLOOKUP(B4873,辅助信息!E:K,7,FALSE)</f>
        <v>JWDDCD2025102100479</v>
      </c>
      <c r="E4873" s="146" t="str">
        <f>VLOOKUP(F4873,辅助信息!A:B,2,FALSE)</f>
        <v>螺纹钢</v>
      </c>
      <c r="F4873" s="146" t="s">
        <v>30</v>
      </c>
      <c r="G4873" s="147">
        <v>20</v>
      </c>
      <c r="H4873" s="148"/>
      <c r="I4873" s="146" t="str">
        <f>VLOOKUP(B4873,辅助信息!E:I,3,FALSE)</f>
        <v>(五冶建设空港兴城怡心街道83亩项目)成都市双流区怡心街道高峰社区一组剑和路一段空港兴城怡心街道83亩项目中国五冶项目部</v>
      </c>
      <c r="J4873" s="146" t="str">
        <f>VLOOKUP(B4873,辅助信息!E:I,4,FALSE)</f>
        <v>王刚</v>
      </c>
      <c r="K4873" s="146">
        <f>VLOOKUP(J4873,辅助信息!H:I,2,FALSE)</f>
        <v>15881190525</v>
      </c>
      <c r="L4873" s="14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51" t="str">
        <f ca="1">IF(OR(M4873="",N4873&lt;&gt;""),"",MAX(M4873-TODAY(),0))</f>
        <v/>
      </c>
      <c r="P4873" s="51" t="str">
        <f ca="1">IF(M4873="","",IF(N4873&lt;&gt;"",MAX(N4873-M4873,0),IF(TODAY()&gt;M4873,TODAY()-M4873,0)))</f>
        <v/>
      </c>
      <c r="Q4873" s="18" t="str">
        <f>VLOOKUP(B4873,辅助信息!E:M,9,FALSE)</f>
        <v>ZTWM-CDGS-XS-2025-0073-五冶天府-成都怡心湖片区及龙泉驿医院等项目</v>
      </c>
      <c r="R4873" s="18" t="str">
        <f>_xlfn._xlws.FILTER(辅助信息!D:D,辅助信息!E:E=B4873)</f>
        <v>五冶建设空港兴城怡心街道83亩项目</v>
      </c>
    </row>
    <row r="4874" spans="2:18">
      <c r="B4874" s="145" t="s">
        <v>203</v>
      </c>
      <c r="C4874" s="59">
        <v>45953</v>
      </c>
      <c r="D4874" s="146" t="str">
        <f>VLOOKUP(B4874,辅助信息!E:K,7,FALSE)</f>
        <v>JWDDCD2025102100479</v>
      </c>
      <c r="E4874" s="146" t="str">
        <f>VLOOKUP(F4874,辅助信息!A:B,2,FALSE)</f>
        <v>螺纹钢</v>
      </c>
      <c r="F4874" s="146" t="s">
        <v>33</v>
      </c>
      <c r="G4874" s="147">
        <v>30</v>
      </c>
      <c r="H4874" s="148"/>
      <c r="I4874" s="146" t="str">
        <f>VLOOKUP(B4874,辅助信息!E:I,3,FALSE)</f>
        <v>(五冶建设空港兴城怡心街道83亩项目)成都市双流区怡心街道高峰社区一组剑和路一段空港兴城怡心街道83亩项目中国五冶项目部</v>
      </c>
      <c r="J4874" s="146" t="str">
        <f>VLOOKUP(B4874,辅助信息!E:I,4,FALSE)</f>
        <v>王刚</v>
      </c>
      <c r="K4874" s="146">
        <f>VLOOKUP(J4874,辅助信息!H:I,2,FALSE)</f>
        <v>15881190525</v>
      </c>
      <c r="L4874" s="14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51" t="str">
        <f ca="1">IF(OR(M4874="",N4874&lt;&gt;""),"",MAX(M4874-TODAY(),0))</f>
        <v/>
      </c>
      <c r="P4874" s="51" t="str">
        <f ca="1">IF(M4874="","",IF(N4874&lt;&gt;"",MAX(N4874-M4874,0),IF(TODAY()&gt;M4874,TODAY()-M4874,0)))</f>
        <v/>
      </c>
      <c r="Q4874" s="18" t="str">
        <f>VLOOKUP(B4874,辅助信息!E:M,9,FALSE)</f>
        <v>ZTWM-CDGS-XS-2025-0073-五冶天府-成都怡心湖片区及龙泉驿医院等项目</v>
      </c>
      <c r="R4874" s="18" t="str">
        <f>_xlfn._xlws.FILTER(辅助信息!D:D,辅助信息!E:E=B4874)</f>
        <v>五冶建设空港兴城怡心街道83亩项目</v>
      </c>
    </row>
    <row r="4875" spans="2:18">
      <c r="B4875" s="145" t="s">
        <v>203</v>
      </c>
      <c r="C4875" s="59">
        <v>45953</v>
      </c>
      <c r="D4875" s="146" t="str">
        <f>VLOOKUP(B4875,辅助信息!E:K,7,FALSE)</f>
        <v>JWDDCD2025102100479</v>
      </c>
      <c r="E4875" s="146" t="str">
        <f>VLOOKUP(F4875,辅助信息!A:B,2,FALSE)</f>
        <v>螺纹钢</v>
      </c>
      <c r="F4875" s="146" t="s">
        <v>28</v>
      </c>
      <c r="G4875" s="147">
        <v>5</v>
      </c>
      <c r="H4875" s="148"/>
      <c r="I4875" s="146" t="str">
        <f>VLOOKUP(B4875,辅助信息!E:I,3,FALSE)</f>
        <v>(五冶建设空港兴城怡心街道83亩项目)成都市双流区怡心街道高峰社区一组剑和路一段空港兴城怡心街道83亩项目中国五冶项目部</v>
      </c>
      <c r="J4875" s="146" t="str">
        <f>VLOOKUP(B4875,辅助信息!E:I,4,FALSE)</f>
        <v>王刚</v>
      </c>
      <c r="K4875" s="146">
        <f>VLOOKUP(J4875,辅助信息!H:I,2,FALSE)</f>
        <v>15881190525</v>
      </c>
      <c r="L4875" s="14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51" t="str">
        <f ca="1">IF(OR(M4875="",N4875&lt;&gt;""),"",MAX(M4875-TODAY(),0))</f>
        <v/>
      </c>
      <c r="P4875" s="51" t="str">
        <f ca="1">IF(M4875="","",IF(N4875&lt;&gt;"",MAX(N4875-M4875,0),IF(TODAY()&gt;M4875,TODAY()-M4875,0)))</f>
        <v/>
      </c>
      <c r="Q4875" s="18" t="str">
        <f>VLOOKUP(B4875,辅助信息!E:M,9,FALSE)</f>
        <v>ZTWM-CDGS-XS-2025-0073-五冶天府-成都怡心湖片区及龙泉驿医院等项目</v>
      </c>
      <c r="R4875" s="18" t="str">
        <f>_xlfn._xlws.FILTER(辅助信息!D:D,辅助信息!E:E=B4875)</f>
        <v>五冶建设空港兴城怡心街道83亩项目</v>
      </c>
    </row>
    <row r="4876" spans="2:18">
      <c r="B4876" s="145" t="s">
        <v>203</v>
      </c>
      <c r="C4876" s="59">
        <v>45953</v>
      </c>
      <c r="D4876" s="146" t="str">
        <f>VLOOKUP(B4876,辅助信息!E:K,7,FALSE)</f>
        <v>JWDDCD2025102100479</v>
      </c>
      <c r="E4876" s="146" t="str">
        <f>VLOOKUP(F4876,辅助信息!A:B,2,FALSE)</f>
        <v>螺纹钢</v>
      </c>
      <c r="F4876" s="146" t="s">
        <v>18</v>
      </c>
      <c r="G4876" s="147">
        <v>5</v>
      </c>
      <c r="H4876" s="148"/>
      <c r="I4876" s="146" t="str">
        <f>VLOOKUP(B4876,辅助信息!E:I,3,FALSE)</f>
        <v>(五冶建设空港兴城怡心街道83亩项目)成都市双流区怡心街道高峰社区一组剑和路一段空港兴城怡心街道83亩项目中国五冶项目部</v>
      </c>
      <c r="J4876" s="146" t="str">
        <f>VLOOKUP(B4876,辅助信息!E:I,4,FALSE)</f>
        <v>王刚</v>
      </c>
      <c r="K4876" s="146">
        <f>VLOOKUP(J4876,辅助信息!H:I,2,FALSE)</f>
        <v>15881190525</v>
      </c>
      <c r="L4876" s="14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51" t="str">
        <f ca="1">IF(OR(M4876="",N4876&lt;&gt;""),"",MAX(M4876-TODAY(),0))</f>
        <v/>
      </c>
      <c r="P4876" s="51" t="str">
        <f ca="1">IF(M4876="","",IF(N4876&lt;&gt;"",MAX(N4876-M4876,0),IF(TODAY()&gt;M4876,TODAY()-M4876,0)))</f>
        <v/>
      </c>
      <c r="Q4876" s="18" t="str">
        <f>VLOOKUP(B4876,辅助信息!E:M,9,FALSE)</f>
        <v>ZTWM-CDGS-XS-2025-0073-五冶天府-成都怡心湖片区及龙泉驿医院等项目</v>
      </c>
      <c r="R4876" s="18" t="str">
        <f>_xlfn._xlws.FILTER(辅助信息!D:D,辅助信息!E:E=B4876)</f>
        <v>五冶建设空港兴城怡心街道83亩项目</v>
      </c>
    </row>
    <row r="4877" spans="2:18">
      <c r="B4877" s="145" t="s">
        <v>203</v>
      </c>
      <c r="C4877" s="59">
        <v>45953</v>
      </c>
      <c r="D4877" s="146" t="str">
        <f>VLOOKUP(B4877,辅助信息!E:K,7,FALSE)</f>
        <v>JWDDCD2025102100479</v>
      </c>
      <c r="E4877" s="146" t="str">
        <f>VLOOKUP(F4877,辅助信息!A:B,2,FALSE)</f>
        <v>螺纹钢</v>
      </c>
      <c r="F4877" s="146" t="s">
        <v>66</v>
      </c>
      <c r="G4877" s="147">
        <v>20</v>
      </c>
      <c r="H4877" s="148"/>
      <c r="I4877" s="146" t="str">
        <f>VLOOKUP(B4877,辅助信息!E:I,3,FALSE)</f>
        <v>(五冶建设空港兴城怡心街道83亩项目)成都市双流区怡心街道高峰社区一组剑和路一段空港兴城怡心街道83亩项目中国五冶项目部</v>
      </c>
      <c r="J4877" s="146" t="str">
        <f>VLOOKUP(B4877,辅助信息!E:I,4,FALSE)</f>
        <v>王刚</v>
      </c>
      <c r="K4877" s="146">
        <f>VLOOKUP(J4877,辅助信息!H:I,2,FALSE)</f>
        <v>15881190525</v>
      </c>
      <c r="L4877" s="14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51" t="str">
        <f ca="1">IF(OR(M4877="",N4877&lt;&gt;""),"",MAX(M4877-TODAY(),0))</f>
        <v/>
      </c>
      <c r="P4877" s="51" t="str">
        <f ca="1">IF(M4877="","",IF(N4877&lt;&gt;"",MAX(N4877-M4877,0),IF(TODAY()&gt;M4877,TODAY()-M4877,0)))</f>
        <v/>
      </c>
      <c r="Q4877" s="18" t="str">
        <f>VLOOKUP(B4877,辅助信息!E:M,9,FALSE)</f>
        <v>ZTWM-CDGS-XS-2025-0073-五冶天府-成都怡心湖片区及龙泉驿医院等项目</v>
      </c>
      <c r="R4877" s="18" t="str">
        <f>_xlfn._xlws.FILTER(辅助信息!D:D,辅助信息!E:E=B4877)</f>
        <v>五冶建设空港兴城怡心街道83亩项目</v>
      </c>
    </row>
  </sheetData>
  <protectedRanges>
    <protectedRange sqref="M3348:M3353" name="区域1"/>
  </protectedRanges>
  <autoFilter ref="A1:Q4867">
    <filterColumn colId="2">
      <filters>
        <dateGroupItem year="2025" month="10" day="22"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2" operator="lessThan">
      <formula>TODAY()</formula>
    </cfRule>
  </conditionalFormatting>
  <conditionalFormatting sqref="L32:O32">
    <cfRule type="containsText" dxfId="1" priority="1949" operator="between" text="送货车型9.6米">
      <formula>NOT(ISERROR(SEARCH("送货车型9.6米",L32)))</formula>
    </cfRule>
  </conditionalFormatting>
  <conditionalFormatting sqref="L40:O40">
    <cfRule type="containsText" dxfId="1" priority="1946" operator="between" text="送货车型9.6米">
      <formula>NOT(ISERROR(SEARCH("送货车型9.6米",L40)))</formula>
    </cfRule>
  </conditionalFormatting>
  <conditionalFormatting sqref="L45:O45">
    <cfRule type="containsText" dxfId="1" priority="1948" operator="between" text="送货车型9.6米">
      <formula>NOT(ISERROR(SEARCH("送货车型9.6米",L45)))</formula>
    </cfRule>
  </conditionalFormatting>
  <conditionalFormatting sqref="L50:O50">
    <cfRule type="containsText" dxfId="1" priority="1945" operator="between" text="送货车型9.6米">
      <formula>NOT(ISERROR(SEARCH("送货车型9.6米",L50)))</formula>
    </cfRule>
  </conditionalFormatting>
  <conditionalFormatting sqref="L85:O85">
    <cfRule type="containsText" dxfId="1" priority="1940" operator="between" text="送货车型9.6米">
      <formula>NOT(ISERROR(SEARCH("送货车型9.6米",L85)))</formula>
    </cfRule>
  </conditionalFormatting>
  <conditionalFormatting sqref="L89:O89">
    <cfRule type="containsText" dxfId="1" priority="1939" operator="between" text="送货车型9.6米">
      <formula>NOT(ISERROR(SEARCH("送货车型9.6米",L89)))</formula>
    </cfRule>
  </conditionalFormatting>
  <conditionalFormatting sqref="L166:O166">
    <cfRule type="containsText" dxfId="1" priority="1935" operator="between" text="送货车型9.6米">
      <formula>NOT(ISERROR(SEARCH("送货车型9.6米",L166)))</formula>
    </cfRule>
  </conditionalFormatting>
  <conditionalFormatting sqref="L178:O178">
    <cfRule type="containsText" dxfId="1" priority="1930" operator="between" text="送货车型9.6米">
      <formula>NOT(ISERROR(SEARCH("送货车型9.6米",L178)))</formula>
    </cfRule>
  </conditionalFormatting>
  <conditionalFormatting sqref="L193:O193">
    <cfRule type="containsText" dxfId="1" priority="1927" operator="between" text="送货车型9.6米">
      <formula>NOT(ISERROR(SEARCH("送货车型9.6米",L193)))</formula>
    </cfRule>
  </conditionalFormatting>
  <conditionalFormatting sqref="L197:O197">
    <cfRule type="containsText" dxfId="1" priority="1926" operator="between" text="送货车型9.6米">
      <formula>NOT(ISERROR(SEARCH("送货车型9.6米",L197)))</formula>
    </cfRule>
  </conditionalFormatting>
  <conditionalFormatting sqref="L270:O270">
    <cfRule type="containsText" dxfId="1" priority="1906" operator="between" text="送货车型9.6米">
      <formula>NOT(ISERROR(SEARCH("送货车型9.6米",L270)))</formula>
    </cfRule>
  </conditionalFormatting>
  <conditionalFormatting sqref="L274:O274">
    <cfRule type="containsText" dxfId="1" priority="1905" operator="between" text="送货车型9.6米">
      <formula>NOT(ISERROR(SEARCH("送货车型9.6米",L274)))</formula>
    </cfRule>
  </conditionalFormatting>
  <conditionalFormatting sqref="L278:O278">
    <cfRule type="containsText" dxfId="1" priority="1904" operator="between" text="送货车型9.6米">
      <formula>NOT(ISERROR(SEARCH("送货车型9.6米",L278)))</formula>
    </cfRule>
  </conditionalFormatting>
  <conditionalFormatting sqref="L284:O284">
    <cfRule type="containsText" dxfId="1" priority="1903" operator="between" text="送货车型9.6米">
      <formula>NOT(ISERROR(SEARCH("送货车型9.6米",L284)))</formula>
    </cfRule>
  </conditionalFormatting>
  <conditionalFormatting sqref="L288:O288">
    <cfRule type="containsText" dxfId="1" priority="1902" operator="between" text="送货车型9.6米">
      <formula>NOT(ISERROR(SEARCH("送货车型9.6米",L288)))</formula>
    </cfRule>
  </conditionalFormatting>
  <conditionalFormatting sqref="L290:O290">
    <cfRule type="containsText" dxfId="1" priority="1901" operator="between" text="送货车型9.6米">
      <formula>NOT(ISERROR(SEARCH("送货车型9.6米",L290)))</formula>
    </cfRule>
  </conditionalFormatting>
  <conditionalFormatting sqref="L295:O295">
    <cfRule type="containsText" dxfId="1" priority="1900" operator="between" text="送货车型9.6米">
      <formula>NOT(ISERROR(SEARCH("送货车型9.6米",L295)))</formula>
    </cfRule>
  </conditionalFormatting>
  <conditionalFormatting sqref="L299:O299">
    <cfRule type="containsText" dxfId="1" priority="1899" operator="between" text="送货车型9.6米">
      <formula>NOT(ISERROR(SEARCH("送货车型9.6米",L299)))</formula>
    </cfRule>
  </conditionalFormatting>
  <conditionalFormatting sqref="L307:O307">
    <cfRule type="containsText" dxfId="1" priority="1898" operator="between" text="送货车型9.6米">
      <formula>NOT(ISERROR(SEARCH("送货车型9.6米",L307)))</formula>
    </cfRule>
  </conditionalFormatting>
  <conditionalFormatting sqref="L310:O310">
    <cfRule type="containsText" dxfId="1" priority="1897" operator="between" text="送货车型9.6米">
      <formula>NOT(ISERROR(SEARCH("送货车型9.6米",L310)))</formula>
    </cfRule>
  </conditionalFormatting>
  <conditionalFormatting sqref="L318">
    <cfRule type="containsText" dxfId="1" priority="1896" operator="between" text="送货车型9.6米">
      <formula>NOT(ISERROR(SEARCH("送货车型9.6米",L318)))</formula>
    </cfRule>
  </conditionalFormatting>
  <conditionalFormatting sqref="L328">
    <cfRule type="containsText" dxfId="1" priority="1895" operator="between" text="送货车型9.6米">
      <formula>NOT(ISERROR(SEARCH("送货车型9.6米",L328)))</formula>
    </cfRule>
  </conditionalFormatting>
  <conditionalFormatting sqref="L332">
    <cfRule type="containsText" dxfId="1" priority="1892" operator="between" text="送货车型9.6米">
      <formula>NOT(ISERROR(SEARCH("送货车型9.6米",L332)))</formula>
    </cfRule>
  </conditionalFormatting>
  <conditionalFormatting sqref="L350:O350">
    <cfRule type="containsText" dxfId="1" priority="1890" operator="between" text="送货车型9.6米">
      <formula>NOT(ISERROR(SEARCH("送货车型9.6米",L350)))</formula>
    </cfRule>
  </conditionalFormatting>
  <conditionalFormatting sqref="L353">
    <cfRule type="containsText" dxfId="1" priority="1884" operator="between" text="送货车型9.6米">
      <formula>NOT(ISERROR(SEARCH("送货车型9.6米",L353)))</formula>
    </cfRule>
  </conditionalFormatting>
  <conditionalFormatting sqref="L357">
    <cfRule type="containsText" dxfId="1" priority="1883" operator="between" text="送货车型9.6米">
      <formula>NOT(ISERROR(SEARCH("送货车型9.6米",L357)))</formula>
    </cfRule>
  </conditionalFormatting>
  <conditionalFormatting sqref="L362">
    <cfRule type="containsText" dxfId="1" priority="1882" operator="between" text="送货车型9.6米">
      <formula>NOT(ISERROR(SEARCH("送货车型9.6米",L362)))</formula>
    </cfRule>
  </conditionalFormatting>
  <conditionalFormatting sqref="L365">
    <cfRule type="containsText" dxfId="1" priority="1881" operator="between" text="送货车型9.6米">
      <formula>NOT(ISERROR(SEARCH("送货车型9.6米",L365)))</formula>
    </cfRule>
  </conditionalFormatting>
  <conditionalFormatting sqref="L368">
    <cfRule type="containsText" dxfId="1" priority="1880" operator="between" text="送货车型9.6米">
      <formula>NOT(ISERROR(SEARCH("送货车型9.6米",L368)))</formula>
    </cfRule>
  </conditionalFormatting>
  <conditionalFormatting sqref="L395">
    <cfRule type="containsText" dxfId="1" priority="1851" operator="between" text="送货车型9.6米">
      <formula>NOT(ISERROR(SEARCH("送货车型9.6米",L395)))</formula>
    </cfRule>
  </conditionalFormatting>
  <conditionalFormatting sqref="L417:O417">
    <cfRule type="containsText" dxfId="1" priority="1843" operator="between" text="送货车型9.6米">
      <formula>NOT(ISERROR(SEARCH("送货车型9.6米",L417)))</formula>
    </cfRule>
  </conditionalFormatting>
  <conditionalFormatting sqref="L509">
    <cfRule type="containsText" dxfId="1" priority="1841" operator="between" text="送货车型9.6米">
      <formula>NOT(ISERROR(SEARCH("送货车型9.6米",L509)))</formula>
    </cfRule>
  </conditionalFormatting>
  <conditionalFormatting sqref="L559">
    <cfRule type="containsText" dxfId="1" priority="1840" operator="between" text="送货车型9.6米">
      <formula>NOT(ISERROR(SEARCH("送货车型9.6米",L559)))</formula>
    </cfRule>
  </conditionalFormatting>
  <conditionalFormatting sqref="L702">
    <cfRule type="containsText" dxfId="1" priority="1835" operator="between" text="送货车型9.6米">
      <formula>NOT(ISERROR(SEARCH("送货车型9.6米",L702)))</formula>
    </cfRule>
  </conditionalFormatting>
  <conditionalFormatting sqref="L713">
    <cfRule type="containsText" dxfId="1" priority="1832" operator="between" text="送货车型9.6米">
      <formula>NOT(ISERROR(SEARCH("送货车型9.6米",L713)))</formula>
    </cfRule>
  </conditionalFormatting>
  <conditionalFormatting sqref="L719">
    <cfRule type="containsText" dxfId="1" priority="1825" operator="between" text="送货车型9.6米">
      <formula>NOT(ISERROR(SEARCH("送货车型9.6米",L719)))</formula>
    </cfRule>
  </conditionalFormatting>
  <conditionalFormatting sqref="L726">
    <cfRule type="containsText" dxfId="1" priority="1824" operator="between" text="送货车型9.6米">
      <formula>NOT(ISERROR(SEARCH("送货车型9.6米",L726)))</formula>
    </cfRule>
  </conditionalFormatting>
  <conditionalFormatting sqref="L733">
    <cfRule type="containsText" dxfId="1" priority="1817" operator="between" text="送货车型9.6米">
      <formula>NOT(ISERROR(SEARCH("送货车型9.6米",L733)))</formula>
    </cfRule>
  </conditionalFormatting>
  <conditionalFormatting sqref="L738">
    <cfRule type="containsText" dxfId="1" priority="1821" operator="between" text="送货车型9.6米">
      <formula>NOT(ISERROR(SEARCH("送货车型9.6米",L738)))</formula>
    </cfRule>
  </conditionalFormatting>
  <conditionalFormatting sqref="L740">
    <cfRule type="containsText" dxfId="1" priority="1819" operator="between" text="送货车型9.6米">
      <formula>NOT(ISERROR(SEARCH("送货车型9.6米",L740)))</formula>
    </cfRule>
  </conditionalFormatting>
  <conditionalFormatting sqref="L746">
    <cfRule type="containsText" dxfId="1" priority="1816" operator="between" text="送货车型9.6米">
      <formula>NOT(ISERROR(SEARCH("送货车型9.6米",L746)))</formula>
    </cfRule>
  </conditionalFormatting>
  <conditionalFormatting sqref="L752">
    <cfRule type="containsText" dxfId="1" priority="1770" operator="between" text="送货车型9.6米">
      <formula>NOT(ISERROR(SEARCH("送货车型9.6米",L752)))</formula>
    </cfRule>
  </conditionalFormatting>
  <conditionalFormatting sqref="L755">
    <cfRule type="containsText" dxfId="1" priority="1762" operator="between" text="送货车型9.6米">
      <formula>NOT(ISERROR(SEARCH("送货车型9.6米",L755)))</formula>
    </cfRule>
  </conditionalFormatting>
  <conditionalFormatting sqref="L767">
    <cfRule type="containsText" dxfId="1" priority="1756" operator="between" text="送货车型9.6米">
      <formula>NOT(ISERROR(SEARCH("送货车型9.6米",L767)))</formula>
    </cfRule>
  </conditionalFormatting>
  <conditionalFormatting sqref="L793">
    <cfRule type="containsText" dxfId="1" priority="1740" operator="between" text="送货车型9.6米">
      <formula>NOT(ISERROR(SEARCH("送货车型9.6米",L793)))</formula>
    </cfRule>
  </conditionalFormatting>
  <conditionalFormatting sqref="L795">
    <cfRule type="containsText" dxfId="1" priority="1749" operator="between" text="送货车型9.6米">
      <formula>NOT(ISERROR(SEARCH("送货车型9.6米",L795)))</formula>
    </cfRule>
  </conditionalFormatting>
  <conditionalFormatting sqref="L799">
    <cfRule type="containsText" dxfId="1" priority="1748" operator="between" text="送货车型9.6米">
      <formula>NOT(ISERROR(SEARCH("送货车型9.6米",L799)))</formula>
    </cfRule>
  </conditionalFormatting>
  <conditionalFormatting sqref="L801">
    <cfRule type="containsText" dxfId="1" priority="1744" operator="between" text="送货车型9.6米">
      <formula>NOT(ISERROR(SEARCH("送货车型9.6米",L801)))</formula>
    </cfRule>
  </conditionalFormatting>
  <conditionalFormatting sqref="L803:N803">
    <cfRule type="containsText" dxfId="1" priority="1743" operator="between" text="送货车型9.6米">
      <formula>NOT(ISERROR(SEARCH("送货车型9.6米",L803)))</formula>
    </cfRule>
  </conditionalFormatting>
  <conditionalFormatting sqref="L805">
    <cfRule type="containsText" dxfId="1" priority="1742" operator="between" text="送货车型9.6米">
      <formula>NOT(ISERROR(SEARCH("送货车型9.6米",L805)))</formula>
    </cfRule>
  </conditionalFormatting>
  <conditionalFormatting sqref="L809">
    <cfRule type="containsText" dxfId="1" priority="1741" operator="between" text="送货车型9.6米">
      <formula>NOT(ISERROR(SEARCH("送货车型9.6米",L809)))</formula>
    </cfRule>
  </conditionalFormatting>
  <conditionalFormatting sqref="L820">
    <cfRule type="containsText" dxfId="1" priority="1738" operator="between" text="送货车型9.6米">
      <formula>NOT(ISERROR(SEARCH("送货车型9.6米",L820)))</formula>
    </cfRule>
  </conditionalFormatting>
  <conditionalFormatting sqref="L825">
    <cfRule type="containsText" dxfId="1" priority="1735" operator="between" text="送货车型9.6米">
      <formula>NOT(ISERROR(SEARCH("送货车型9.6米",L825)))</formula>
    </cfRule>
  </conditionalFormatting>
  <conditionalFormatting sqref="L827">
    <cfRule type="containsText" dxfId="1" priority="1734" operator="between" text="送货车型9.6米">
      <formula>NOT(ISERROR(SEARCH("送货车型9.6米",L827)))</formula>
    </cfRule>
  </conditionalFormatting>
  <conditionalFormatting sqref="L883">
    <cfRule type="containsText" dxfId="1" priority="1711" operator="between" text="送货车型9.6米">
      <formula>NOT(ISERROR(SEARCH("送货车型9.6米",L883)))</formula>
    </cfRule>
  </conditionalFormatting>
  <conditionalFormatting sqref="L887">
    <cfRule type="containsText" dxfId="1" priority="1709" operator="between" text="送货车型9.6米">
      <formula>NOT(ISERROR(SEARCH("送货车型9.6米",L887)))</formula>
    </cfRule>
  </conditionalFormatting>
  <conditionalFormatting sqref="N887">
    <cfRule type="expression" dxfId="2" priority="1692">
      <formula>N887&gt;0</formula>
    </cfRule>
  </conditionalFormatting>
  <conditionalFormatting sqref="L894">
    <cfRule type="containsText" dxfId="1" priority="1708" operator="between" text="送货车型9.6米">
      <formula>NOT(ISERROR(SEARCH("送货车型9.6米",L894)))</formula>
    </cfRule>
  </conditionalFormatting>
  <conditionalFormatting sqref="L901">
    <cfRule type="containsText" dxfId="1" priority="1665" operator="between" text="送货车型9.6米">
      <formula>NOT(ISERROR(SEARCH("送货车型9.6米",L901)))</formula>
    </cfRule>
  </conditionalFormatting>
  <conditionalFormatting sqref="L905">
    <cfRule type="containsText" dxfId="1" priority="1663" operator="between" text="送货车型9.6米">
      <formula>NOT(ISERROR(SEARCH("送货车型9.6米",L905)))</formula>
    </cfRule>
  </conditionalFormatting>
  <conditionalFormatting sqref="L908">
    <cfRule type="containsText" dxfId="1" priority="1662" operator="between" text="送货车型9.6米">
      <formula>NOT(ISERROR(SEARCH("送货车型9.6米",L908)))</formula>
    </cfRule>
  </conditionalFormatting>
  <conditionalFormatting sqref="L911">
    <cfRule type="containsText" dxfId="1" priority="1661" operator="between" text="送货车型9.6米">
      <formula>NOT(ISERROR(SEARCH("送货车型9.6米",L911)))</formula>
    </cfRule>
  </conditionalFormatting>
  <conditionalFormatting sqref="L923">
    <cfRule type="containsText" dxfId="1" priority="1658" operator="between" text="送货车型9.6米">
      <formula>NOT(ISERROR(SEARCH("送货车型9.6米",L923)))</formula>
    </cfRule>
  </conditionalFormatting>
  <conditionalFormatting sqref="L951">
    <cfRule type="containsText" dxfId="1" priority="1656" operator="between" text="送货车型9.6米">
      <formula>NOT(ISERROR(SEARCH("送货车型9.6米",L951)))</formula>
    </cfRule>
  </conditionalFormatting>
  <conditionalFormatting sqref="L955">
    <cfRule type="containsText" dxfId="1" priority="1568" operator="between" text="送货车型9.6米">
      <formula>NOT(ISERROR(SEARCH("送货车型9.6米",L955)))</formula>
    </cfRule>
  </conditionalFormatting>
  <conditionalFormatting sqref="L961">
    <cfRule type="containsText" dxfId="1" priority="1567" operator="between" text="送货车型9.6米">
      <formula>NOT(ISERROR(SEARCH("送货车型9.6米",L961)))</formula>
    </cfRule>
  </conditionalFormatting>
  <conditionalFormatting sqref="L964">
    <cfRule type="containsText" dxfId="1" priority="1566" operator="between" text="送货车型9.6米">
      <formula>NOT(ISERROR(SEARCH("送货车型9.6米",L964)))</formula>
    </cfRule>
  </conditionalFormatting>
  <conditionalFormatting sqref="L972">
    <cfRule type="containsText" dxfId="1" priority="1563" operator="between" text="送货车型9.6米">
      <formula>NOT(ISERROR(SEARCH("送货车型9.6米",L972)))</formula>
    </cfRule>
  </conditionalFormatting>
  <conditionalFormatting sqref="L976">
    <cfRule type="containsText" dxfId="1" priority="1562" operator="between" text="送货车型9.6米">
      <formula>NOT(ISERROR(SEARCH("送货车型9.6米",L976)))</formula>
    </cfRule>
  </conditionalFormatting>
  <conditionalFormatting sqref="L981">
    <cfRule type="containsText" dxfId="1" priority="1561" operator="between" text="送货车型9.6米">
      <formula>NOT(ISERROR(SEARCH("送货车型9.6米",L981)))</formula>
    </cfRule>
  </conditionalFormatting>
  <conditionalFormatting sqref="L987">
    <cfRule type="containsText" dxfId="1" priority="1560" operator="between" text="送货车型9.6米">
      <formula>NOT(ISERROR(SEARCH("送货车型9.6米",L987)))</formula>
    </cfRule>
  </conditionalFormatting>
  <conditionalFormatting sqref="L991">
    <cfRule type="containsText" dxfId="1" priority="1559" operator="between" text="送货车型9.6米">
      <formula>NOT(ISERROR(SEARCH("送货车型9.6米",L991)))</formula>
    </cfRule>
  </conditionalFormatting>
  <conditionalFormatting sqref="L998:O998">
    <cfRule type="containsText" dxfId="1" priority="1361" operator="between" text="送货车型9.6米">
      <formula>NOT(ISERROR(SEARCH("送货车型9.6米",L998)))</formula>
    </cfRule>
  </conditionalFormatting>
  <conditionalFormatting sqref="L1004">
    <cfRule type="containsText" dxfId="1" priority="1342" operator="between" text="送货车型9.6米">
      <formula>NOT(ISERROR(SEARCH("送货车型9.6米",L1004)))</formula>
    </cfRule>
  </conditionalFormatting>
  <conditionalFormatting sqref="L1006">
    <cfRule type="containsText" dxfId="1" priority="1346" operator="between" text="送货车型9.6米">
      <formula>NOT(ISERROR(SEARCH("送货车型9.6米",L1006)))</formula>
    </cfRule>
  </conditionalFormatting>
  <conditionalFormatting sqref="L1008">
    <cfRule type="containsText" dxfId="1" priority="1345" operator="between" text="送货车型9.6米">
      <formula>NOT(ISERROR(SEARCH("送货车型9.6米",L1008)))</formula>
    </cfRule>
  </conditionalFormatting>
  <conditionalFormatting sqref="L1012">
    <cfRule type="containsText" dxfId="1" priority="1344" operator="between" text="送货车型9.6米">
      <formula>NOT(ISERROR(SEARCH("送货车型9.6米",L1012)))</formula>
    </cfRule>
  </conditionalFormatting>
  <conditionalFormatting sqref="L1017">
    <cfRule type="containsText" dxfId="1" priority="1343" operator="between" text="送货车型9.6米">
      <formula>NOT(ISERROR(SEARCH("送货车型9.6米",L1017)))</formula>
    </cfRule>
  </conditionalFormatting>
  <conditionalFormatting sqref="L1028">
    <cfRule type="containsText" dxfId="1" priority="1321" operator="between" text="送货车型9.6米">
      <formula>NOT(ISERROR(SEARCH("送货车型9.6米",L1028)))</formula>
    </cfRule>
  </conditionalFormatting>
  <conditionalFormatting sqref="L1032">
    <cfRule type="containsText" dxfId="1" priority="1320" operator="between" text="送货车型9.6米">
      <formula>NOT(ISERROR(SEARCH("送货车型9.6米",L1032)))</formula>
    </cfRule>
  </conditionalFormatting>
  <conditionalFormatting sqref="L1034">
    <cfRule type="containsText" dxfId="1" priority="1319" operator="between" text="送货车型9.6米">
      <formula>NOT(ISERROR(SEARCH("送货车型9.6米",L1034)))</formula>
    </cfRule>
  </conditionalFormatting>
  <conditionalFormatting sqref="L1041">
    <cfRule type="containsText" dxfId="1" priority="1318" operator="between" text="送货车型9.6米">
      <formula>NOT(ISERROR(SEARCH("送货车型9.6米",L1041)))</formula>
    </cfRule>
  </conditionalFormatting>
  <conditionalFormatting sqref="L1045">
    <cfRule type="containsText" dxfId="1" priority="1317" operator="between" text="送货车型9.6米">
      <formula>NOT(ISERROR(SEARCH("送货车型9.6米",L1045)))</formula>
    </cfRule>
  </conditionalFormatting>
  <conditionalFormatting sqref="L1050">
    <cfRule type="containsText" dxfId="1" priority="1316" operator="between" text="送货车型9.6米">
      <formula>NOT(ISERROR(SEARCH("送货车型9.6米",L1050)))</formula>
    </cfRule>
  </conditionalFormatting>
  <conditionalFormatting sqref="L1054">
    <cfRule type="containsText" dxfId="1" priority="1315" operator="between" text="送货车型9.6米">
      <formula>NOT(ISERROR(SEARCH("送货车型9.6米",L1054)))</formula>
    </cfRule>
  </conditionalFormatting>
  <conditionalFormatting sqref="L1056">
    <cfRule type="containsText" dxfId="1" priority="1314" operator="between" text="送货车型9.6米">
      <formula>NOT(ISERROR(SEARCH("送货车型9.6米",L1056)))</formula>
    </cfRule>
  </conditionalFormatting>
  <conditionalFormatting sqref="L1059">
    <cfRule type="containsText" dxfId="1" priority="1313" operator="between" text="送货车型9.6米">
      <formula>NOT(ISERROR(SEARCH("送货车型9.6米",L1059)))</formula>
    </cfRule>
  </conditionalFormatting>
  <conditionalFormatting sqref="L1062">
    <cfRule type="containsText" dxfId="1" priority="1312" operator="between" text="送货车型9.6米">
      <formula>NOT(ISERROR(SEARCH("送货车型9.6米",L1062)))</formula>
    </cfRule>
  </conditionalFormatting>
  <conditionalFormatting sqref="L1066">
    <cfRule type="containsText" dxfId="1" priority="1311" operator="between" text="送货车型9.6米">
      <formula>NOT(ISERROR(SEARCH("送货车型9.6米",L1066)))</formula>
    </cfRule>
  </conditionalFormatting>
  <conditionalFormatting sqref="D1419:E1419">
    <cfRule type="expression" dxfId="3" priority="7677">
      <formula>AND(NOT(HasFormula(XEZ1419)),XEZ1419&lt;&gt;"")</formula>
    </cfRule>
    <cfRule type="expression" dxfId="4" priority="7676">
      <formula>AND(NOT(HasFormula(#REF!)),#REF!&lt;&gt;"")</formula>
    </cfRule>
  </conditionalFormatting>
  <conditionalFormatting sqref="H1419:L1419">
    <cfRule type="expression" dxfId="4" priority="7678">
      <formula>AND(NOT(HasFormula(#REF!)),#REF!&lt;&gt;"")</formula>
    </cfRule>
    <cfRule type="expression" dxfId="3" priority="7679">
      <formula>AND(NOT(HasFormula(XFD1419)),XFD1419&lt;&gt;"")</formula>
    </cfRule>
  </conditionalFormatting>
  <conditionalFormatting sqref="D1420">
    <cfRule type="expression" dxfId="4" priority="7632">
      <formula>AND(NOT(HasFormula(XFD1422)),XFD1422&lt;&gt;"")</formula>
    </cfRule>
    <cfRule type="expression" dxfId="3" priority="7633">
      <formula>AND(NOT(HasFormula(XEZ1420)),XEZ1420&lt;&gt;"")</formula>
    </cfRule>
  </conditionalFormatting>
  <conditionalFormatting sqref="D1421">
    <cfRule type="expression" dxfId="4" priority="7624">
      <formula>AND(NOT(HasFormula(#REF!)),#REF!&lt;&gt;"")</formula>
    </cfRule>
    <cfRule type="expression" dxfId="3" priority="7625">
      <formula>AND(NOT(HasFormula(XEZ1421)),XEZ1421&lt;&gt;"")</formula>
    </cfRule>
  </conditionalFormatting>
  <conditionalFormatting sqref="H1428:L1428">
    <cfRule type="expression" dxfId="4" priority="7648">
      <formula>AND(NOT(HasFormula(D1432)),D1432&lt;&gt;"")</formula>
    </cfRule>
    <cfRule type="expression" dxfId="3" priority="7649">
      <formula>AND(NOT(HasFormula(XFD1428)),XFD1428&lt;&gt;"")</formula>
    </cfRule>
  </conditionalFormatting>
  <conditionalFormatting sqref="H1431:L1431">
    <cfRule type="expression" dxfId="4" priority="7656">
      <formula>AND(NOT(HasFormula(D1435)),D1435&lt;&gt;"")</formula>
    </cfRule>
    <cfRule type="expression" dxfId="3" priority="7657">
      <formula>AND(NOT(HasFormula(XFD1431)),XFD1431&lt;&gt;"")</formula>
    </cfRule>
  </conditionalFormatting>
  <conditionalFormatting sqref="D1487:E1487">
    <cfRule type="expression" dxfId="4" priority="7700">
      <formula>AND(NOT(HasFormula(#REF!)),#REF!&lt;&gt;"")</formula>
    </cfRule>
    <cfRule type="expression" dxfId="3" priority="7701">
      <formula>AND(NOT(HasFormula(XEZ1487)),XEZ1487&lt;&gt;"")</formula>
    </cfRule>
  </conditionalFormatting>
  <conditionalFormatting sqref="H1487:L1487">
    <cfRule type="expression" dxfId="4" priority="7702">
      <formula>AND(NOT(HasFormula(#REF!)),#REF!&lt;&gt;"")</formula>
    </cfRule>
    <cfRule type="expression" dxfId="3" priority="7703">
      <formula>AND(NOT(HasFormula(XFD1487)),XFD1487&lt;&gt;"")</formula>
    </cfRule>
  </conditionalFormatting>
  <conditionalFormatting sqref="D1497:E1497">
    <cfRule type="expression" dxfId="4" priority="7718">
      <formula>AND(NOT(HasFormula(#REF!)),#REF!&lt;&gt;"")</formula>
    </cfRule>
    <cfRule type="expression" dxfId="3" priority="7719">
      <formula>AND(NOT(HasFormula(XEZ1497)),XEZ1497&lt;&gt;"")</formula>
    </cfRule>
  </conditionalFormatting>
  <conditionalFormatting sqref="H1497:L1497">
    <cfRule type="expression" dxfId="4" priority="7720">
      <formula>AND(NOT(HasFormula(#REF!)),#REF!&lt;&gt;"")</formula>
    </cfRule>
    <cfRule type="expression" dxfId="3" priority="7721">
      <formula>AND(NOT(HasFormula(XFD1497)),XFD1497&lt;&gt;"")</formula>
    </cfRule>
  </conditionalFormatting>
  <conditionalFormatting sqref="D1502:E1502">
    <cfRule type="expression" dxfId="4" priority="7706">
      <formula>AND(NOT(HasFormula(#REF!)),#REF!&lt;&gt;"")</formula>
    </cfRule>
    <cfRule type="expression" dxfId="3" priority="7707">
      <formula>AND(NOT(HasFormula(XEZ1502)),XEZ1502&lt;&gt;"")</formula>
    </cfRule>
  </conditionalFormatting>
  <conditionalFormatting sqref="D1503:E1503">
    <cfRule type="expression" dxfId="4" priority="931">
      <formula>AND(NOT(HasFormula(XFD1506)),XFD1506&lt;&gt;"")</formula>
    </cfRule>
    <cfRule type="expression" dxfId="3" priority="932">
      <formula>AND(NOT(HasFormula(XEZ1503)),XEZ1503&lt;&gt;"")</formula>
    </cfRule>
  </conditionalFormatting>
  <conditionalFormatting sqref="D1504:E1504">
    <cfRule type="expression" dxfId="4" priority="961">
      <formula>AND(NOT(HasFormula(XFD1505)),XFD1505&lt;&gt;"")</formula>
    </cfRule>
  </conditionalFormatting>
  <conditionalFormatting sqref="D1505:E1505">
    <cfRule type="expression" dxfId="4" priority="960">
      <formula>AND(NOT(HasFormula(XFD1514)),XFD1514&lt;&gt;"")</formula>
    </cfRule>
  </conditionalFormatting>
  <conditionalFormatting sqref="D1513:E1513">
    <cfRule type="expression" dxfId="4" priority="962">
      <formula>AND(NOT(HasFormula(XFD1504)),XFD1504&lt;&gt;"")</formula>
    </cfRule>
  </conditionalFormatting>
  <conditionalFormatting sqref="D1563">
    <cfRule type="expression" dxfId="4" priority="7726">
      <formula>AND(NOT(HasFormula(#REF!)),#REF!&lt;&gt;"")</formula>
    </cfRule>
  </conditionalFormatting>
  <conditionalFormatting sqref="H1563">
    <cfRule type="expression" dxfId="4" priority="7736">
      <formula>AND(NOT(HasFormula(#REF!)),#REF!&lt;&gt;"")</formula>
    </cfRule>
    <cfRule type="expression" dxfId="3" priority="7737">
      <formula>AND(NOT(HasFormula(XFD1563)),XFD1563&lt;&gt;"")</formula>
    </cfRule>
  </conditionalFormatting>
  <conditionalFormatting sqref="I1563:L1563">
    <cfRule type="expression" dxfId="4" priority="7722">
      <formula>AND(NOT(HasFormula(#REF!)),#REF!&lt;&gt;"")</formula>
    </cfRule>
    <cfRule type="expression" dxfId="3" priority="7723">
      <formula>AND(NOT(HasFormula(A1563)),A1563&lt;&gt;"")</formula>
    </cfRule>
  </conditionalFormatting>
  <conditionalFormatting sqref="D1565">
    <cfRule type="expression" dxfId="4" priority="7741">
      <formula>AND(NOT(HasFormula(#REF!)),#REF!&lt;&gt;"")</formula>
    </cfRule>
  </conditionalFormatting>
  <conditionalFormatting sqref="E1565">
    <cfRule type="expression" dxfId="4" priority="7738">
      <formula>AND(NOT(HasFormula(#REF!)),#REF!&lt;&gt;"")</formula>
    </cfRule>
  </conditionalFormatting>
  <conditionalFormatting sqref="H1565">
    <cfRule type="expression" dxfId="4" priority="7739">
      <formula>AND(NOT(HasFormula(#REF!)),#REF!&lt;&gt;"")</formula>
    </cfRule>
    <cfRule type="expression" dxfId="3" priority="7740">
      <formula>AND(NOT(HasFormula(XFD1565)),XFD1565&lt;&gt;"")</formula>
    </cfRule>
  </conditionalFormatting>
  <conditionalFormatting sqref="I1565:L1565">
    <cfRule type="expression" dxfId="4" priority="7742">
      <formula>AND(NOT(HasFormula(#REF!)),#REF!&lt;&gt;"")</formula>
    </cfRule>
    <cfRule type="expression" dxfId="3" priority="7743">
      <formula>AND(NOT(HasFormula(A1565)),A1565&lt;&gt;"")</formula>
    </cfRule>
  </conditionalFormatting>
  <conditionalFormatting sqref="D1609">
    <cfRule type="expression" dxfId="4" priority="7749">
      <formula>AND(NOT(HasFormula(#REF!)),#REF!&lt;&gt;"")</formula>
    </cfRule>
  </conditionalFormatting>
  <conditionalFormatting sqref="E1609">
    <cfRule type="expression" dxfId="4" priority="7750">
      <formula>AND(NOT(HasFormula(#REF!)),#REF!&lt;&gt;"")</formula>
    </cfRule>
  </conditionalFormatting>
  <conditionalFormatting sqref="H1609">
    <cfRule type="expression" dxfId="4" priority="7747">
      <formula>AND(NOT(HasFormula(#REF!)),#REF!&lt;&gt;"")</formula>
    </cfRule>
    <cfRule type="expression" dxfId="3" priority="7748">
      <formula>AND(NOT(HasFormula(XFD1609)),XFD1609&lt;&gt;"")</formula>
    </cfRule>
  </conditionalFormatting>
  <conditionalFormatting sqref="I1609:L1609">
    <cfRule type="expression" dxfId="4" priority="7751">
      <formula>AND(NOT(HasFormula(#REF!)),#REF!&lt;&gt;"")</formula>
    </cfRule>
    <cfRule type="expression" dxfId="3" priority="7752">
      <formula>AND(NOT(HasFormula(A1609)),A1609&lt;&gt;"")</formula>
    </cfRule>
  </conditionalFormatting>
  <conditionalFormatting sqref="M1630:O1630">
    <cfRule type="containsText" dxfId="1" priority="891" operator="between" text="送货车型9.6米">
      <formula>NOT(ISERROR(SEARCH("送货车型9.6米",M1630)))</formula>
    </cfRule>
  </conditionalFormatting>
  <conditionalFormatting sqref="M1631:O1631">
    <cfRule type="containsText" dxfId="1" priority="860" operator="between" text="送货车型9.6米">
      <formula>NOT(ISERROR(SEARCH("送货车型9.6米",M1631)))</formula>
    </cfRule>
  </conditionalFormatting>
  <conditionalFormatting sqref="M1632:O1632">
    <cfRule type="containsText" dxfId="1" priority="859" operator="between" text="送货车型9.6米">
      <formula>NOT(ISERROR(SEARCH("送货车型9.6米",M1632)))</formula>
    </cfRule>
  </conditionalFormatting>
  <conditionalFormatting sqref="M1633:O1633">
    <cfRule type="containsText" dxfId="1" priority="858" operator="between" text="送货车型9.6米">
      <formula>NOT(ISERROR(SEARCH("送货车型9.6米",M1633)))</formula>
    </cfRule>
  </conditionalFormatting>
  <conditionalFormatting sqref="M1634:O1634">
    <cfRule type="containsText" dxfId="1" priority="857" operator="between" text="送货车型9.6米">
      <formula>NOT(ISERROR(SEARCH("送货车型9.6米",M1634)))</formula>
    </cfRule>
  </conditionalFormatting>
  <conditionalFormatting sqref="D1650:E1650">
    <cfRule type="expression" dxfId="3" priority="844">
      <formula>AND(NOT(HasFormula(XEZ1650)),XEZ1650&lt;&gt;"")</formula>
    </cfRule>
  </conditionalFormatting>
  <conditionalFormatting sqref="D1650">
    <cfRule type="expression" dxfId="2" priority="842">
      <formula>AND(NOT(_xlfn.ISFORMULA(D1650)),D1650&lt;&gt;"")</formula>
    </cfRule>
    <cfRule type="expression" dxfId="4" priority="843">
      <formula>AND(NOT(HasFormula(#REF!)),#REF!&lt;&gt;"")</formula>
    </cfRule>
  </conditionalFormatting>
  <conditionalFormatting sqref="E1650">
    <cfRule type="expression" dxfId="4" priority="851">
      <formula>AND(NOT(HasFormula(#REF!)),#REF!&lt;&gt;"")</formula>
    </cfRule>
  </conditionalFormatting>
  <conditionalFormatting sqref="F1650">
    <cfRule type="containsText" dxfId="5" priority="846" operator="between" text="HRB500E">
      <formula>NOT(ISERROR(SEARCH("HRB500E",F1650)))</formula>
    </cfRule>
    <cfRule type="containsText" dxfId="6" priority="845" operator="between" text="12m">
      <formula>NOT(ISERROR(SEARCH("12m",F1650)))</formula>
    </cfRule>
  </conditionalFormatting>
  <conditionalFormatting sqref="H1650">
    <cfRule type="expression" dxfId="4" priority="847">
      <formula>AND(NOT(HasFormula(#REF!)),#REF!&lt;&gt;"")</formula>
    </cfRule>
    <cfRule type="expression" dxfId="3" priority="848">
      <formula>AND(NOT(HasFormula(XFD1650)),XFD1650&lt;&gt;"")</formula>
    </cfRule>
  </conditionalFormatting>
  <conditionalFormatting sqref="I1650:L1650">
    <cfRule type="expression" dxfId="4" priority="849">
      <formula>AND(NOT(HasFormula(#REF!)),#REF!&lt;&gt;"")</formula>
    </cfRule>
    <cfRule type="expression" dxfId="3" priority="850">
      <formula>AND(NOT(HasFormula(A1650)),A1650&lt;&gt;"")</formula>
    </cfRule>
  </conditionalFormatting>
  <conditionalFormatting sqref="L1650:N1650">
    <cfRule type="containsText" dxfId="1" priority="841" operator="between" text="送货车型9.6米">
      <formula>NOT(ISERROR(SEARCH("送货车型9.6米",L1650)))</formula>
    </cfRule>
  </conditionalFormatting>
  <conditionalFormatting sqref="O1650">
    <cfRule type="containsText" dxfId="1" priority="839" operator="between" text="送货车型9.6米">
      <formula>NOT(ISERROR(SEARCH("送货车型9.6米",O1650)))</formula>
    </cfRule>
  </conditionalFormatting>
  <conditionalFormatting sqref="O1665">
    <cfRule type="containsText" dxfId="1" priority="838" operator="between" text="送货车型9.6米">
      <formula>NOT(ISERROR(SEARCH("送货车型9.6米",O1665)))</formula>
    </cfRule>
  </conditionalFormatting>
  <conditionalFormatting sqref="O1666">
    <cfRule type="containsText" dxfId="1" priority="837" operator="between" text="送货车型9.6米">
      <formula>NOT(ISERROR(SEARCH("送货车型9.6米",O1666)))</formula>
    </cfRule>
  </conditionalFormatting>
  <conditionalFormatting sqref="O1667">
    <cfRule type="containsText" dxfId="1" priority="836" operator="between" text="送货车型9.6米">
      <formula>NOT(ISERROR(SEARCH("送货车型9.6米",O1667)))</formula>
    </cfRule>
  </conditionalFormatting>
  <conditionalFormatting sqref="O1668">
    <cfRule type="containsText" dxfId="1" priority="835" operator="between" text="送货车型9.6米">
      <formula>NOT(ISERROR(SEARCH("送货车型9.6米",O1668)))</formula>
    </cfRule>
  </conditionalFormatting>
  <conditionalFormatting sqref="O1669">
    <cfRule type="containsText" dxfId="1" priority="834" operator="between" text="送货车型9.6米">
      <formula>NOT(ISERROR(SEARCH("送货车型9.6米",O1669)))</formula>
    </cfRule>
  </conditionalFormatting>
  <conditionalFormatting sqref="O1670">
    <cfRule type="containsText" dxfId="1" priority="833" operator="between" text="送货车型9.6米">
      <formula>NOT(ISERROR(SEARCH("送货车型9.6米",O1670)))</formula>
    </cfRule>
  </conditionalFormatting>
  <conditionalFormatting sqref="O1671">
    <cfRule type="containsText" dxfId="1" priority="832" operator="between" text="送货车型9.6米">
      <formula>NOT(ISERROR(SEARCH("送货车型9.6米",O1671)))</formula>
    </cfRule>
  </conditionalFormatting>
  <conditionalFormatting sqref="O1672">
    <cfRule type="containsText" dxfId="1" priority="831" operator="between" text="送货车型9.6米">
      <formula>NOT(ISERROR(SEARCH("送货车型9.6米",O1672)))</formula>
    </cfRule>
  </conditionalFormatting>
  <conditionalFormatting sqref="N1673">
    <cfRule type="containsText" dxfId="1" priority="830" operator="between" text="送货车型9.6米">
      <formula>NOT(ISERROR(SEARCH("送货车型9.6米",N1673)))</formula>
    </cfRule>
  </conditionalFormatting>
  <conditionalFormatting sqref="O1673">
    <cfRule type="containsText" dxfId="1" priority="826" operator="between" text="送货车型9.6米">
      <formula>NOT(ISERROR(SEARCH("送货车型9.6米",O1673)))</formula>
    </cfRule>
  </conditionalFormatting>
  <conditionalFormatting sqref="N1674">
    <cfRule type="containsText" dxfId="1" priority="829" operator="between" text="送货车型9.6米">
      <formula>NOT(ISERROR(SEARCH("送货车型9.6米",N1674)))</formula>
    </cfRule>
  </conditionalFormatting>
  <conditionalFormatting sqref="O1674">
    <cfRule type="containsText" dxfId="1" priority="825" operator="between" text="送货车型9.6米">
      <formula>NOT(ISERROR(SEARCH("送货车型9.6米",O1674)))</formula>
    </cfRule>
  </conditionalFormatting>
  <conditionalFormatting sqref="N1675">
    <cfRule type="containsText" dxfId="1" priority="828" operator="between" text="送货车型9.6米">
      <formula>NOT(ISERROR(SEARCH("送货车型9.6米",N1675)))</formula>
    </cfRule>
  </conditionalFormatting>
  <conditionalFormatting sqref="O1675">
    <cfRule type="containsText" dxfId="1" priority="824" operator="between" text="送货车型9.6米">
      <formula>NOT(ISERROR(SEARCH("送货车型9.6米",O1675)))</formula>
    </cfRule>
  </conditionalFormatting>
  <conditionalFormatting sqref="N1676">
    <cfRule type="containsText" dxfId="1" priority="827" operator="between" text="送货车型9.6米">
      <formula>NOT(ISERROR(SEARCH("送货车型9.6米",N1676)))</formula>
    </cfRule>
  </conditionalFormatting>
  <conditionalFormatting sqref="O1676">
    <cfRule type="containsText" dxfId="1" priority="823" operator="between" text="送货车型9.6米">
      <formula>NOT(ISERROR(SEARCH("送货车型9.6米",O1676)))</formula>
    </cfRule>
  </conditionalFormatting>
  <conditionalFormatting sqref="M1811:O1811">
    <cfRule type="containsText" dxfId="1" priority="818" operator="between" text="送货车型9.6米">
      <formula>NOT(ISERROR(SEARCH("送货车型9.6米",M1811)))</formula>
    </cfRule>
  </conditionalFormatting>
  <conditionalFormatting sqref="D1844">
    <cfRule type="expression" dxfId="4" priority="7791">
      <formula>AND(NOT(HasFormula(XFD1846)),XFD1846&lt;&gt;"")</formula>
    </cfRule>
  </conditionalFormatting>
  <conditionalFormatting sqref="E1844">
    <cfRule type="expression" dxfId="4" priority="7792">
      <formula>AND(NOT(HasFormula(A1846)),A1846&lt;&gt;"")</formula>
    </cfRule>
  </conditionalFormatting>
  <conditionalFormatting sqref="H1844">
    <cfRule type="expression" dxfId="4" priority="7789">
      <formula>AND(NOT(HasFormula(D1846)),D1846&lt;&gt;"")</formula>
    </cfRule>
    <cfRule type="expression" dxfId="3" priority="7790">
      <formula>AND(NOT(HasFormula(XFD1844)),XFD1844&lt;&gt;"")</formula>
    </cfRule>
  </conditionalFormatting>
  <conditionalFormatting sqref="I1844:L1844">
    <cfRule type="expression" dxfId="4" priority="7793">
      <formula>AND(NOT(HasFormula(E1846)),E1846&lt;&gt;"")</formula>
    </cfRule>
    <cfRule type="expression" dxfId="3" priority="7794">
      <formula>AND(NOT(HasFormula(A1844)),A1844&lt;&gt;"")</formula>
    </cfRule>
  </conditionalFormatting>
  <conditionalFormatting sqref="C1845">
    <cfRule type="timePeriod" dxfId="7" priority="805" timePeriod="yesterday">
      <formula>FLOOR(C1845,1)=TODAY()-1</formula>
    </cfRule>
  </conditionalFormatting>
  <conditionalFormatting sqref="D1845:E1845">
    <cfRule type="expression" dxfId="3" priority="810">
      <formula>AND(NOT(HasFormula(XEZ1845)),XEZ1845&lt;&gt;"")</formula>
    </cfRule>
  </conditionalFormatting>
  <conditionalFormatting sqref="D1845">
    <cfRule type="expression" dxfId="4" priority="809">
      <formula>AND(NOT(HasFormula(XFD1846)),XFD1846&lt;&gt;"")</formula>
    </cfRule>
    <cfRule type="expression" dxfId="2" priority="807">
      <formula>AND(NOT(_xlfn.ISFORMULA(D1845)),D1845&lt;&gt;"")</formula>
    </cfRule>
  </conditionalFormatting>
  <conditionalFormatting sqref="E1845">
    <cfRule type="expression" dxfId="4" priority="817">
      <formula>AND(NOT(HasFormula(A1846)),A1846&lt;&gt;"")</formula>
    </cfRule>
  </conditionalFormatting>
  <conditionalFormatting sqref="F1845">
    <cfRule type="containsText" dxfId="5" priority="812" operator="between" text="HRB500E">
      <formula>NOT(ISERROR(SEARCH("HRB500E",F1845)))</formula>
    </cfRule>
    <cfRule type="containsText" dxfId="6" priority="811" operator="between" text="12m">
      <formula>NOT(ISERROR(SEARCH("12m",F1845)))</formula>
    </cfRule>
  </conditionalFormatting>
  <conditionalFormatting sqref="H1845">
    <cfRule type="expression" dxfId="3" priority="814">
      <formula>AND(NOT(HasFormula(XFD1845)),XFD1845&lt;&gt;"")</formula>
    </cfRule>
    <cfRule type="expression" dxfId="4" priority="813">
      <formula>AND(NOT(HasFormula(D1846)),D1846&lt;&gt;"")</formula>
    </cfRule>
  </conditionalFormatting>
  <conditionalFormatting sqref="I1845:L1845">
    <cfRule type="expression" dxfId="3" priority="816">
      <formula>AND(NOT(HasFormula(A1845)),A1845&lt;&gt;"")</formula>
    </cfRule>
    <cfRule type="expression" dxfId="4" priority="815">
      <formula>AND(NOT(HasFormula(E1846)),E1846&lt;&gt;"")</formula>
    </cfRule>
  </conditionalFormatting>
  <conditionalFormatting sqref="L1845:O1845">
    <cfRule type="containsText" dxfId="1" priority="806" operator="between" text="送货车型9.6米">
      <formula>NOT(ISERROR(SEARCH("送货车型9.6米",L1845)))</formula>
    </cfRule>
  </conditionalFormatting>
  <conditionalFormatting sqref="H1846">
    <cfRule type="expression" dxfId="3" priority="804">
      <formula>AND(NOT(HasFormula(XFD1846)),XFD1846&lt;&gt;"")</formula>
    </cfRule>
    <cfRule type="expression" dxfId="4" priority="803">
      <formula>AND(NOT(HasFormula(D1847)),D1847&lt;&gt;"")</formula>
    </cfRule>
  </conditionalFormatting>
  <conditionalFormatting sqref="O1871">
    <cfRule type="containsText" dxfId="1" priority="788" operator="between" text="送货车型9.6米">
      <formula>NOT(ISERROR(SEARCH("送货车型9.6米",O1871)))</formula>
    </cfRule>
  </conditionalFormatting>
  <conditionalFormatting sqref="O1872">
    <cfRule type="containsText" dxfId="1" priority="787" operator="between" text="送货车型9.6米">
      <formula>NOT(ISERROR(SEARCH("送货车型9.6米",O1872)))</formula>
    </cfRule>
  </conditionalFormatting>
  <conditionalFormatting sqref="O1873">
    <cfRule type="containsText" dxfId="1" priority="786" operator="between" text="送货车型9.6米">
      <formula>NOT(ISERROR(SEARCH("送货车型9.6米",O1873)))</formula>
    </cfRule>
  </conditionalFormatting>
  <conditionalFormatting sqref="O1874">
    <cfRule type="containsText" dxfId="1" priority="785" operator="between" text="送货车型9.6米">
      <formula>NOT(ISERROR(SEARCH("送货车型9.6米",O1874)))</formula>
    </cfRule>
  </conditionalFormatting>
  <conditionalFormatting sqref="O1875">
    <cfRule type="containsText" dxfId="1" priority="784" operator="between" text="送货车型9.6米">
      <formula>NOT(ISERROR(SEARCH("送货车型9.6米",O1875)))</formula>
    </cfRule>
  </conditionalFormatting>
  <conditionalFormatting sqref="O1876">
    <cfRule type="containsText" dxfId="1" priority="783" operator="between" text="送货车型9.6米">
      <formula>NOT(ISERROR(SEARCH("送货车型9.6米",O1876)))</formula>
    </cfRule>
  </conditionalFormatting>
  <conditionalFormatting sqref="O1877">
    <cfRule type="containsText" dxfId="1" priority="782" operator="between" text="送货车型9.6米">
      <formula>NOT(ISERROR(SEARCH("送货车型9.6米",O1877)))</formula>
    </cfRule>
  </conditionalFormatting>
  <conditionalFormatting sqref="O1878">
    <cfRule type="containsText" dxfId="1" priority="781" operator="between" text="送货车型9.6米">
      <formula>NOT(ISERROR(SEARCH("送货车型9.6米",O1878)))</formula>
    </cfRule>
  </conditionalFormatting>
  <conditionalFormatting sqref="O1879">
    <cfRule type="containsText" dxfId="1" priority="780" operator="between" text="送货车型9.6米">
      <formula>NOT(ISERROR(SEARCH("送货车型9.6米",O1879)))</formula>
    </cfRule>
  </conditionalFormatting>
  <conditionalFormatting sqref="O1880">
    <cfRule type="containsText" dxfId="1" priority="779" operator="between" text="送货车型9.6米">
      <formula>NOT(ISERROR(SEARCH("送货车型9.6米",O1880)))</formula>
    </cfRule>
  </conditionalFormatting>
  <conditionalFormatting sqref="D1897">
    <cfRule type="expression" dxfId="4" priority="7797">
      <formula>AND(NOT(HasFormula(#REF!)),#REF!&lt;&gt;"")</formula>
    </cfRule>
  </conditionalFormatting>
  <conditionalFormatting sqref="E1897">
    <cfRule type="expression" dxfId="4" priority="7798">
      <formula>AND(NOT(HasFormula(#REF!)),#REF!&lt;&gt;"")</formula>
    </cfRule>
  </conditionalFormatting>
  <conditionalFormatting sqref="H1897">
    <cfRule type="expression" dxfId="4" priority="7795">
      <formula>AND(NOT(HasFormula(#REF!)),#REF!&lt;&gt;"")</formula>
    </cfRule>
    <cfRule type="expression" dxfId="3" priority="7796">
      <formula>AND(NOT(HasFormula(XFD1897)),XFD1897&lt;&gt;"")</formula>
    </cfRule>
  </conditionalFormatting>
  <conditionalFormatting sqref="I1897:L1897">
    <cfRule type="expression" dxfId="4" priority="7799">
      <formula>AND(NOT(HasFormula(#REF!)),#REF!&lt;&gt;"")</formula>
    </cfRule>
    <cfRule type="expression" dxfId="3" priority="7800">
      <formula>AND(NOT(HasFormula(A1897)),A1897&lt;&gt;"")</formula>
    </cfRule>
  </conditionalFormatting>
  <conditionalFormatting sqref="J1907:L1907">
    <cfRule type="expression" dxfId="4" priority="7805">
      <formula>AND(NOT(HasFormula(#REF!)),#REF!&lt;&gt;"")</formula>
    </cfRule>
    <cfRule type="expression" dxfId="3" priority="7806">
      <formula>AND(NOT(HasFormula(B1907)),B1907&lt;&gt;"")</formula>
    </cfRule>
  </conditionalFormatting>
  <conditionalFormatting sqref="J1908:L1908">
    <cfRule type="expression" dxfId="3" priority="746">
      <formula>AND(NOT(HasFormula(B1908)),B1908&lt;&gt;"")</formula>
    </cfRule>
    <cfRule type="expression" dxfId="4" priority="735">
      <formula>AND(NOT(HasFormula(F1909)),F1909&lt;&gt;"")</formula>
    </cfRule>
  </conditionalFormatting>
  <conditionalFormatting sqref="J1909:L1909">
    <cfRule type="expression" dxfId="3" priority="745">
      <formula>AND(NOT(HasFormula(B1909)),B1909&lt;&gt;"")</formula>
    </cfRule>
    <cfRule type="expression" dxfId="4" priority="734">
      <formula>AND(NOT(HasFormula(F1910)),F1910&lt;&gt;"")</formula>
    </cfRule>
  </conditionalFormatting>
  <conditionalFormatting sqref="J1910:L1910">
    <cfRule type="expression" dxfId="3" priority="744">
      <formula>AND(NOT(HasFormula(B1910)),B1910&lt;&gt;"")</formula>
    </cfRule>
    <cfRule type="expression" dxfId="4" priority="733">
      <formula>AND(NOT(HasFormula(F1911)),F1911&lt;&gt;"")</formula>
    </cfRule>
  </conditionalFormatting>
  <conditionalFormatting sqref="J1911:L1911">
    <cfRule type="expression" dxfId="3" priority="743">
      <formula>AND(NOT(HasFormula(B1911)),B1911&lt;&gt;"")</formula>
    </cfRule>
    <cfRule type="expression" dxfId="4" priority="732">
      <formula>AND(NOT(HasFormula(F1912)),F1912&lt;&gt;"")</formula>
    </cfRule>
  </conditionalFormatting>
  <conditionalFormatting sqref="J1912:L1912">
    <cfRule type="expression" dxfId="3" priority="742">
      <formula>AND(NOT(HasFormula(B1912)),B1912&lt;&gt;"")</formula>
    </cfRule>
    <cfRule type="expression" dxfId="4" priority="731">
      <formula>AND(NOT(HasFormula(F1913)),F1913&lt;&gt;"")</formula>
    </cfRule>
  </conditionalFormatting>
  <conditionalFormatting sqref="J1913:L1913">
    <cfRule type="expression" dxfId="3" priority="741">
      <formula>AND(NOT(HasFormula(B1913)),B1913&lt;&gt;"")</formula>
    </cfRule>
    <cfRule type="expression" dxfId="4" priority="730">
      <formula>AND(NOT(HasFormula(F1914)),F1914&lt;&gt;"")</formula>
    </cfRule>
  </conditionalFormatting>
  <conditionalFormatting sqref="J1914:L1914">
    <cfRule type="expression" dxfId="3" priority="740">
      <formula>AND(NOT(HasFormula(B1914)),B1914&lt;&gt;"")</formula>
    </cfRule>
    <cfRule type="expression" dxfId="4" priority="729">
      <formula>AND(NOT(HasFormula(F1915)),F1915&lt;&gt;"")</formula>
    </cfRule>
  </conditionalFormatting>
  <conditionalFormatting sqref="J1915:L1915">
    <cfRule type="expression" dxfId="3" priority="739">
      <formula>AND(NOT(HasFormula(B1915)),B1915&lt;&gt;"")</formula>
    </cfRule>
    <cfRule type="expression" dxfId="4" priority="728">
      <formula>AND(NOT(HasFormula(F1916)),F1916&lt;&gt;"")</formula>
    </cfRule>
  </conditionalFormatting>
  <conditionalFormatting sqref="J1916:L1916">
    <cfRule type="expression" dxfId="3" priority="738">
      <formula>AND(NOT(HasFormula(B1916)),B1916&lt;&gt;"")</formula>
    </cfRule>
    <cfRule type="expression" dxfId="4" priority="727">
      <formula>AND(NOT(HasFormula(F1917)),F1917&lt;&gt;"")</formula>
    </cfRule>
  </conditionalFormatting>
  <conditionalFormatting sqref="J1917:L1917">
    <cfRule type="expression" dxfId="3" priority="737">
      <formula>AND(NOT(HasFormula(B1917)),B1917&lt;&gt;"")</formula>
    </cfRule>
    <cfRule type="expression" dxfId="4" priority="726">
      <formula>AND(NOT(HasFormula(F1918)),F1918&lt;&gt;"")</formula>
    </cfRule>
  </conditionalFormatting>
  <conditionalFormatting sqref="J1918:L1918">
    <cfRule type="expression" dxfId="3" priority="736">
      <formula>AND(NOT(HasFormula(B1918)),B1918&lt;&gt;"")</formula>
    </cfRule>
    <cfRule type="expression" dxfId="4" priority="725">
      <formula>AND(NOT(HasFormula(F1919)),F1919&lt;&gt;"")</formula>
    </cfRule>
  </conditionalFormatting>
  <conditionalFormatting sqref="C1936">
    <cfRule type="timePeriod" dxfId="7" priority="686" timePeriod="yesterday">
      <formula>FLOOR(C1936,1)=TODAY()-1</formula>
    </cfRule>
  </conditionalFormatting>
  <conditionalFormatting sqref="D1936:E1936">
    <cfRule type="expression" dxfId="3" priority="698">
      <formula>AND(NOT(HasFormula(XEZ1936)),XEZ1936&lt;&gt;"")</formula>
    </cfRule>
  </conditionalFormatting>
  <conditionalFormatting sqref="D1936">
    <cfRule type="expression" dxfId="4" priority="694">
      <formula>AND(NOT(HasFormula(XFD1937)),XFD1937&lt;&gt;"")</formula>
    </cfRule>
    <cfRule type="expression" dxfId="2" priority="690">
      <formula>AND(NOT(_xlfn.ISFORMULA(D1936)),D1936&lt;&gt;"")</formula>
    </cfRule>
  </conditionalFormatting>
  <conditionalFormatting sqref="E1936">
    <cfRule type="expression" dxfId="4" priority="702">
      <formula>AND(NOT(HasFormula(A1937)),A1937&lt;&gt;"")</formula>
    </cfRule>
  </conditionalFormatting>
  <conditionalFormatting sqref="C1937">
    <cfRule type="timePeriod" dxfId="7" priority="685" timePeriod="yesterday">
      <formula>FLOOR(C1937,1)=TODAY()-1</formula>
    </cfRule>
  </conditionalFormatting>
  <conditionalFormatting sqref="D1937:E1937">
    <cfRule type="expression" dxfId="3" priority="697">
      <formula>AND(NOT(HasFormula(XEZ1937)),XEZ1937&lt;&gt;"")</formula>
    </cfRule>
  </conditionalFormatting>
  <conditionalFormatting sqref="D1937">
    <cfRule type="expression" dxfId="4" priority="693">
      <formula>AND(NOT(HasFormula(XFD1938)),XFD1938&lt;&gt;"")</formula>
    </cfRule>
    <cfRule type="expression" dxfId="2" priority="689">
      <formula>AND(NOT(_xlfn.ISFORMULA(D1937)),D1937&lt;&gt;"")</formula>
    </cfRule>
  </conditionalFormatting>
  <conditionalFormatting sqref="E1937">
    <cfRule type="expression" dxfId="4" priority="701">
      <formula>AND(NOT(HasFormula(A1938)),A1938&lt;&gt;"")</formula>
    </cfRule>
  </conditionalFormatting>
  <conditionalFormatting sqref="C1938">
    <cfRule type="timePeriod" dxfId="7" priority="684" timePeriod="yesterday">
      <formula>FLOOR(C1938,1)=TODAY()-1</formula>
    </cfRule>
  </conditionalFormatting>
  <conditionalFormatting sqref="D1938:E1938">
    <cfRule type="expression" dxfId="3" priority="696">
      <formula>AND(NOT(HasFormula(XEZ1938)),XEZ1938&lt;&gt;"")</formula>
    </cfRule>
  </conditionalFormatting>
  <conditionalFormatting sqref="D1938">
    <cfRule type="expression" dxfId="4" priority="692">
      <formula>AND(NOT(HasFormula(XFD1939)),XFD1939&lt;&gt;"")</formula>
    </cfRule>
    <cfRule type="expression" dxfId="2" priority="688">
      <formula>AND(NOT(_xlfn.ISFORMULA(D1938)),D1938&lt;&gt;"")</formula>
    </cfRule>
  </conditionalFormatting>
  <conditionalFormatting sqref="E1938">
    <cfRule type="expression" dxfId="4" priority="700">
      <formula>AND(NOT(HasFormula(A1939)),A1939&lt;&gt;"")</formula>
    </cfRule>
  </conditionalFormatting>
  <conditionalFormatting sqref="C1939">
    <cfRule type="timePeriod" dxfId="7" priority="683" timePeriod="yesterday">
      <formula>FLOOR(C1939,1)=TODAY()-1</formula>
    </cfRule>
  </conditionalFormatting>
  <conditionalFormatting sqref="D1939:E1939">
    <cfRule type="expression" dxfId="3" priority="695">
      <formula>AND(NOT(HasFormula(XEZ1939)),XEZ1939&lt;&gt;"")</formula>
    </cfRule>
  </conditionalFormatting>
  <conditionalFormatting sqref="D1939">
    <cfRule type="expression" dxfId="4" priority="691">
      <formula>AND(NOT(HasFormula(XFD1940)),XFD1940&lt;&gt;"")</formula>
    </cfRule>
    <cfRule type="expression" dxfId="2" priority="687">
      <formula>AND(NOT(_xlfn.ISFORMULA(D1939)),D1939&lt;&gt;"")</formula>
    </cfRule>
  </conditionalFormatting>
  <conditionalFormatting sqref="E1939">
    <cfRule type="expression" dxfId="4" priority="699">
      <formula>AND(NOT(HasFormula(A1940)),A1940&lt;&gt;"")</formula>
    </cfRule>
  </conditionalFormatting>
  <conditionalFormatting sqref="D2022">
    <cfRule type="expression" dxfId="4" priority="7809">
      <formula>AND(NOT(HasFormula(#REF!)),#REF!&lt;&gt;"")</formula>
    </cfRule>
  </conditionalFormatting>
  <conditionalFormatting sqref="E2022">
    <cfRule type="expression" dxfId="4" priority="7810">
      <formula>AND(NOT(HasFormula(#REF!)),#REF!&lt;&gt;"")</formula>
    </cfRule>
  </conditionalFormatting>
  <conditionalFormatting sqref="H2022">
    <cfRule type="expression" dxfId="4" priority="7807">
      <formula>AND(NOT(HasFormula(#REF!)),#REF!&lt;&gt;"")</formula>
    </cfRule>
    <cfRule type="expression" dxfId="3" priority="7808">
      <formula>AND(NOT(HasFormula(XFD2022)),XFD2022&lt;&gt;"")</formula>
    </cfRule>
  </conditionalFormatting>
  <conditionalFormatting sqref="I2022:L2022">
    <cfRule type="expression" dxfId="4" priority="7811">
      <formula>AND(NOT(HasFormula(#REF!)),#REF!&lt;&gt;"")</formula>
    </cfRule>
    <cfRule type="expression" dxfId="3" priority="7812">
      <formula>AND(NOT(HasFormula(A2022)),A2022&lt;&gt;"")</formula>
    </cfRule>
  </conditionalFormatting>
  <conditionalFormatting sqref="M2109:O2109">
    <cfRule type="containsText" dxfId="1" priority="660" operator="between" text="送货车型9.6米">
      <formula>NOT(ISERROR(SEARCH("送货车型9.6米",M2109)))</formula>
    </cfRule>
  </conditionalFormatting>
  <conditionalFormatting sqref="M2110:O2110">
    <cfRule type="containsText" dxfId="1" priority="659" operator="between" text="送货车型9.6米">
      <formula>NOT(ISERROR(SEARCH("送货车型9.6米",M2110)))</formula>
    </cfRule>
  </conditionalFormatting>
  <conditionalFormatting sqref="M2111:O2111">
    <cfRule type="containsText" dxfId="1" priority="658" operator="between" text="送货车型9.6米">
      <formula>NOT(ISERROR(SEARCH("送货车型9.6米",M2111)))</formula>
    </cfRule>
  </conditionalFormatting>
  <conditionalFormatting sqref="M2112:O2112">
    <cfRule type="containsText" dxfId="1" priority="657" operator="between" text="送货车型9.6米">
      <formula>NOT(ISERROR(SEARCH("送货车型9.6米",M2112)))</formula>
    </cfRule>
  </conditionalFormatting>
  <conditionalFormatting sqref="M2113:O2113">
    <cfRule type="containsText" dxfId="1" priority="656" operator="between" text="送货车型9.6米">
      <formula>NOT(ISERROR(SEARCH("送货车型9.6米",M2113)))</formula>
    </cfRule>
  </conditionalFormatting>
  <conditionalFormatting sqref="M2114:O2114">
    <cfRule type="containsText" dxfId="1" priority="655" operator="between" text="送货车型9.6米">
      <formula>NOT(ISERROR(SEARCH("送货车型9.6米",M2114)))</formula>
    </cfRule>
  </conditionalFormatting>
  <conditionalFormatting sqref="M2115:O2115">
    <cfRule type="containsText" dxfId="1" priority="654" operator="between" text="送货车型9.6米">
      <formula>NOT(ISERROR(SEARCH("送货车型9.6米",M2115)))</formula>
    </cfRule>
  </conditionalFormatting>
  <conditionalFormatting sqref="M2116:O2116">
    <cfRule type="containsText" dxfId="1" priority="653" operator="between" text="送货车型9.6米">
      <formula>NOT(ISERROR(SEARCH("送货车型9.6米",M2116)))</formula>
    </cfRule>
  </conditionalFormatting>
  <conditionalFormatting sqref="M2117:O2117">
    <cfRule type="containsText" dxfId="1" priority="652" operator="between" text="送货车型9.6米">
      <formula>NOT(ISERROR(SEARCH("送货车型9.6米",M2117)))</formula>
    </cfRule>
  </conditionalFormatting>
  <conditionalFormatting sqref="M2118:O2118">
    <cfRule type="containsText" dxfId="1" priority="651" operator="between" text="送货车型9.6米">
      <formula>NOT(ISERROR(SEARCH("送货车型9.6米",M2118)))</formula>
    </cfRule>
  </conditionalFormatting>
  <conditionalFormatting sqref="M2119:O2119">
    <cfRule type="containsText" dxfId="1" priority="650" operator="between" text="送货车型9.6米">
      <formula>NOT(ISERROR(SEARCH("送货车型9.6米",M2119)))</formula>
    </cfRule>
  </conditionalFormatting>
  <conditionalFormatting sqref="M2129:O2129">
    <cfRule type="containsText" dxfId="1" priority="648" operator="between" text="送货车型9.6米">
      <formula>NOT(ISERROR(SEARCH("送货车型9.6米",M2129)))</formula>
    </cfRule>
  </conditionalFormatting>
  <conditionalFormatting sqref="M2130:O2130">
    <cfRule type="containsText" dxfId="1" priority="647" operator="between" text="送货车型9.6米">
      <formula>NOT(ISERROR(SEARCH("送货车型9.6米",M2130)))</formula>
    </cfRule>
  </conditionalFormatting>
  <conditionalFormatting sqref="M2131:O2131">
    <cfRule type="containsText" dxfId="1" priority="646" operator="between" text="送货车型9.6米">
      <formula>NOT(ISERROR(SEARCH("送货车型9.6米",M2131)))</formula>
    </cfRule>
  </conditionalFormatting>
  <conditionalFormatting sqref="M2132:O2132">
    <cfRule type="containsText" dxfId="1" priority="645" operator="between" text="送货车型9.6米">
      <formula>NOT(ISERROR(SEARCH("送货车型9.6米",M2132)))</formula>
    </cfRule>
  </conditionalFormatting>
  <conditionalFormatting sqref="M2133:O2133">
    <cfRule type="containsText" dxfId="1" priority="644" operator="between" text="送货车型9.6米">
      <formula>NOT(ISERROR(SEARCH("送货车型9.6米",M2133)))</formula>
    </cfRule>
  </conditionalFormatting>
  <conditionalFormatting sqref="M2134:O2134">
    <cfRule type="containsText" dxfId="1" priority="643" operator="between" text="送货车型9.6米">
      <formula>NOT(ISERROR(SEARCH("送货车型9.6米",M2134)))</formula>
    </cfRule>
  </conditionalFormatting>
  <conditionalFormatting sqref="D2135">
    <cfRule type="expression" dxfId="4" priority="7878">
      <formula>AND(NOT(HasFormula(#REF!)),#REF!&lt;&gt;"")</formula>
    </cfRule>
  </conditionalFormatting>
  <conditionalFormatting sqref="E2135">
    <cfRule type="expression" dxfId="4" priority="7879">
      <formula>AND(NOT(HasFormula(#REF!)),#REF!&lt;&gt;"")</formula>
    </cfRule>
  </conditionalFormatting>
  <conditionalFormatting sqref="H2135">
    <cfRule type="expression" dxfId="4" priority="7876">
      <formula>AND(NOT(HasFormula(#REF!)),#REF!&lt;&gt;"")</formula>
    </cfRule>
    <cfRule type="expression" dxfId="3" priority="7877">
      <formula>AND(NOT(HasFormula(XFD2135)),XFD2135&lt;&gt;"")</formula>
    </cfRule>
  </conditionalFormatting>
  <conditionalFormatting sqref="I2135:L2135">
    <cfRule type="expression" dxfId="4" priority="7880">
      <formula>AND(NOT(HasFormula(#REF!)),#REF!&lt;&gt;"")</formula>
    </cfRule>
    <cfRule type="expression" dxfId="3" priority="7881">
      <formula>AND(NOT(HasFormula(A2135)),A2135&lt;&gt;"")</formula>
    </cfRule>
  </conditionalFormatting>
  <conditionalFormatting sqref="M2135:O2135">
    <cfRule type="containsText" dxfId="1" priority="642" operator="between" text="送货车型9.6米">
      <formula>NOT(ISERROR(SEARCH("送货车型9.6米",M2135)))</formula>
    </cfRule>
  </conditionalFormatting>
  <conditionalFormatting sqref="M2136:O2136">
    <cfRule type="containsText" dxfId="1" priority="613" operator="between" text="送货车型9.6米">
      <formula>NOT(ISERROR(SEARCH("送货车型9.6米",M2136)))</formula>
    </cfRule>
  </conditionalFormatting>
  <conditionalFormatting sqref="M2137:O2137">
    <cfRule type="containsText" dxfId="1" priority="612" operator="between" text="送货车型9.6米">
      <formula>NOT(ISERROR(SEARCH("送货车型9.6米",M2137)))</formula>
    </cfRule>
  </conditionalFormatting>
  <conditionalFormatting sqref="M2138:O2138">
    <cfRule type="containsText" dxfId="1" priority="611" operator="between" text="送货车型9.6米">
      <formula>NOT(ISERROR(SEARCH("送货车型9.6米",M2138)))</formula>
    </cfRule>
  </conditionalFormatting>
  <conditionalFormatting sqref="M2139:O2139">
    <cfRule type="containsText" dxfId="1" priority="609" operator="between" text="送货车型9.6米">
      <formula>NOT(ISERROR(SEARCH("送货车型9.6米",M2139)))</formula>
    </cfRule>
  </conditionalFormatting>
  <conditionalFormatting sqref="M2140:O2140">
    <cfRule type="containsText" dxfId="1" priority="607" operator="between" text="送货车型9.6米">
      <formula>NOT(ISERROR(SEARCH("送货车型9.6米",M2140)))</formula>
    </cfRule>
  </conditionalFormatting>
  <conditionalFormatting sqref="M2141:O2141">
    <cfRule type="containsText" dxfId="1" priority="606" operator="between" text="送货车型9.6米">
      <formula>NOT(ISERROR(SEARCH("送货车型9.6米",M2141)))</formula>
    </cfRule>
  </conditionalFormatting>
  <conditionalFormatting sqref="M2142:O2142">
    <cfRule type="containsText" dxfId="1" priority="605" operator="between" text="送货车型9.6米">
      <formula>NOT(ISERROR(SEARCH("送货车型9.6米",M2142)))</formula>
    </cfRule>
  </conditionalFormatting>
  <conditionalFormatting sqref="E2165">
    <cfRule type="expression" dxfId="4" priority="7902">
      <formula>AND(NOT(HasFormula(#REF!)),#REF!&lt;&gt;"")</formula>
    </cfRule>
  </conditionalFormatting>
  <conditionalFormatting sqref="D2167">
    <cfRule type="expression" dxfId="4" priority="7944">
      <formula>AND(NOT(HasFormula(#REF!)),#REF!&lt;&gt;"")</formula>
    </cfRule>
  </conditionalFormatting>
  <conditionalFormatting sqref="H2167">
    <cfRule type="expression" dxfId="4" priority="7945">
      <formula>AND(NOT(HasFormula(#REF!)),#REF!&lt;&gt;"")</formula>
    </cfRule>
    <cfRule type="expression" dxfId="3" priority="7946">
      <formula>AND(NOT(HasFormula(XFD2167)),XFD2167&lt;&gt;"")</formula>
    </cfRule>
  </conditionalFormatting>
  <conditionalFormatting sqref="I2167:L2167">
    <cfRule type="expression" dxfId="4" priority="7948">
      <formula>AND(NOT(HasFormula(#REF!)),#REF!&lt;&gt;"")</formula>
    </cfRule>
    <cfRule type="expression" dxfId="3" priority="7949">
      <formula>AND(NOT(HasFormula(A2167)),A2167&lt;&gt;"")</formula>
    </cfRule>
  </conditionalFormatting>
  <conditionalFormatting sqref="E2168">
    <cfRule type="expression" dxfId="4" priority="7893">
      <formula>AND(NOT(HasFormula(#REF!)),#REF!&lt;&gt;"")</formula>
    </cfRule>
  </conditionalFormatting>
  <conditionalFormatting sqref="I2168:L2168">
    <cfRule type="expression" dxfId="4" priority="7934">
      <formula>AND(NOT(HasFormula(#REF!)),#REF!&lt;&gt;"")</formula>
    </cfRule>
    <cfRule type="expression" dxfId="3" priority="7935">
      <formula>AND(NOT(HasFormula(A2168)),A2168&lt;&gt;"")</formula>
    </cfRule>
  </conditionalFormatting>
  <conditionalFormatting sqref="D2173">
    <cfRule type="expression" dxfId="4" priority="7962">
      <formula>AND(NOT(HasFormula(#REF!)),#REF!&lt;&gt;"")</formula>
    </cfRule>
  </conditionalFormatting>
  <conditionalFormatting sqref="E2173">
    <cfRule type="expression" dxfId="4" priority="7963">
      <formula>AND(NOT(HasFormula(#REF!)),#REF!&lt;&gt;"")</formula>
    </cfRule>
  </conditionalFormatting>
  <conditionalFormatting sqref="I2173:L2173">
    <cfRule type="expression" dxfId="4" priority="7964">
      <formula>AND(NOT(HasFormula(#REF!)),#REF!&lt;&gt;"")</formula>
    </cfRule>
    <cfRule type="expression" dxfId="3" priority="7965">
      <formula>AND(NOT(HasFormula(A2173)),A2173&lt;&gt;"")</formula>
    </cfRule>
  </conditionalFormatting>
  <conditionalFormatting sqref="D2188">
    <cfRule type="expression" dxfId="4" priority="7958">
      <formula>AND(NOT(HasFormula(#REF!)),#REF!&lt;&gt;"")</formula>
    </cfRule>
  </conditionalFormatting>
  <conditionalFormatting sqref="E2188">
    <cfRule type="expression" dxfId="4" priority="7959">
      <formula>AND(NOT(HasFormula(#REF!)),#REF!&lt;&gt;"")</formula>
    </cfRule>
  </conditionalFormatting>
  <conditionalFormatting sqref="H2188">
    <cfRule type="expression" dxfId="4" priority="7956">
      <formula>AND(NOT(HasFormula(#REF!)),#REF!&lt;&gt;"")</formula>
    </cfRule>
    <cfRule type="expression" dxfId="3" priority="7957">
      <formula>AND(NOT(HasFormula(XFD2188)),XFD2188&lt;&gt;"")</formula>
    </cfRule>
  </conditionalFormatting>
  <conditionalFormatting sqref="I2188:L2188">
    <cfRule type="expression" dxfId="4" priority="7960">
      <formula>AND(NOT(HasFormula(#REF!)),#REF!&lt;&gt;"")</formula>
    </cfRule>
    <cfRule type="expression" dxfId="3" priority="7961">
      <formula>AND(NOT(HasFormula(A2188)),A2188&lt;&gt;"")</formula>
    </cfRule>
  </conditionalFormatting>
  <conditionalFormatting sqref="D2190">
    <cfRule type="expression" dxfId="4" priority="7952">
      <formula>AND(NOT(HasFormula(#REF!)),#REF!&lt;&gt;"")</formula>
    </cfRule>
  </conditionalFormatting>
  <conditionalFormatting sqref="E2190">
    <cfRule type="expression" dxfId="4" priority="7953">
      <formula>AND(NOT(HasFormula(#REF!)),#REF!&lt;&gt;"")</formula>
    </cfRule>
  </conditionalFormatting>
  <conditionalFormatting sqref="H2190">
    <cfRule type="expression" dxfId="4" priority="7950">
      <formula>AND(NOT(HasFormula(#REF!)),#REF!&lt;&gt;"")</formula>
    </cfRule>
    <cfRule type="expression" dxfId="3" priority="7951">
      <formula>AND(NOT(HasFormula(XFD2190)),XFD2190&lt;&gt;"")</formula>
    </cfRule>
  </conditionalFormatting>
  <conditionalFormatting sqref="I2190:L2190">
    <cfRule type="expression" dxfId="4" priority="7954">
      <formula>AND(NOT(HasFormula(#REF!)),#REF!&lt;&gt;"")</formula>
    </cfRule>
    <cfRule type="expression" dxfId="3" priority="7955">
      <formula>AND(NOT(HasFormula(A2190)),A2190&lt;&gt;"")</formula>
    </cfRule>
  </conditionalFormatting>
  <conditionalFormatting sqref="D2200">
    <cfRule type="expression" dxfId="4" priority="7974">
      <formula>AND(NOT(HasFormula(#REF!)),#REF!&lt;&gt;"")</formula>
    </cfRule>
  </conditionalFormatting>
  <conditionalFormatting sqref="E2200">
    <cfRule type="expression" dxfId="4" priority="7975">
      <formula>AND(NOT(HasFormula(#REF!)),#REF!&lt;&gt;"")</formula>
    </cfRule>
  </conditionalFormatting>
  <conditionalFormatting sqref="H2200">
    <cfRule type="expression" dxfId="4" priority="7972">
      <formula>AND(NOT(HasFormula(#REF!)),#REF!&lt;&gt;"")</formula>
    </cfRule>
    <cfRule type="expression" dxfId="3" priority="7973">
      <formula>AND(NOT(HasFormula(XFD2200)),XFD2200&lt;&gt;"")</formula>
    </cfRule>
  </conditionalFormatting>
  <conditionalFormatting sqref="I2200:L2200">
    <cfRule type="expression" dxfId="4" priority="7976">
      <formula>AND(NOT(HasFormula(#REF!)),#REF!&lt;&gt;"")</formula>
    </cfRule>
    <cfRule type="expression" dxfId="3" priority="7977">
      <formula>AND(NOT(HasFormula(A2200)),A2200&lt;&gt;"")</formula>
    </cfRule>
  </conditionalFormatting>
  <conditionalFormatting sqref="D2216">
    <cfRule type="expression" dxfId="4" priority="7968">
      <formula>AND(NOT(HasFormula(#REF!)),#REF!&lt;&gt;"")</formula>
    </cfRule>
  </conditionalFormatting>
  <conditionalFormatting sqref="E2216">
    <cfRule type="expression" dxfId="4" priority="7969">
      <formula>AND(NOT(HasFormula(#REF!)),#REF!&lt;&gt;"")</formula>
    </cfRule>
  </conditionalFormatting>
  <conditionalFormatting sqref="I2216:L2216">
    <cfRule type="expression" dxfId="4" priority="7970">
      <formula>AND(NOT(HasFormula(#REF!)),#REF!&lt;&gt;"")</formula>
    </cfRule>
    <cfRule type="expression" dxfId="3" priority="7971">
      <formula>AND(NOT(HasFormula(A2216)),A2216&lt;&gt;"")</formula>
    </cfRule>
  </conditionalFormatting>
  <conditionalFormatting sqref="D2219">
    <cfRule type="expression" dxfId="4" priority="7980">
      <formula>AND(NOT(HasFormula(#REF!)),#REF!&lt;&gt;"")</formula>
    </cfRule>
  </conditionalFormatting>
  <conditionalFormatting sqref="E2219">
    <cfRule type="expression" dxfId="4" priority="7981">
      <formula>AND(NOT(HasFormula(#REF!)),#REF!&lt;&gt;"")</formula>
    </cfRule>
  </conditionalFormatting>
  <conditionalFormatting sqref="I2219:L2219">
    <cfRule type="expression" dxfId="4" priority="7982">
      <formula>AND(NOT(HasFormula(#REF!)),#REF!&lt;&gt;"")</formula>
    </cfRule>
    <cfRule type="expression" dxfId="3" priority="7983">
      <formula>AND(NOT(HasFormula(A2219)),A2219&lt;&gt;"")</formula>
    </cfRule>
  </conditionalFormatting>
  <conditionalFormatting sqref="D2229">
    <cfRule type="expression" dxfId="4" priority="8004">
      <formula>AND(NOT(HasFormula(#REF!)),#REF!&lt;&gt;"")</formula>
    </cfRule>
  </conditionalFormatting>
  <conditionalFormatting sqref="E2229">
    <cfRule type="expression" dxfId="4" priority="8005">
      <formula>AND(NOT(HasFormula(#REF!)),#REF!&lt;&gt;"")</formula>
    </cfRule>
  </conditionalFormatting>
  <conditionalFormatting sqref="I2229:L2229">
    <cfRule type="expression" dxfId="4" priority="8006">
      <formula>AND(NOT(HasFormula(#REF!)),#REF!&lt;&gt;"")</formula>
    </cfRule>
    <cfRule type="expression" dxfId="3" priority="8007">
      <formula>AND(NOT(HasFormula(A2229)),A2229&lt;&gt;"")</formula>
    </cfRule>
  </conditionalFormatting>
  <conditionalFormatting sqref="D2233">
    <cfRule type="expression" dxfId="4" priority="8016">
      <formula>AND(NOT(HasFormula(#REF!)),#REF!&lt;&gt;"")</formula>
    </cfRule>
  </conditionalFormatting>
  <conditionalFormatting sqref="E2233">
    <cfRule type="expression" dxfId="4" priority="8017">
      <formula>AND(NOT(HasFormula(#REF!)),#REF!&lt;&gt;"")</formula>
    </cfRule>
  </conditionalFormatting>
  <conditionalFormatting sqref="I2233:L2233">
    <cfRule type="expression" dxfId="4" priority="8018">
      <formula>AND(NOT(HasFormula(#REF!)),#REF!&lt;&gt;"")</formula>
    </cfRule>
    <cfRule type="expression" dxfId="3" priority="8019">
      <formula>AND(NOT(HasFormula(A2233)),A2233&lt;&gt;"")</formula>
    </cfRule>
  </conditionalFormatting>
  <conditionalFormatting sqref="M2238">
    <cfRule type="containsText" dxfId="1" priority="580" operator="between" text="送货车型9.6米">
      <formula>NOT(ISERROR(SEARCH("送货车型9.6米",M2238)))</formula>
    </cfRule>
  </conditionalFormatting>
  <conditionalFormatting sqref="D2245">
    <cfRule type="expression" dxfId="4" priority="8034">
      <formula>AND(NOT(HasFormula(XFD2250)),XFD2250&lt;&gt;"")</formula>
    </cfRule>
  </conditionalFormatting>
  <conditionalFormatting sqref="E2245">
    <cfRule type="expression" dxfId="4" priority="8036">
      <formula>AND(NOT(HasFormula(A2250)),A2250&lt;&gt;"")</formula>
    </cfRule>
  </conditionalFormatting>
  <conditionalFormatting sqref="H2245">
    <cfRule type="expression" dxfId="4" priority="8030">
      <formula>AND(NOT(HasFormula(D2250)),D2250&lt;&gt;"")</formula>
    </cfRule>
    <cfRule type="expression" dxfId="3" priority="8031">
      <formula>AND(NOT(HasFormula(XFD2245)),XFD2245&lt;&gt;"")</formula>
    </cfRule>
  </conditionalFormatting>
  <conditionalFormatting sqref="I2245:L2245">
    <cfRule type="expression" dxfId="4" priority="8042">
      <formula>AND(NOT(HasFormula(E2250)),E2250&lt;&gt;"")</formula>
    </cfRule>
    <cfRule type="expression" dxfId="3" priority="8043">
      <formula>AND(NOT(HasFormula(A2245)),A2245&lt;&gt;"")</formula>
    </cfRule>
  </conditionalFormatting>
  <conditionalFormatting sqref="D2246">
    <cfRule type="expression" dxfId="4" priority="8026">
      <formula>AND(NOT(HasFormula(XFD2247)),XFD2247&lt;&gt;"")</formula>
    </cfRule>
  </conditionalFormatting>
  <conditionalFormatting sqref="E2246">
    <cfRule type="expression" dxfId="4" priority="8027">
      <formula>AND(NOT(HasFormula(A2247)),A2247&lt;&gt;"")</formula>
    </cfRule>
  </conditionalFormatting>
  <conditionalFormatting sqref="H2246">
    <cfRule type="expression" dxfId="4" priority="561">
      <formula>AND(NOT(HasFormula(#REF!)),#REF!&lt;&gt;"")</formula>
    </cfRule>
    <cfRule type="expression" dxfId="3" priority="562">
      <formula>AND(NOT(HasFormula(XFD2246)),XFD2246&lt;&gt;"")</formula>
    </cfRule>
  </conditionalFormatting>
  <conditionalFormatting sqref="I2246:L2246">
    <cfRule type="expression" dxfId="4" priority="8028">
      <formula>AND(NOT(HasFormula(E2247)),E2247&lt;&gt;"")</formula>
    </cfRule>
    <cfRule type="expression" dxfId="3" priority="8029">
      <formula>AND(NOT(HasFormula(A2246)),A2246&lt;&gt;"")</formula>
    </cfRule>
  </conditionalFormatting>
  <conditionalFormatting sqref="D2250">
    <cfRule type="expression" dxfId="4" priority="8035">
      <formula>AND(NOT(HasFormula(XFD2251)),XFD2251&lt;&gt;"")</formula>
    </cfRule>
  </conditionalFormatting>
  <conditionalFormatting sqref="E2250">
    <cfRule type="expression" dxfId="4" priority="8037">
      <formula>AND(NOT(HasFormula(A2251)),A2251&lt;&gt;"")</formula>
    </cfRule>
  </conditionalFormatting>
  <conditionalFormatting sqref="H2250">
    <cfRule type="expression" dxfId="4" priority="8038">
      <formula>AND(NOT(HasFormula(D2251)),D2251&lt;&gt;"")</formula>
    </cfRule>
    <cfRule type="expression" dxfId="3" priority="8039">
      <formula>AND(NOT(HasFormula(XFD2250)),XFD2250&lt;&gt;"")</formula>
    </cfRule>
    <cfRule type="expression" dxfId="4" priority="8040">
      <formula>AND(NOT(HasFormula(D2251)),D2251&lt;&gt;"")</formula>
    </cfRule>
    <cfRule type="expression" dxfId="3" priority="8041">
      <formula>AND(NOT(HasFormula(XFD2250)),XFD2250&lt;&gt;"")</formula>
    </cfRule>
  </conditionalFormatting>
  <conditionalFormatting sqref="I2250:L2250">
    <cfRule type="expression" dxfId="4" priority="8044">
      <formula>AND(NOT(HasFormula(E2251)),E2251&lt;&gt;"")</formula>
    </cfRule>
    <cfRule type="expression" dxfId="3" priority="8045">
      <formula>AND(NOT(HasFormula(A2250)),A2250&lt;&gt;"")</formula>
    </cfRule>
  </conditionalFormatting>
  <conditionalFormatting sqref="M2270">
    <cfRule type="containsText" dxfId="1" priority="565" operator="between" text="送货车型9.6米">
      <formula>NOT(ISERROR(SEARCH("送货车型9.6米",M2270)))</formula>
    </cfRule>
  </conditionalFormatting>
  <conditionalFormatting sqref="D2323">
    <cfRule type="expression" dxfId="4" priority="8054">
      <formula>AND(NOT(HasFormula(XFD2337)),XFD2337&lt;&gt;"")</formula>
    </cfRule>
  </conditionalFormatting>
  <conditionalFormatting sqref="E2323">
    <cfRule type="expression" dxfId="4" priority="8056">
      <formula>AND(NOT(HasFormula(A2337)),A2337&lt;&gt;"")</formula>
    </cfRule>
  </conditionalFormatting>
  <conditionalFormatting sqref="H2323">
    <cfRule type="expression" dxfId="4" priority="8046">
      <formula>AND(NOT(HasFormula(D2337)),D2337&lt;&gt;"")</formula>
    </cfRule>
    <cfRule type="expression" dxfId="3" priority="8047">
      <formula>AND(NOT(HasFormula(XFD2323)),XFD2323&lt;&gt;"")</formula>
    </cfRule>
  </conditionalFormatting>
  <conditionalFormatting sqref="I2323:L2323">
    <cfRule type="expression" dxfId="4" priority="8058">
      <formula>AND(NOT(HasFormula(E2337)),E2337&lt;&gt;"")</formula>
    </cfRule>
    <cfRule type="expression" dxfId="3" priority="8059">
      <formula>AND(NOT(HasFormula(A2323)),A2323&lt;&gt;"")</formula>
    </cfRule>
  </conditionalFormatting>
  <conditionalFormatting sqref="D2336">
    <cfRule type="expression" dxfId="4" priority="8055">
      <formula>AND(NOT(HasFormula(#REF!)),#REF!&lt;&gt;"")</formula>
    </cfRule>
  </conditionalFormatting>
  <conditionalFormatting sqref="E2336">
    <cfRule type="expression" dxfId="4" priority="8057">
      <formula>AND(NOT(HasFormula(#REF!)),#REF!&lt;&gt;"")</formula>
    </cfRule>
  </conditionalFormatting>
  <conditionalFormatting sqref="H2336">
    <cfRule type="expression" dxfId="4" priority="8048">
      <formula>AND(NOT(HasFormula(#REF!)),#REF!&lt;&gt;"")</formula>
    </cfRule>
    <cfRule type="expression" dxfId="3" priority="8049">
      <formula>AND(NOT(HasFormula(XFD2336)),XFD2336&lt;&gt;"")</formula>
    </cfRule>
    <cfRule type="expression" dxfId="4" priority="8052">
      <formula>AND(NOT(HasFormula(#REF!)),#REF!&lt;&gt;"")</formula>
    </cfRule>
    <cfRule type="expression" dxfId="3" priority="8053">
      <formula>AND(NOT(HasFormula(XFD2336)),XFD2336&lt;&gt;"")</formula>
    </cfRule>
  </conditionalFormatting>
  <conditionalFormatting sqref="I2336:L2336">
    <cfRule type="expression" dxfId="4" priority="8060">
      <formula>AND(NOT(HasFormula(#REF!)),#REF!&lt;&gt;"")</formula>
    </cfRule>
    <cfRule type="expression" dxfId="3" priority="8061">
      <formula>AND(NOT(HasFormula(A2336)),A2336&lt;&gt;"")</formula>
    </cfRule>
  </conditionalFormatting>
  <conditionalFormatting sqref="D2337:E2337">
    <cfRule type="expression" dxfId="3" priority="550">
      <formula>AND(NOT(HasFormula(XEZ2337)),XEZ2337&lt;&gt;"")</formula>
    </cfRule>
  </conditionalFormatting>
  <conditionalFormatting sqref="D2337">
    <cfRule type="expression" dxfId="2" priority="547">
      <formula>AND(NOT(_xlfn.ISFORMULA(D2337)),D2337&lt;&gt;"")</formula>
    </cfRule>
    <cfRule type="expression" dxfId="4" priority="549">
      <formula>AND(NOT(HasFormula(XFD2324)),XFD2324&lt;&gt;"")</formula>
    </cfRule>
  </conditionalFormatting>
  <conditionalFormatting sqref="E2337">
    <cfRule type="expression" dxfId="4" priority="557">
      <formula>AND(NOT(HasFormula(A2324)),A2324&lt;&gt;"")</formula>
    </cfRule>
  </conditionalFormatting>
  <conditionalFormatting sqref="F2337">
    <cfRule type="containsText" dxfId="6" priority="551" operator="between" text="12m">
      <formula>NOT(ISERROR(SEARCH("12m",F2337)))</formula>
    </cfRule>
    <cfRule type="containsText" dxfId="5" priority="552" operator="between" text="HRB500E">
      <formula>NOT(ISERROR(SEARCH("HRB500E",F2337)))</formula>
    </cfRule>
  </conditionalFormatting>
  <conditionalFormatting sqref="H2337">
    <cfRule type="expression" dxfId="4" priority="8050">
      <formula>AND(NOT(HasFormula(D2324)),D2324&lt;&gt;"")</formula>
    </cfRule>
    <cfRule type="expression" dxfId="3" priority="8051">
      <formula>AND(NOT(HasFormula(XFD2337)),XFD2337&lt;&gt;"")</formula>
    </cfRule>
  </conditionalFormatting>
  <conditionalFormatting sqref="I2337:L2337">
    <cfRule type="expression" dxfId="4" priority="555">
      <formula>AND(NOT(HasFormula(E2324)),E2324&lt;&gt;"")</formula>
    </cfRule>
    <cfRule type="expression" dxfId="3" priority="556">
      <formula>AND(NOT(HasFormula(A2337)),A2337&lt;&gt;"")</formula>
    </cfRule>
  </conditionalFormatting>
  <conditionalFormatting sqref="D2338:E2338">
    <cfRule type="expression" dxfId="3" priority="533">
      <formula>AND(NOT(HasFormula(XEZ2338)),XEZ2338&lt;&gt;"")</formula>
    </cfRule>
  </conditionalFormatting>
  <conditionalFormatting sqref="D2338">
    <cfRule type="expression" dxfId="4" priority="532">
      <formula>AND(NOT(HasFormula(XFD2325)),XFD2325&lt;&gt;"")</formula>
    </cfRule>
    <cfRule type="expression" dxfId="2" priority="531">
      <formula>AND(NOT(_xlfn.ISFORMULA(D2338)),D2338&lt;&gt;"")</formula>
    </cfRule>
  </conditionalFormatting>
  <conditionalFormatting sqref="E2338">
    <cfRule type="expression" dxfId="4" priority="538">
      <formula>AND(NOT(HasFormula(A2325)),A2325&lt;&gt;"")</formula>
    </cfRule>
  </conditionalFormatting>
  <conditionalFormatting sqref="F2338">
    <cfRule type="containsText" dxfId="5" priority="535" operator="between" text="HRB500E">
      <formula>NOT(ISERROR(SEARCH("HRB500E",F2338)))</formula>
    </cfRule>
    <cfRule type="containsText" dxfId="6" priority="534" operator="between" text="12m">
      <formula>NOT(ISERROR(SEARCH("12m",F2338)))</formula>
    </cfRule>
  </conditionalFormatting>
  <conditionalFormatting sqref="I2338:L2338">
    <cfRule type="expression" dxfId="3" priority="537">
      <formula>AND(NOT(HasFormula(A2338)),A2338&lt;&gt;"")</formula>
    </cfRule>
    <cfRule type="expression" dxfId="4" priority="536">
      <formula>AND(NOT(HasFormula(E2325)),E2325&lt;&gt;"")</formula>
    </cfRule>
  </conditionalFormatting>
  <conditionalFormatting sqref="D2349">
    <cfRule type="expression" dxfId="4" priority="517">
      <formula>AND(NOT(HasFormula(XFD2336)),XFD2336&lt;&gt;"")</formula>
    </cfRule>
    <cfRule type="expression" dxfId="2" priority="516">
      <formula>AND(NOT(_xlfn.ISFORMULA(D2349)),D2349&lt;&gt;"")</formula>
    </cfRule>
  </conditionalFormatting>
  <conditionalFormatting sqref="F2349">
    <cfRule type="containsText" dxfId="5" priority="520" operator="between" text="HRB500E">
      <formula>NOT(ISERROR(SEARCH("HRB500E",F2349)))</formula>
    </cfRule>
    <cfRule type="containsText" dxfId="6" priority="519" operator="between" text="12m">
      <formula>NOT(ISERROR(SEARCH("12m",F2349)))</formula>
    </cfRule>
  </conditionalFormatting>
  <conditionalFormatting sqref="I2349:L2349">
    <cfRule type="expression" dxfId="3" priority="522">
      <formula>AND(NOT(HasFormula(A2349)),A2349&lt;&gt;"")</formula>
    </cfRule>
    <cfRule type="expression" dxfId="4" priority="521">
      <formula>AND(NOT(HasFormula(E2336)),E2336&lt;&gt;"")</formula>
    </cfRule>
  </conditionalFormatting>
  <conditionalFormatting sqref="M2349">
    <cfRule type="containsText" dxfId="1" priority="513" operator="between" text="送货车型9.6米">
      <formula>NOT(ISERROR(SEARCH("送货车型9.6米",M2349)))</formula>
    </cfRule>
  </conditionalFormatting>
  <conditionalFormatting sqref="D2358">
    <cfRule type="expression" dxfId="4" priority="8062">
      <formula>AND(NOT(HasFormula(#REF!)),#REF!&lt;&gt;"")</formula>
    </cfRule>
  </conditionalFormatting>
  <conditionalFormatting sqref="E2358">
    <cfRule type="expression" dxfId="4" priority="8063">
      <formula>AND(NOT(HasFormula(#REF!)),#REF!&lt;&gt;"")</formula>
    </cfRule>
  </conditionalFormatting>
  <conditionalFormatting sqref="I2358:L2358">
    <cfRule type="expression" dxfId="4" priority="8064">
      <formula>AND(NOT(HasFormula(#REF!)),#REF!&lt;&gt;"")</formula>
    </cfRule>
    <cfRule type="expression" dxfId="3" priority="8065">
      <formula>AND(NOT(HasFormula(A2358)),A2358&lt;&gt;"")</formula>
    </cfRule>
  </conditionalFormatting>
  <conditionalFormatting sqref="M2359">
    <cfRule type="containsText" dxfId="1" priority="499" operator="between" text="送货车型9.6米">
      <formula>NOT(ISERROR(SEARCH("送货车型9.6米",M2359)))</formula>
    </cfRule>
  </conditionalFormatting>
  <conditionalFormatting sqref="D2428">
    <cfRule type="expression" dxfId="4" priority="8066">
      <formula>AND(NOT(HasFormula(XFD2429)),XFD2429&lt;&gt;"")</formula>
    </cfRule>
  </conditionalFormatting>
  <conditionalFormatting sqref="E2428">
    <cfRule type="expression" dxfId="4" priority="8067">
      <formula>AND(NOT(HasFormula(A2429)),A2429&lt;&gt;"")</formula>
    </cfRule>
  </conditionalFormatting>
  <conditionalFormatting sqref="I2428:K2428">
    <cfRule type="expression" dxfId="4" priority="8068">
      <formula>AND(NOT(HasFormula(E2429)),E2429&lt;&gt;"")</formula>
    </cfRule>
    <cfRule type="expression" dxfId="3" priority="8069">
      <formula>AND(NOT(HasFormula(A2428)),A2428&lt;&gt;"")</formula>
    </cfRule>
  </conditionalFormatting>
  <conditionalFormatting sqref="D2438">
    <cfRule type="expression" dxfId="4" priority="8072">
      <formula>AND(NOT(HasFormula(#REF!)),#REF!&lt;&gt;"")</formula>
    </cfRule>
  </conditionalFormatting>
  <conditionalFormatting sqref="E2438">
    <cfRule type="expression" dxfId="4" priority="8073">
      <formula>AND(NOT(HasFormula(#REF!)),#REF!&lt;&gt;"")</formula>
    </cfRule>
  </conditionalFormatting>
  <conditionalFormatting sqref="H2438">
    <cfRule type="expression" dxfId="4" priority="8070">
      <formula>AND(NOT(HasFormula(#REF!)),#REF!&lt;&gt;"")</formula>
    </cfRule>
    <cfRule type="expression" dxfId="3" priority="8071">
      <formula>AND(NOT(HasFormula(XFD2438)),XFD2438&lt;&gt;"")</formula>
    </cfRule>
  </conditionalFormatting>
  <conditionalFormatting sqref="I2438:L2438">
    <cfRule type="expression" dxfId="4" priority="8074">
      <formula>AND(NOT(HasFormula(#REF!)),#REF!&lt;&gt;"")</formula>
    </cfRule>
    <cfRule type="expression" dxfId="3" priority="8075">
      <formula>AND(NOT(HasFormula(A2438)),A2438&lt;&gt;"")</formula>
    </cfRule>
  </conditionalFormatting>
  <conditionalFormatting sqref="D2455">
    <cfRule type="expression" dxfId="4" priority="8082">
      <formula>AND(NOT(HasFormula(XFD2461)),XFD2461&lt;&gt;"")</formula>
    </cfRule>
  </conditionalFormatting>
  <conditionalFormatting sqref="E2455">
    <cfRule type="expression" dxfId="4" priority="8085">
      <formula>AND(NOT(HasFormula(A2461)),A2461&lt;&gt;"")</formula>
    </cfRule>
  </conditionalFormatting>
  <conditionalFormatting sqref="I2455:L2455">
    <cfRule type="expression" dxfId="4" priority="8088">
      <formula>AND(NOT(HasFormula(E2461)),E2461&lt;&gt;"")</formula>
    </cfRule>
    <cfRule type="expression" dxfId="3" priority="8089">
      <formula>AND(NOT(HasFormula(A2455)),A2455&lt;&gt;"")</formula>
    </cfRule>
  </conditionalFormatting>
  <conditionalFormatting sqref="D2458">
    <cfRule type="expression" dxfId="4" priority="8084">
      <formula>AND(NOT(HasFormula(XFD2475)),XFD2475&lt;&gt;"")</formula>
    </cfRule>
  </conditionalFormatting>
  <conditionalFormatting sqref="E2458">
    <cfRule type="expression" dxfId="4" priority="8087">
      <formula>AND(NOT(HasFormula(A2475)),A2475&lt;&gt;"")</formula>
    </cfRule>
  </conditionalFormatting>
  <conditionalFormatting sqref="I2458:L2458">
    <cfRule type="expression" dxfId="4" priority="8092">
      <formula>AND(NOT(HasFormula(E2475)),E2475&lt;&gt;"")</formula>
    </cfRule>
    <cfRule type="expression" dxfId="3" priority="8093">
      <formula>AND(NOT(HasFormula(A2458)),A2458&lt;&gt;"")</formula>
    </cfRule>
  </conditionalFormatting>
  <conditionalFormatting sqref="D2459">
    <cfRule type="expression" dxfId="4" priority="8099">
      <formula>AND(NOT(HasFormula(XFD2463)),XFD2463&lt;&gt;"")</formula>
    </cfRule>
  </conditionalFormatting>
  <conditionalFormatting sqref="E2459">
    <cfRule type="expression" dxfId="4" priority="8101">
      <formula>AND(NOT(HasFormula(A2463)),A2463&lt;&gt;"")</formula>
    </cfRule>
  </conditionalFormatting>
  <conditionalFormatting sqref="I2459:L2459">
    <cfRule type="expression" dxfId="4" priority="8104">
      <formula>AND(NOT(HasFormula(E2463)),E2463&lt;&gt;"")</formula>
    </cfRule>
    <cfRule type="expression" dxfId="3" priority="8105">
      <formula>AND(NOT(HasFormula(A2459)),A2459&lt;&gt;"")</formula>
    </cfRule>
  </conditionalFormatting>
  <conditionalFormatting sqref="D2460">
    <cfRule type="expression" dxfId="4" priority="8111">
      <formula>AND(NOT(HasFormula(XFD2464)),XFD2464&lt;&gt;"")</formula>
    </cfRule>
  </conditionalFormatting>
  <conditionalFormatting sqref="E2460">
    <cfRule type="expression" dxfId="4" priority="8113">
      <formula>AND(NOT(HasFormula(A2464)),A2464&lt;&gt;"")</formula>
    </cfRule>
  </conditionalFormatting>
  <conditionalFormatting sqref="I2460:L2460">
    <cfRule type="expression" dxfId="4" priority="8116">
      <formula>AND(NOT(HasFormula(E2464)),E2464&lt;&gt;"")</formula>
    </cfRule>
    <cfRule type="expression" dxfId="3" priority="8117">
      <formula>AND(NOT(HasFormula(A2460)),A2460&lt;&gt;"")</formula>
    </cfRule>
  </conditionalFormatting>
  <conditionalFormatting sqref="D2462">
    <cfRule type="expression" dxfId="4" priority="8098">
      <formula>AND(NOT(HasFormula(XFD2459)),XFD2459&lt;&gt;"")</formula>
    </cfRule>
  </conditionalFormatting>
  <conditionalFormatting sqref="E2462">
    <cfRule type="expression" dxfId="4" priority="8100">
      <formula>AND(NOT(HasFormula(A2459)),A2459&lt;&gt;"")</formula>
    </cfRule>
  </conditionalFormatting>
  <conditionalFormatting sqref="I2462:L2462">
    <cfRule type="expression" dxfId="4" priority="8102">
      <formula>AND(NOT(HasFormula(E2459)),E2459&lt;&gt;"")</formula>
    </cfRule>
    <cfRule type="expression" dxfId="3" priority="8103">
      <formula>AND(NOT(HasFormula(A2462)),A2462&lt;&gt;"")</formula>
    </cfRule>
  </conditionalFormatting>
  <conditionalFormatting sqref="D2463">
    <cfRule type="expression" dxfId="4" priority="8110">
      <formula>AND(NOT(HasFormula(XFD2460)),XFD2460&lt;&gt;"")</formula>
    </cfRule>
  </conditionalFormatting>
  <conditionalFormatting sqref="E2463">
    <cfRule type="expression" dxfId="4" priority="8112">
      <formula>AND(NOT(HasFormula(A2460)),A2460&lt;&gt;"")</formula>
    </cfRule>
  </conditionalFormatting>
  <conditionalFormatting sqref="I2463:L2463">
    <cfRule type="expression" dxfId="4" priority="8114">
      <formula>AND(NOT(HasFormula(E2460)),E2460&lt;&gt;"")</formula>
    </cfRule>
    <cfRule type="expression" dxfId="3" priority="8115">
      <formula>AND(NOT(HasFormula(A2463)),A2463&lt;&gt;"")</formula>
    </cfRule>
  </conditionalFormatting>
  <conditionalFormatting sqref="D2474">
    <cfRule type="expression" dxfId="4" priority="8083">
      <formula>AND(NOT(HasFormula(XFD2456)),XFD2456&lt;&gt;"")</formula>
    </cfRule>
  </conditionalFormatting>
  <conditionalFormatting sqref="E2474">
    <cfRule type="expression" dxfId="4" priority="8086">
      <formula>AND(NOT(HasFormula(A2456)),A2456&lt;&gt;"")</formula>
    </cfRule>
  </conditionalFormatting>
  <conditionalFormatting sqref="I2474:L2474">
    <cfRule type="expression" dxfId="4" priority="8090">
      <formula>AND(NOT(HasFormula(E2456)),E2456&lt;&gt;"")</formula>
    </cfRule>
    <cfRule type="expression" dxfId="3" priority="8091">
      <formula>AND(NOT(HasFormula(A2474)),A2474&lt;&gt;"")</formula>
    </cfRule>
  </conditionalFormatting>
  <conditionalFormatting sqref="D2483">
    <cfRule type="expression" dxfId="4" priority="8126">
      <formula>AND(NOT(HasFormula(#REF!)),#REF!&lt;&gt;"")</formula>
    </cfRule>
  </conditionalFormatting>
  <conditionalFormatting sqref="E2483">
    <cfRule type="expression" dxfId="4" priority="8127">
      <formula>AND(NOT(HasFormula(#REF!)),#REF!&lt;&gt;"")</formula>
    </cfRule>
  </conditionalFormatting>
  <conditionalFormatting sqref="I2483:L2483">
    <cfRule type="expression" dxfId="4" priority="8128">
      <formula>AND(NOT(HasFormula(#REF!)),#REF!&lt;&gt;"")</formula>
    </cfRule>
    <cfRule type="expression" dxfId="3" priority="8129">
      <formula>AND(NOT(HasFormula(A2483)),A2483&lt;&gt;"")</formula>
    </cfRule>
  </conditionalFormatting>
  <conditionalFormatting sqref="D2484">
    <cfRule type="expression" dxfId="4" priority="8120">
      <formula>AND(NOT(HasFormula(XFD2486)),XFD2486&lt;&gt;"")</formula>
    </cfRule>
  </conditionalFormatting>
  <conditionalFormatting sqref="E2484">
    <cfRule type="expression" dxfId="4" priority="8121">
      <formula>AND(NOT(HasFormula(A2486)),A2486&lt;&gt;"")</formula>
    </cfRule>
  </conditionalFormatting>
  <conditionalFormatting sqref="I2484:L2484">
    <cfRule type="expression" dxfId="4" priority="8122">
      <formula>AND(NOT(HasFormula(E2486)),E2486&lt;&gt;"")</formula>
    </cfRule>
    <cfRule type="expression" dxfId="3" priority="8123">
      <formula>AND(NOT(HasFormula(A2484)),A2484&lt;&gt;"")</formula>
    </cfRule>
  </conditionalFormatting>
  <conditionalFormatting sqref="E2548">
    <cfRule type="expression" dxfId="4" priority="8137">
      <formula>AND(NOT(HasFormula(#REF!)),#REF!&lt;&gt;"")</formula>
    </cfRule>
  </conditionalFormatting>
  <conditionalFormatting sqref="H2548">
    <cfRule type="expression" dxfId="4" priority="8140">
      <formula>AND(NOT(HasFormula(#REF!)),#REF!&lt;&gt;"")</formula>
    </cfRule>
    <cfRule type="expression" dxfId="3" priority="8141">
      <formula>AND(NOT(HasFormula(XFD2548)),XFD2548&lt;&gt;"")</formula>
    </cfRule>
  </conditionalFormatting>
  <conditionalFormatting sqref="I2548:L2548">
    <cfRule type="expression" dxfId="4" priority="8138">
      <formula>AND(NOT(HasFormula(#REF!)),#REF!&lt;&gt;"")</formula>
    </cfRule>
    <cfRule type="expression" dxfId="3" priority="8139">
      <formula>AND(NOT(HasFormula(A2548)),A2548&lt;&gt;"")</formula>
    </cfRule>
  </conditionalFormatting>
  <conditionalFormatting sqref="D2554">
    <cfRule type="expression" dxfId="4" priority="8144">
      <formula>AND(NOT(HasFormula(#REF!)),#REF!&lt;&gt;"")</formula>
    </cfRule>
  </conditionalFormatting>
  <conditionalFormatting sqref="E2554">
    <cfRule type="expression" dxfId="4" priority="8145">
      <formula>AND(NOT(HasFormula(#REF!)),#REF!&lt;&gt;"")</formula>
    </cfRule>
  </conditionalFormatting>
  <conditionalFormatting sqref="H2554">
    <cfRule type="expression" dxfId="4" priority="8142">
      <formula>AND(NOT(HasFormula(#REF!)),#REF!&lt;&gt;"")</formula>
    </cfRule>
    <cfRule type="expression" dxfId="3" priority="8143">
      <formula>AND(NOT(HasFormula(XFD2554)),XFD2554&lt;&gt;"")</formula>
    </cfRule>
  </conditionalFormatting>
  <conditionalFormatting sqref="I2554:L2554">
    <cfRule type="expression" dxfId="4" priority="8146">
      <formula>AND(NOT(HasFormula(#REF!)),#REF!&lt;&gt;"")</formula>
    </cfRule>
    <cfRule type="expression" dxfId="3" priority="8147">
      <formula>AND(NOT(HasFormula(A2554)),A2554&lt;&gt;"")</formula>
    </cfRule>
  </conditionalFormatting>
  <conditionalFormatting sqref="D2576:E2576">
    <cfRule type="expression" dxfId="3" priority="485">
      <formula>AND(NOT(HasFormula(XEZ2576)),XEZ2576&lt;&gt;"")</formula>
    </cfRule>
  </conditionalFormatting>
  <conditionalFormatting sqref="D2576">
    <cfRule type="expression" dxfId="4" priority="484">
      <formula>AND(NOT(HasFormula(XFD2577)),XFD2577&lt;&gt;"")</formula>
    </cfRule>
    <cfRule type="expression" dxfId="2" priority="482">
      <formula>AND(NOT(_xlfn.ISFORMULA(D2576)),D2576&lt;&gt;"")</formula>
    </cfRule>
  </conditionalFormatting>
  <conditionalFormatting sqref="E2576">
    <cfRule type="expression" dxfId="4" priority="492">
      <formula>AND(NOT(HasFormula(A2577)),A2577&lt;&gt;"")</formula>
    </cfRule>
  </conditionalFormatting>
  <conditionalFormatting sqref="F2576">
    <cfRule type="containsText" dxfId="5" priority="487" operator="between" text="HRB500E">
      <formula>NOT(ISERROR(SEARCH("HRB500E",F2576)))</formula>
    </cfRule>
    <cfRule type="containsText" dxfId="6" priority="486" operator="between" text="12m">
      <formula>NOT(ISERROR(SEARCH("12m",F2576)))</formula>
    </cfRule>
  </conditionalFormatting>
  <conditionalFormatting sqref="I2576:L2576">
    <cfRule type="expression" dxfId="3" priority="491">
      <formula>AND(NOT(HasFormula(A2576)),A2576&lt;&gt;"")</formula>
    </cfRule>
    <cfRule type="expression" dxfId="4" priority="490">
      <formula>AND(NOT(HasFormula(E2577)),E2577&lt;&gt;"")</formula>
    </cfRule>
  </conditionalFormatting>
  <conditionalFormatting sqref="L2576:O2576">
    <cfRule type="containsText" dxfId="1" priority="481" operator="between" text="送货车型9.6米">
      <formula>NOT(ISERROR(SEARCH("送货车型9.6米",L2576)))</formula>
    </cfRule>
  </conditionalFormatting>
  <conditionalFormatting sqref="D2604">
    <cfRule type="expression" dxfId="4" priority="8150">
      <formula>AND(NOT(HasFormula(XFD2606)),XFD2606&lt;&gt;"")</formula>
    </cfRule>
  </conditionalFormatting>
  <conditionalFormatting sqref="E2604">
    <cfRule type="expression" dxfId="4" priority="8151">
      <formula>AND(NOT(HasFormula(A2606)),A2606&lt;&gt;"")</formula>
    </cfRule>
  </conditionalFormatting>
  <conditionalFormatting sqref="I2604:L2604">
    <cfRule type="expression" dxfId="4" priority="8152">
      <formula>AND(NOT(HasFormula(E2606)),E2606&lt;&gt;"")</formula>
    </cfRule>
    <cfRule type="expression" dxfId="3" priority="8153">
      <formula>AND(NOT(HasFormula(A2604)),A2604&lt;&gt;"")</formula>
    </cfRule>
  </conditionalFormatting>
  <conditionalFormatting sqref="D2611">
    <cfRule type="expression" dxfId="4" priority="8162">
      <formula>AND(NOT(HasFormula(#REF!)),#REF!&lt;&gt;"")</formula>
    </cfRule>
  </conditionalFormatting>
  <conditionalFormatting sqref="E2611">
    <cfRule type="expression" dxfId="4" priority="8163">
      <formula>AND(NOT(HasFormula(#REF!)),#REF!&lt;&gt;"")</formula>
    </cfRule>
  </conditionalFormatting>
  <conditionalFormatting sqref="I2611:L2611">
    <cfRule type="expression" dxfId="4" priority="8164">
      <formula>AND(NOT(HasFormula(#REF!)),#REF!&lt;&gt;"")</formula>
    </cfRule>
    <cfRule type="expression" dxfId="3" priority="8165">
      <formula>AND(NOT(HasFormula(A2611)),A2611&lt;&gt;"")</formula>
    </cfRule>
  </conditionalFormatting>
  <conditionalFormatting sqref="D2619">
    <cfRule type="expression" dxfId="4" priority="8168">
      <formula>AND(NOT(HasFormula(#REF!)),#REF!&lt;&gt;"")</formula>
    </cfRule>
  </conditionalFormatting>
  <conditionalFormatting sqref="E2619">
    <cfRule type="expression" dxfId="4" priority="8169">
      <formula>AND(NOT(HasFormula(#REF!)),#REF!&lt;&gt;"")</formula>
    </cfRule>
  </conditionalFormatting>
  <conditionalFormatting sqref="I2619:L2619">
    <cfRule type="expression" dxfId="4" priority="8170">
      <formula>AND(NOT(HasFormula(#REF!)),#REF!&lt;&gt;"")</formula>
    </cfRule>
    <cfRule type="expression" dxfId="3" priority="8171">
      <formula>AND(NOT(HasFormula(A2619)),A2619&lt;&gt;"")</formula>
    </cfRule>
  </conditionalFormatting>
  <conditionalFormatting sqref="D2643">
    <cfRule type="expression" dxfId="4" priority="8178">
      <formula>AND(NOT(HasFormula(#REF!)),#REF!&lt;&gt;"")</formula>
    </cfRule>
  </conditionalFormatting>
  <conditionalFormatting sqref="E2643">
    <cfRule type="expression" dxfId="4" priority="8179">
      <formula>AND(NOT(HasFormula(#REF!)),#REF!&lt;&gt;"")</formula>
    </cfRule>
  </conditionalFormatting>
  <conditionalFormatting sqref="I2643:L2643">
    <cfRule type="expression" dxfId="4" priority="8180">
      <formula>AND(NOT(HasFormula(#REF!)),#REF!&lt;&gt;"")</formula>
    </cfRule>
    <cfRule type="expression" dxfId="3" priority="8181">
      <formula>AND(NOT(HasFormula(A2643)),A2643&lt;&gt;"")</formula>
    </cfRule>
  </conditionalFormatting>
  <conditionalFormatting sqref="D2646">
    <cfRule type="expression" dxfId="4" priority="8174">
      <formula>AND(NOT(HasFormula(#REF!)),#REF!&lt;&gt;"")</formula>
    </cfRule>
  </conditionalFormatting>
  <conditionalFormatting sqref="E2646">
    <cfRule type="expression" dxfId="4" priority="8175">
      <formula>AND(NOT(HasFormula(#REF!)),#REF!&lt;&gt;"")</formula>
    </cfRule>
  </conditionalFormatting>
  <conditionalFormatting sqref="H2646">
    <cfRule type="expression" dxfId="4" priority="8204">
      <formula>AND(NOT(HasFormula(D2650)),D2650&lt;&gt;"")</formula>
    </cfRule>
    <cfRule type="expression" dxfId="3" priority="8205">
      <formula>AND(NOT(HasFormula(XFD2646)),XFD2646&lt;&gt;"")</formula>
    </cfRule>
  </conditionalFormatting>
  <conditionalFormatting sqref="I2646:L2646">
    <cfRule type="expression" dxfId="4" priority="8176">
      <formula>AND(NOT(HasFormula(#REF!)),#REF!&lt;&gt;"")</formula>
    </cfRule>
    <cfRule type="expression" dxfId="3" priority="8177">
      <formula>AND(NOT(HasFormula(A2646)),A2646&lt;&gt;"")</formula>
    </cfRule>
  </conditionalFormatting>
  <conditionalFormatting sqref="D2647">
    <cfRule type="expression" dxfId="4" priority="8192">
      <formula>AND(NOT(HasFormula(#REF!)),#REF!&lt;&gt;"")</formula>
    </cfRule>
  </conditionalFormatting>
  <conditionalFormatting sqref="E2647">
    <cfRule type="expression" dxfId="4" priority="8193">
      <formula>AND(NOT(HasFormula(#REF!)),#REF!&lt;&gt;"")</formula>
    </cfRule>
  </conditionalFormatting>
  <conditionalFormatting sqref="I2647:L2647">
    <cfRule type="expression" dxfId="4" priority="8194">
      <formula>AND(NOT(HasFormula(#REF!)),#REF!&lt;&gt;"")</formula>
    </cfRule>
    <cfRule type="expression" dxfId="3" priority="8195">
      <formula>AND(NOT(HasFormula(A2647)),A2647&lt;&gt;"")</formula>
    </cfRule>
  </conditionalFormatting>
  <conditionalFormatting sqref="D2649">
    <cfRule type="expression" dxfId="4" priority="8197">
      <formula>AND(NOT(HasFormula(XFD2647)),XFD2647&lt;&gt;"")</formula>
    </cfRule>
  </conditionalFormatting>
  <conditionalFormatting sqref="E2649">
    <cfRule type="expression" dxfId="4" priority="8199">
      <formula>AND(NOT(HasFormula(A2647)),A2647&lt;&gt;"")</formula>
    </cfRule>
  </conditionalFormatting>
  <conditionalFormatting sqref="I2649:L2649">
    <cfRule type="expression" dxfId="4" priority="8202">
      <formula>AND(NOT(HasFormula(E2647)),E2647&lt;&gt;"")</formula>
    </cfRule>
    <cfRule type="expression" dxfId="3" priority="8203">
      <formula>AND(NOT(HasFormula(A2649)),A2649&lt;&gt;"")</formula>
    </cfRule>
  </conditionalFormatting>
  <conditionalFormatting sqref="D2665">
    <cfRule type="expression" dxfId="4" priority="8184">
      <formula>AND(NOT(HasFormula(#REF!)),#REF!&lt;&gt;"")</formula>
    </cfRule>
  </conditionalFormatting>
  <conditionalFormatting sqref="E2665">
    <cfRule type="expression" dxfId="4" priority="8185">
      <formula>AND(NOT(HasFormula(#REF!)),#REF!&lt;&gt;"")</formula>
    </cfRule>
  </conditionalFormatting>
  <conditionalFormatting sqref="I2665:L2665">
    <cfRule type="expression" dxfId="4" priority="8186">
      <formula>AND(NOT(HasFormula(#REF!)),#REF!&lt;&gt;"")</formula>
    </cfRule>
    <cfRule type="expression" dxfId="3" priority="8187">
      <formula>AND(NOT(HasFormula(A2665)),A2665&lt;&gt;"")</formula>
    </cfRule>
  </conditionalFormatting>
  <conditionalFormatting sqref="D2669">
    <cfRule type="expression" dxfId="4" priority="8196">
      <formula>AND(NOT(HasFormula(XFD2648)),XFD2648&lt;&gt;"")</formula>
    </cfRule>
  </conditionalFormatting>
  <conditionalFormatting sqref="E2669">
    <cfRule type="expression" dxfId="4" priority="8198">
      <formula>AND(NOT(HasFormula(A2648)),A2648&lt;&gt;"")</formula>
    </cfRule>
  </conditionalFormatting>
  <conditionalFormatting sqref="I2669:L2669">
    <cfRule type="expression" dxfId="4" priority="8200">
      <formula>AND(NOT(HasFormula(E2648)),E2648&lt;&gt;"")</formula>
    </cfRule>
    <cfRule type="expression" dxfId="3" priority="8201">
      <formula>AND(NOT(HasFormula(A2669)),A2669&lt;&gt;"")</formula>
    </cfRule>
  </conditionalFormatting>
  <conditionalFormatting sqref="D2699">
    <cfRule type="expression" dxfId="4" priority="8208">
      <formula>AND(NOT(HasFormula(XFD2700)),XFD2700&lt;&gt;"")</formula>
    </cfRule>
  </conditionalFormatting>
  <conditionalFormatting sqref="E2699">
    <cfRule type="expression" dxfId="4" priority="8209">
      <formula>AND(NOT(HasFormula(A2700)),A2700&lt;&gt;"")</formula>
    </cfRule>
  </conditionalFormatting>
  <conditionalFormatting sqref="I2699:L2699">
    <cfRule type="expression" dxfId="4" priority="8210">
      <formula>AND(NOT(HasFormula(E2700)),E2700&lt;&gt;"")</formula>
    </cfRule>
    <cfRule type="expression" dxfId="3" priority="8211">
      <formula>AND(NOT(HasFormula(A2699)),A2699&lt;&gt;"")</formula>
    </cfRule>
  </conditionalFormatting>
  <conditionalFormatting sqref="D2709">
    <cfRule type="expression" dxfId="4" priority="8217">
      <formula>AND(NOT(HasFormula(#REF!)),#REF!&lt;&gt;"")</formula>
    </cfRule>
  </conditionalFormatting>
  <conditionalFormatting sqref="E2709">
    <cfRule type="expression" dxfId="4" priority="8218">
      <formula>AND(NOT(HasFormula(#REF!)),#REF!&lt;&gt;"")</formula>
    </cfRule>
  </conditionalFormatting>
  <conditionalFormatting sqref="I2709:L2709">
    <cfRule type="expression" dxfId="4" priority="8219">
      <formula>AND(NOT(HasFormula(#REF!)),#REF!&lt;&gt;"")</formula>
    </cfRule>
    <cfRule type="expression" dxfId="3" priority="8220">
      <formula>AND(NOT(HasFormula(A2709)),A2709&lt;&gt;"")</formula>
    </cfRule>
  </conditionalFormatting>
  <conditionalFormatting sqref="D2721">
    <cfRule type="expression" dxfId="4" priority="8227">
      <formula>AND(NOT(HasFormula(#REF!)),#REF!&lt;&gt;"")</formula>
    </cfRule>
  </conditionalFormatting>
  <conditionalFormatting sqref="E2721">
    <cfRule type="expression" dxfId="4" priority="8228">
      <formula>AND(NOT(HasFormula(#REF!)),#REF!&lt;&gt;"")</formula>
    </cfRule>
  </conditionalFormatting>
  <conditionalFormatting sqref="I2721:L2721">
    <cfRule type="expression" dxfId="4" priority="8229">
      <formula>AND(NOT(HasFormula(#REF!)),#REF!&lt;&gt;"")</formula>
    </cfRule>
    <cfRule type="expression" dxfId="3" priority="8230">
      <formula>AND(NOT(HasFormula(A2721)),A2721&lt;&gt;"")</formula>
    </cfRule>
  </conditionalFormatting>
  <conditionalFormatting sqref="D2794">
    <cfRule type="expression" dxfId="4" priority="8237">
      <formula>AND(NOT(HasFormula(XFD2796)),XFD2796&lt;&gt;"")</formula>
    </cfRule>
  </conditionalFormatting>
  <conditionalFormatting sqref="E2794">
    <cfRule type="expression" dxfId="4" priority="8238">
      <formula>AND(NOT(HasFormula(A2796)),A2796&lt;&gt;"")</formula>
    </cfRule>
  </conditionalFormatting>
  <conditionalFormatting sqref="I2794:L2794">
    <cfRule type="expression" dxfId="4" priority="8239">
      <formula>AND(NOT(HasFormula(E2796)),E2796&lt;&gt;"")</formula>
    </cfRule>
    <cfRule type="expression" dxfId="3" priority="8240">
      <formula>AND(NOT(HasFormula(A2794)),A2794&lt;&gt;"")</formula>
    </cfRule>
  </conditionalFormatting>
  <conditionalFormatting sqref="D2795">
    <cfRule type="expression" dxfId="4" priority="8241">
      <formula>AND(NOT(HasFormula(XFD2798)),XFD2798&lt;&gt;"")</formula>
    </cfRule>
  </conditionalFormatting>
  <conditionalFormatting sqref="E2795">
    <cfRule type="expression" dxfId="4" priority="8242">
      <formula>AND(NOT(HasFormula(A2798)),A2798&lt;&gt;"")</formula>
    </cfRule>
  </conditionalFormatting>
  <conditionalFormatting sqref="I2795:L2795">
    <cfRule type="expression" dxfId="4" priority="8251">
      <formula>AND(NOT(HasFormula(E2798)),E2798&lt;&gt;"")</formula>
    </cfRule>
    <cfRule type="expression" dxfId="3" priority="8252">
      <formula>AND(NOT(HasFormula(A2795)),A2795&lt;&gt;"")</formula>
    </cfRule>
  </conditionalFormatting>
  <conditionalFormatting sqref="D2808">
    <cfRule type="expression" dxfId="4" priority="8275">
      <formula>AND(NOT(HasFormula(XFD2813)),XFD2813&lt;&gt;"")</formula>
    </cfRule>
  </conditionalFormatting>
  <conditionalFormatting sqref="E2808">
    <cfRule type="expression" dxfId="4" priority="8278">
      <formula>AND(NOT(HasFormula(A2813)),A2813&lt;&gt;"")</formula>
    </cfRule>
  </conditionalFormatting>
  <conditionalFormatting sqref="I2808:L2808">
    <cfRule type="expression" dxfId="4" priority="8281">
      <formula>AND(NOT(HasFormula(E2813)),E2813&lt;&gt;"")</formula>
    </cfRule>
    <cfRule type="expression" dxfId="3" priority="8282">
      <formula>AND(NOT(HasFormula(A2808)),A2808&lt;&gt;"")</formula>
    </cfRule>
  </conditionalFormatting>
  <conditionalFormatting sqref="D2809">
    <cfRule type="expression" dxfId="4" priority="8295">
      <formula>AND(NOT(HasFormula(XFD2810)),XFD2810&lt;&gt;"")</formula>
    </cfRule>
  </conditionalFormatting>
  <conditionalFormatting sqref="E2809">
    <cfRule type="expression" dxfId="4" priority="8296">
      <formula>AND(NOT(HasFormula(A2810)),A2810&lt;&gt;"")</formula>
    </cfRule>
  </conditionalFormatting>
  <conditionalFormatting sqref="I2809:L2809">
    <cfRule type="expression" dxfId="4" priority="8297">
      <formula>AND(NOT(HasFormula(E2810)),E2810&lt;&gt;"")</formula>
    </cfRule>
    <cfRule type="expression" dxfId="3" priority="8298">
      <formula>AND(NOT(HasFormula(A2809)),A2809&lt;&gt;"")</formula>
    </cfRule>
  </conditionalFormatting>
  <conditionalFormatting sqref="D2810">
    <cfRule type="expression" dxfId="4" priority="8265">
      <formula>AND(NOT(HasFormula(#REF!)),#REF!&lt;&gt;"")</formula>
    </cfRule>
  </conditionalFormatting>
  <conditionalFormatting sqref="E2810">
    <cfRule type="expression" dxfId="4" priority="8266">
      <formula>AND(NOT(HasFormula(#REF!)),#REF!&lt;&gt;"")</formula>
    </cfRule>
  </conditionalFormatting>
  <conditionalFormatting sqref="I2810:L2810">
    <cfRule type="expression" dxfId="4" priority="8267">
      <formula>AND(NOT(HasFormula(#REF!)),#REF!&lt;&gt;"")</formula>
    </cfRule>
    <cfRule type="expression" dxfId="3" priority="8268">
      <formula>AND(NOT(HasFormula(A2810)),A2810&lt;&gt;"")</formula>
    </cfRule>
  </conditionalFormatting>
  <conditionalFormatting sqref="D2811">
    <cfRule type="expression" dxfId="4" priority="8276">
      <formula>AND(NOT(HasFormula(XFD2812)),XFD2812&lt;&gt;"")</formula>
    </cfRule>
  </conditionalFormatting>
  <conditionalFormatting sqref="E2811">
    <cfRule type="expression" dxfId="4" priority="8279">
      <formula>AND(NOT(HasFormula(A2812)),A2812&lt;&gt;"")</formula>
    </cfRule>
  </conditionalFormatting>
  <conditionalFormatting sqref="I2811:L2811">
    <cfRule type="expression" dxfId="4" priority="8283">
      <formula>AND(NOT(HasFormula(E2812)),E2812&lt;&gt;"")</formula>
    </cfRule>
    <cfRule type="expression" dxfId="3" priority="8284">
      <formula>AND(NOT(HasFormula(A2811)),A2811&lt;&gt;"")</formula>
    </cfRule>
  </conditionalFormatting>
  <conditionalFormatting sqref="D2812">
    <cfRule type="expression" dxfId="4" priority="8277">
      <formula>AND(NOT(HasFormula(XFD2809)),XFD2809&lt;&gt;"")</formula>
    </cfRule>
  </conditionalFormatting>
  <conditionalFormatting sqref="E2812">
    <cfRule type="expression" dxfId="4" priority="8280">
      <formula>AND(NOT(HasFormula(A2809)),A2809&lt;&gt;"")</formula>
    </cfRule>
  </conditionalFormatting>
  <conditionalFormatting sqref="I2812:L2812">
    <cfRule type="expression" dxfId="4" priority="8285">
      <formula>AND(NOT(HasFormula(E2809)),E2809&lt;&gt;"")</formula>
    </cfRule>
    <cfRule type="expression" dxfId="3" priority="8286">
      <formula>AND(NOT(HasFormula(A2812)),A2812&lt;&gt;"")</formula>
    </cfRule>
  </conditionalFormatting>
  <conditionalFormatting sqref="D2818">
    <cfRule type="expression" dxfId="4" priority="8259">
      <formula>AND(NOT(HasFormula(#REF!)),#REF!&lt;&gt;"")</formula>
    </cfRule>
  </conditionalFormatting>
  <conditionalFormatting sqref="E2818">
    <cfRule type="expression" dxfId="4" priority="8260">
      <formula>AND(NOT(HasFormula(#REF!)),#REF!&lt;&gt;"")</formula>
    </cfRule>
  </conditionalFormatting>
  <conditionalFormatting sqref="I2818:L2818">
    <cfRule type="expression" dxfId="4" priority="8261">
      <formula>AND(NOT(HasFormula(#REF!)),#REF!&lt;&gt;"")</formula>
    </cfRule>
    <cfRule type="expression" dxfId="3" priority="8262">
      <formula>AND(NOT(HasFormula(A2818)),A2818&lt;&gt;"")</formula>
    </cfRule>
  </conditionalFormatting>
  <conditionalFormatting sqref="D2825">
    <cfRule type="expression" dxfId="4" priority="8289">
      <formula>AND(NOT(HasFormula(XFD2811)),XFD2811&lt;&gt;"")</formula>
    </cfRule>
  </conditionalFormatting>
  <conditionalFormatting sqref="E2825">
    <cfRule type="expression" dxfId="4" priority="8290">
      <formula>AND(NOT(HasFormula(A2811)),A2811&lt;&gt;"")</formula>
    </cfRule>
  </conditionalFormatting>
  <conditionalFormatting sqref="I2825:L2825">
    <cfRule type="expression" dxfId="4" priority="8291">
      <formula>AND(NOT(HasFormula(E2811)),E2811&lt;&gt;"")</formula>
    </cfRule>
    <cfRule type="expression" dxfId="3" priority="8292">
      <formula>AND(NOT(HasFormula(A2825)),A2825&lt;&gt;"")</formula>
    </cfRule>
  </conditionalFormatting>
  <conditionalFormatting sqref="D2845">
    <cfRule type="expression" dxfId="4" priority="8323">
      <formula>AND(NOT(HasFormula(#REF!)),#REF!&lt;&gt;"")</formula>
    </cfRule>
  </conditionalFormatting>
  <conditionalFormatting sqref="E2845">
    <cfRule type="expression" dxfId="4" priority="8324">
      <formula>AND(NOT(HasFormula(#REF!)),#REF!&lt;&gt;"")</formula>
    </cfRule>
  </conditionalFormatting>
  <conditionalFormatting sqref="H2845">
    <cfRule type="expression" dxfId="4" priority="8321">
      <formula>AND(NOT(HasFormula(#REF!)),#REF!&lt;&gt;"")</formula>
    </cfRule>
    <cfRule type="expression" dxfId="3" priority="8322">
      <formula>AND(NOT(HasFormula(XFD2845)),XFD2845&lt;&gt;"")</formula>
    </cfRule>
  </conditionalFormatting>
  <conditionalFormatting sqref="I2845:L2845">
    <cfRule type="expression" dxfId="4" priority="8325">
      <formula>AND(NOT(HasFormula(#REF!)),#REF!&lt;&gt;"")</formula>
    </cfRule>
    <cfRule type="expression" dxfId="3" priority="8326">
      <formula>AND(NOT(HasFormula(A2845)),A2845&lt;&gt;"")</formula>
    </cfRule>
  </conditionalFormatting>
  <conditionalFormatting sqref="D2851">
    <cfRule type="expression" dxfId="4" priority="8301">
      <formula>AND(NOT(HasFormula(#REF!)),#REF!&lt;&gt;"")</formula>
    </cfRule>
  </conditionalFormatting>
  <conditionalFormatting sqref="E2851">
    <cfRule type="expression" dxfId="4" priority="8302">
      <formula>AND(NOT(HasFormula(#REF!)),#REF!&lt;&gt;"")</formula>
    </cfRule>
  </conditionalFormatting>
  <conditionalFormatting sqref="I2851:L2851">
    <cfRule type="expression" dxfId="4" priority="8303">
      <formula>AND(NOT(HasFormula(#REF!)),#REF!&lt;&gt;"")</formula>
    </cfRule>
    <cfRule type="expression" dxfId="3" priority="8304">
      <formula>AND(NOT(HasFormula(A2851)),A2851&lt;&gt;"")</formula>
    </cfRule>
  </conditionalFormatting>
  <conditionalFormatting sqref="D2852">
    <cfRule type="expression" dxfId="4" priority="8315">
      <formula>AND(NOT(HasFormula(XFD2854)),XFD2854&lt;&gt;"")</formula>
    </cfRule>
  </conditionalFormatting>
  <conditionalFormatting sqref="E2852">
    <cfRule type="expression" dxfId="4" priority="8316">
      <formula>AND(NOT(HasFormula(A2854)),A2854&lt;&gt;"")</formula>
    </cfRule>
  </conditionalFormatting>
  <conditionalFormatting sqref="I2852:L2852">
    <cfRule type="expression" dxfId="4" priority="8319">
      <formula>AND(NOT(HasFormula(E2854)),E2854&lt;&gt;"")</formula>
    </cfRule>
    <cfRule type="expression" dxfId="3" priority="8320">
      <formula>AND(NOT(HasFormula(A2852)),A2852&lt;&gt;"")</formula>
    </cfRule>
  </conditionalFormatting>
  <conditionalFormatting sqref="D2853">
    <cfRule type="expression" dxfId="4" priority="8305">
      <formula>AND(NOT(HasFormula(#REF!)),#REF!&lt;&gt;"")</formula>
    </cfRule>
  </conditionalFormatting>
  <conditionalFormatting sqref="E2853">
    <cfRule type="expression" dxfId="4" priority="8306">
      <formula>AND(NOT(HasFormula(#REF!)),#REF!&lt;&gt;"")</formula>
    </cfRule>
  </conditionalFormatting>
  <conditionalFormatting sqref="I2853:L2853">
    <cfRule type="expression" dxfId="4" priority="8313">
      <formula>AND(NOT(HasFormula(#REF!)),#REF!&lt;&gt;"")</formula>
    </cfRule>
    <cfRule type="expression" dxfId="3" priority="8314">
      <formula>AND(NOT(HasFormula(A2853)),A2853&lt;&gt;"")</formula>
    </cfRule>
  </conditionalFormatting>
  <conditionalFormatting sqref="D2891">
    <cfRule type="expression" dxfId="4" priority="8413">
      <formula>AND(NOT(HasFormula(#REF!)),#REF!&lt;&gt;"")</formula>
    </cfRule>
  </conditionalFormatting>
  <conditionalFormatting sqref="E2891">
    <cfRule type="expression" dxfId="4" priority="8414">
      <formula>AND(NOT(HasFormula(#REF!)),#REF!&lt;&gt;"")</formula>
    </cfRule>
  </conditionalFormatting>
  <conditionalFormatting sqref="H2891">
    <cfRule type="expression" dxfId="4" priority="8411">
      <formula>AND(NOT(HasFormula(#REF!)),#REF!&lt;&gt;"")</formula>
    </cfRule>
    <cfRule type="expression" dxfId="3" priority="8412">
      <formula>AND(NOT(HasFormula(XFD2891)),XFD2891&lt;&gt;"")</formula>
    </cfRule>
  </conditionalFormatting>
  <conditionalFormatting sqref="J2891:K2891">
    <cfRule type="expression" dxfId="4" priority="8329">
      <formula>AND(NOT(HasFormula(F2892)),F2892&lt;&gt;"")</formula>
    </cfRule>
    <cfRule type="expression" dxfId="3" priority="8330">
      <formula>AND(NOT(HasFormula(B2891)),B2891&lt;&gt;"")</formula>
    </cfRule>
  </conditionalFormatting>
  <conditionalFormatting sqref="D2927">
    <cfRule type="expression" dxfId="4" priority="8351">
      <formula>AND(NOT(HasFormula(#REF!)),#REF!&lt;&gt;"")</formula>
    </cfRule>
  </conditionalFormatting>
  <conditionalFormatting sqref="E2927">
    <cfRule type="expression" dxfId="4" priority="8352">
      <formula>AND(NOT(HasFormula(#REF!)),#REF!&lt;&gt;"")</formula>
    </cfRule>
  </conditionalFormatting>
  <conditionalFormatting sqref="H2927">
    <cfRule type="expression" dxfId="4" priority="8349">
      <formula>AND(NOT(HasFormula(#REF!)),#REF!&lt;&gt;"")</formula>
    </cfRule>
    <cfRule type="expression" dxfId="3" priority="8350">
      <formula>AND(NOT(HasFormula(XFD2927)),XFD2927&lt;&gt;"")</formula>
    </cfRule>
  </conditionalFormatting>
  <conditionalFormatting sqref="I2927:L2927">
    <cfRule type="expression" dxfId="4" priority="8353">
      <formula>AND(NOT(HasFormula(#REF!)),#REF!&lt;&gt;"")</formula>
    </cfRule>
    <cfRule type="expression" dxfId="3" priority="8354">
      <formula>AND(NOT(HasFormula(A2927)),A2927&lt;&gt;"")</formula>
    </cfRule>
  </conditionalFormatting>
  <conditionalFormatting sqref="D2931">
    <cfRule type="expression" dxfId="4" priority="8361">
      <formula>AND(NOT(HasFormula(#REF!)),#REF!&lt;&gt;"")</formula>
    </cfRule>
  </conditionalFormatting>
  <conditionalFormatting sqref="E2931">
    <cfRule type="expression" dxfId="4" priority="8362">
      <formula>AND(NOT(HasFormula(#REF!)),#REF!&lt;&gt;"")</formula>
    </cfRule>
  </conditionalFormatting>
  <conditionalFormatting sqref="H2931">
    <cfRule type="expression" dxfId="4" priority="8363">
      <formula>AND(NOT(HasFormula(#REF!)),#REF!&lt;&gt;"")</formula>
    </cfRule>
    <cfRule type="expression" dxfId="3" priority="8364">
      <formula>AND(NOT(HasFormula(XFD2931)),XFD2931&lt;&gt;"")</formula>
    </cfRule>
  </conditionalFormatting>
  <conditionalFormatting sqref="I2931:L2931">
    <cfRule type="expression" dxfId="4" priority="8377">
      <formula>AND(NOT(HasFormula(#REF!)),#REF!&lt;&gt;"")</formula>
    </cfRule>
    <cfRule type="expression" dxfId="3" priority="8378">
      <formula>AND(NOT(HasFormula(A2931)),A2931&lt;&gt;"")</formula>
    </cfRule>
  </conditionalFormatting>
  <conditionalFormatting sqref="D2933">
    <cfRule type="expression" dxfId="4" priority="8370">
      <formula>AND(NOT(HasFormula(XFD2938)),XFD2938&lt;&gt;"")</formula>
    </cfRule>
  </conditionalFormatting>
  <conditionalFormatting sqref="E2933">
    <cfRule type="expression" dxfId="4" priority="8372">
      <formula>AND(NOT(HasFormula(A2938)),A2938&lt;&gt;"")</formula>
    </cfRule>
  </conditionalFormatting>
  <conditionalFormatting sqref="I2933:L2933">
    <cfRule type="expression" dxfId="4" priority="8375">
      <formula>AND(NOT(HasFormula(E2938)),E2938&lt;&gt;"")</formula>
    </cfRule>
    <cfRule type="expression" dxfId="3" priority="8376">
      <formula>AND(NOT(HasFormula(A2933)),A2933&lt;&gt;"")</formula>
    </cfRule>
  </conditionalFormatting>
  <conditionalFormatting sqref="D2935">
    <cfRule type="expression" dxfId="4" priority="8383">
      <formula>AND(NOT(HasFormula(XFD2937)),XFD2937&lt;&gt;"")</formula>
    </cfRule>
  </conditionalFormatting>
  <conditionalFormatting sqref="E2935">
    <cfRule type="expression" dxfId="4" priority="8385">
      <formula>AND(NOT(HasFormula(A2937)),A2937&lt;&gt;"")</formula>
    </cfRule>
  </conditionalFormatting>
  <conditionalFormatting sqref="I2935:L2935">
    <cfRule type="expression" dxfId="4" priority="8387">
      <formula>AND(NOT(HasFormula(E2937)),E2937&lt;&gt;"")</formula>
    </cfRule>
    <cfRule type="expression" dxfId="3" priority="8388">
      <formula>AND(NOT(HasFormula(A2935)),A2935&lt;&gt;"")</formula>
    </cfRule>
  </conditionalFormatting>
  <conditionalFormatting sqref="D2936">
    <cfRule type="expression" dxfId="4" priority="8369">
      <formula>AND(NOT(HasFormula(XFD2932)),XFD2932&lt;&gt;"")</formula>
    </cfRule>
  </conditionalFormatting>
  <conditionalFormatting sqref="E2936">
    <cfRule type="expression" dxfId="4" priority="8371">
      <formula>AND(NOT(HasFormula(A2932)),A2932&lt;&gt;"")</formula>
    </cfRule>
  </conditionalFormatting>
  <conditionalFormatting sqref="I2936:L2936">
    <cfRule type="expression" dxfId="4" priority="8373">
      <formula>AND(NOT(HasFormula(E2932)),E2932&lt;&gt;"")</formula>
    </cfRule>
    <cfRule type="expression" dxfId="3" priority="8374">
      <formula>AND(NOT(HasFormula(A2936)),A2936&lt;&gt;"")</formula>
    </cfRule>
  </conditionalFormatting>
  <conditionalFormatting sqref="D2937">
    <cfRule type="expression" dxfId="4" priority="8384">
      <formula>AND(NOT(HasFormula(XFD2936)),XFD2936&lt;&gt;"")</formula>
    </cfRule>
  </conditionalFormatting>
  <conditionalFormatting sqref="E2937">
    <cfRule type="expression" dxfId="4" priority="8386">
      <formula>AND(NOT(HasFormula(A2936)),A2936&lt;&gt;"")</formula>
    </cfRule>
  </conditionalFormatting>
  <conditionalFormatting sqref="I2937:L2937">
    <cfRule type="expression" dxfId="4" priority="8389">
      <formula>AND(NOT(HasFormula(E2936)),E2936&lt;&gt;"")</formula>
    </cfRule>
    <cfRule type="expression" dxfId="3" priority="8390">
      <formula>AND(NOT(HasFormula(A2937)),A2937&lt;&gt;"")</formula>
    </cfRule>
  </conditionalFormatting>
  <conditionalFormatting sqref="C2996">
    <cfRule type="timePeriod" dxfId="7" priority="381" timePeriod="yesterday">
      <formula>FLOOR(C2996,1)=TODAY()-1</formula>
    </cfRule>
  </conditionalFormatting>
  <conditionalFormatting sqref="D2999">
    <cfRule type="expression" dxfId="4" priority="393">
      <formula>AND(NOT(HasFormula(XFD3001)),XFD3001&lt;&gt;"")</formula>
    </cfRule>
  </conditionalFormatting>
  <conditionalFormatting sqref="E2999">
    <cfRule type="expression" dxfId="4" priority="394">
      <formula>AND(NOT(HasFormula(A3001)),A3001&lt;&gt;"")</formula>
    </cfRule>
  </conditionalFormatting>
  <conditionalFormatting sqref="I2999:L2999">
    <cfRule type="expression" dxfId="4" priority="395">
      <formula>AND(NOT(HasFormula(E3001)),E3001&lt;&gt;"")</formula>
    </cfRule>
    <cfRule type="expression" dxfId="3" priority="396">
      <formula>AND(NOT(HasFormula(A2999)),A2999&lt;&gt;"")</formula>
    </cfRule>
  </conditionalFormatting>
  <conditionalFormatting sqref="D3023">
    <cfRule type="expression" dxfId="4" priority="8403">
      <formula>AND(NOT(HasFormula(XFD3025)),XFD3025&lt;&gt;"")</formula>
    </cfRule>
  </conditionalFormatting>
  <conditionalFormatting sqref="E3023">
    <cfRule type="expression" dxfId="4" priority="8404">
      <formula>AND(NOT(HasFormula(A3025)),A3025&lt;&gt;"")</formula>
    </cfRule>
  </conditionalFormatting>
  <conditionalFormatting sqref="I3023:L3023">
    <cfRule type="expression" dxfId="4" priority="8405">
      <formula>AND(NOT(HasFormula(E3025)),E3025&lt;&gt;"")</formula>
    </cfRule>
    <cfRule type="expression" dxfId="3" priority="8406">
      <formula>AND(NOT(HasFormula(A3023)),A3023&lt;&gt;"")</formula>
    </cfRule>
  </conditionalFormatting>
  <conditionalFormatting sqref="D3024">
    <cfRule type="expression" dxfId="4" priority="8417">
      <formula>AND(NOT(HasFormula(#REF!)),#REF!&lt;&gt;"")</formula>
    </cfRule>
  </conditionalFormatting>
  <conditionalFormatting sqref="E3024">
    <cfRule type="expression" dxfId="4" priority="8418">
      <formula>AND(NOT(HasFormula(#REF!)),#REF!&lt;&gt;"")</formula>
    </cfRule>
  </conditionalFormatting>
  <conditionalFormatting sqref="I3024:L3024">
    <cfRule type="expression" dxfId="4" priority="8423">
      <formula>AND(NOT(HasFormula(#REF!)),#REF!&lt;&gt;"")</formula>
    </cfRule>
    <cfRule type="expression" dxfId="3" priority="8424">
      <formula>AND(NOT(HasFormula(A3024)),A3024&lt;&gt;"")</formula>
    </cfRule>
  </conditionalFormatting>
  <conditionalFormatting sqref="D3028">
    <cfRule type="expression" dxfId="4" priority="8425">
      <formula>AND(NOT(HasFormula(#REF!)),#REF!&lt;&gt;"")</formula>
    </cfRule>
  </conditionalFormatting>
  <conditionalFormatting sqref="E3028">
    <cfRule type="expression" dxfId="4" priority="8426">
      <formula>AND(NOT(HasFormula(#REF!)),#REF!&lt;&gt;"")</formula>
    </cfRule>
  </conditionalFormatting>
  <conditionalFormatting sqref="I3028:L3028">
    <cfRule type="expression" dxfId="4" priority="8427">
      <formula>AND(NOT(HasFormula(#REF!)),#REF!&lt;&gt;"")</formula>
    </cfRule>
    <cfRule type="expression" dxfId="3" priority="8428">
      <formula>AND(NOT(HasFormula(A3028)),A3028&lt;&gt;"")</formula>
    </cfRule>
  </conditionalFormatting>
  <conditionalFormatting sqref="D3040">
    <cfRule type="expression" dxfId="4" priority="8407">
      <formula>AND(NOT(HasFormula(#REF!)),#REF!&lt;&gt;"")</formula>
    </cfRule>
  </conditionalFormatting>
  <conditionalFormatting sqref="E3040">
    <cfRule type="expression" dxfId="4" priority="8408">
      <formula>AND(NOT(HasFormula(#REF!)),#REF!&lt;&gt;"")</formula>
    </cfRule>
  </conditionalFormatting>
  <conditionalFormatting sqref="I3040:L3040">
    <cfRule type="expression" dxfId="4" priority="8409">
      <formula>AND(NOT(HasFormula(#REF!)),#REF!&lt;&gt;"")</formula>
    </cfRule>
    <cfRule type="expression" dxfId="3" priority="8410">
      <formula>AND(NOT(HasFormula(A3040)),A3040&lt;&gt;"")</formula>
    </cfRule>
  </conditionalFormatting>
  <conditionalFormatting sqref="D3045">
    <cfRule type="expression" dxfId="4" priority="291">
      <formula>AND(NOT(HasFormula(XFD3047)),XFD3047&lt;&gt;"")</formula>
    </cfRule>
  </conditionalFormatting>
  <conditionalFormatting sqref="E3045">
    <cfRule type="expression" dxfId="4" priority="292">
      <formula>AND(NOT(HasFormula(A3047)),A3047&lt;&gt;"")</formula>
    </cfRule>
  </conditionalFormatting>
  <conditionalFormatting sqref="I3045:L3045">
    <cfRule type="expression" dxfId="4" priority="293">
      <formula>AND(NOT(HasFormula(E3047)),E3047&lt;&gt;"")</formula>
    </cfRule>
    <cfRule type="expression" dxfId="3" priority="294">
      <formula>AND(NOT(HasFormula(A3045)),A3045&lt;&gt;"")</formula>
    </cfRule>
  </conditionalFormatting>
  <conditionalFormatting sqref="D3050">
    <cfRule type="expression" dxfId="4" priority="304">
      <formula>AND(NOT(HasFormula(XFD3052)),XFD3052&lt;&gt;"")</formula>
    </cfRule>
  </conditionalFormatting>
  <conditionalFormatting sqref="E3050">
    <cfRule type="expression" dxfId="4" priority="305">
      <formula>AND(NOT(HasFormula(A3052)),A3052&lt;&gt;"")</formula>
    </cfRule>
  </conditionalFormatting>
  <conditionalFormatting sqref="I3050:L3050">
    <cfRule type="expression" dxfId="4" priority="306">
      <formula>AND(NOT(HasFormula(E3052)),E3052&lt;&gt;"")</formula>
    </cfRule>
    <cfRule type="expression" dxfId="3" priority="307">
      <formula>AND(NOT(HasFormula(A3050)),A3050&lt;&gt;"")</formula>
    </cfRule>
  </conditionalFormatting>
  <conditionalFormatting sqref="D3054">
    <cfRule type="expression" dxfId="2" priority="8435">
      <formula>AND(NOT(_xlfn.ISFORMULA(D3054)),D3054&lt;&gt;"")</formula>
    </cfRule>
    <cfRule type="expression" dxfId="4" priority="8436">
      <formula>AND(NOT(HasFormula(#REF!)),#REF!&lt;&gt;"")</formula>
    </cfRule>
  </conditionalFormatting>
  <conditionalFormatting sqref="E3054">
    <cfRule type="expression" dxfId="4" priority="8437">
      <formula>AND(NOT(HasFormula(#REF!)),#REF!&lt;&gt;"")</formula>
    </cfRule>
  </conditionalFormatting>
  <conditionalFormatting sqref="I3054:L3054">
    <cfRule type="expression" dxfId="4" priority="8438">
      <formula>AND(NOT(HasFormula(#REF!)),#REF!&lt;&gt;"")</formula>
    </cfRule>
    <cfRule type="expression" dxfId="3" priority="8439">
      <formula>AND(NOT(HasFormula(A3054)),A3054&lt;&gt;"")</formula>
    </cfRule>
  </conditionalFormatting>
  <conditionalFormatting sqref="E3055">
    <cfRule type="expression" dxfId="4" priority="8430">
      <formula>AND(NOT(HasFormula(A3055)),A3055&lt;&gt;"")</formula>
    </cfRule>
  </conditionalFormatting>
  <conditionalFormatting sqref="I3055">
    <cfRule type="expression" dxfId="4" priority="8431">
      <formula>AND(NOT(HasFormula(E3056)),E3056&lt;&gt;"")</formula>
    </cfRule>
    <cfRule type="expression" dxfId="3" priority="8432">
      <formula>AND(NOT(HasFormula(#REF!)),#REF!&lt;&gt;"")</formula>
    </cfRule>
  </conditionalFormatting>
  <conditionalFormatting sqref="I3056">
    <cfRule type="expression" dxfId="4" priority="8433">
      <formula>AND(NOT(HasFormula(E3057)),E3057&lt;&gt;"")</formula>
    </cfRule>
    <cfRule type="expression" dxfId="3" priority="8434">
      <formula>AND(NOT(HasFormula(A3055)),A3055&lt;&gt;"")</formula>
    </cfRule>
  </conditionalFormatting>
  <conditionalFormatting sqref="D3088">
    <cfRule type="expression" dxfId="2" priority="8446">
      <formula>AND(NOT(_xlfn.ISFORMULA(D3088)),D3088&lt;&gt;"")</formula>
    </cfRule>
    <cfRule type="expression" dxfId="4" priority="8447">
      <formula>AND(NOT(HasFormula(XFD3092)),XFD3092&lt;&gt;"")</formula>
    </cfRule>
  </conditionalFormatting>
  <conditionalFormatting sqref="I3088:L3088">
    <cfRule type="expression" dxfId="4" priority="8448">
      <formula>AND(NOT(HasFormula(E3092)),E3092&lt;&gt;"")</formula>
    </cfRule>
    <cfRule type="expression" dxfId="3" priority="8449">
      <formula>AND(NOT(HasFormula(A3088)),A3088&lt;&gt;"")</formula>
    </cfRule>
  </conditionalFormatting>
  <conditionalFormatting sqref="M3089">
    <cfRule type="containsText" dxfId="1" priority="248" operator="between" text="送货车型9.6米">
      <formula>NOT(ISERROR(SEARCH("送货车型9.6米",M3089)))</formula>
    </cfRule>
  </conditionalFormatting>
  <conditionalFormatting sqref="D3100">
    <cfRule type="expression" dxfId="4" priority="8442">
      <formula>AND(NOT(HasFormula(XFD3102)),XFD3102&lt;&gt;"")</formula>
    </cfRule>
  </conditionalFormatting>
  <conditionalFormatting sqref="E3100">
    <cfRule type="expression" dxfId="4" priority="8443">
      <formula>AND(NOT(HasFormula(A3102)),A3102&lt;&gt;"")</formula>
    </cfRule>
  </conditionalFormatting>
  <conditionalFormatting sqref="I3100:L3100">
    <cfRule type="expression" dxfId="4" priority="8444">
      <formula>AND(NOT(HasFormula(E3102)),E3102&lt;&gt;"")</formula>
    </cfRule>
    <cfRule type="expression" dxfId="3" priority="8445">
      <formula>AND(NOT(HasFormula(A3100)),A3100&lt;&gt;"")</formula>
    </cfRule>
  </conditionalFormatting>
  <conditionalFormatting sqref="D3101">
    <cfRule type="expression" dxfId="4" priority="8488">
      <formula>AND(NOT(HasFormula(#REF!)),#REF!&lt;&gt;"")</formula>
    </cfRule>
  </conditionalFormatting>
  <conditionalFormatting sqref="E3101">
    <cfRule type="expression" dxfId="4" priority="8489">
      <formula>AND(NOT(HasFormula(#REF!)),#REF!&lt;&gt;"")</formula>
    </cfRule>
  </conditionalFormatting>
  <conditionalFormatting sqref="I3101:L3101">
    <cfRule type="expression" dxfId="4" priority="8494">
      <formula>AND(NOT(HasFormula(#REF!)),#REF!&lt;&gt;"")</formula>
    </cfRule>
    <cfRule type="expression" dxfId="3" priority="8495">
      <formula>AND(NOT(HasFormula(A3101)),A3101&lt;&gt;"")</formula>
    </cfRule>
  </conditionalFormatting>
  <conditionalFormatting sqref="D3102">
    <cfRule type="expression" dxfId="4" priority="8490">
      <formula>AND(NOT(HasFormula(#REF!)),#REF!&lt;&gt;"")</formula>
    </cfRule>
  </conditionalFormatting>
  <conditionalFormatting sqref="E3102">
    <cfRule type="expression" dxfId="4" priority="8491">
      <formula>AND(NOT(HasFormula(#REF!)),#REF!&lt;&gt;"")</formula>
    </cfRule>
  </conditionalFormatting>
  <conditionalFormatting sqref="I3102:L3102">
    <cfRule type="expression" dxfId="4" priority="8492">
      <formula>AND(NOT(HasFormula(#REF!)),#REF!&lt;&gt;"")</formula>
    </cfRule>
    <cfRule type="expression" dxfId="3" priority="8493">
      <formula>AND(NOT(HasFormula(A3102)),A3102&lt;&gt;"")</formula>
    </cfRule>
  </conditionalFormatting>
  <conditionalFormatting sqref="D3133">
    <cfRule type="expression" dxfId="4" priority="8484">
      <formula>AND(NOT(HasFormula(#REF!)),#REF!&lt;&gt;"")</formula>
    </cfRule>
  </conditionalFormatting>
  <conditionalFormatting sqref="E3133">
    <cfRule type="expression" dxfId="4" priority="8485">
      <formula>AND(NOT(HasFormula(#REF!)),#REF!&lt;&gt;"")</formula>
    </cfRule>
  </conditionalFormatting>
  <conditionalFormatting sqref="H3133">
    <cfRule type="expression" dxfId="4" priority="8508">
      <formula>AND(NOT(HasFormula(#REF!)),#REF!&lt;&gt;"")</formula>
    </cfRule>
    <cfRule type="expression" dxfId="3" priority="8509">
      <formula>AND(NOT(HasFormula(XFD3133)),XFD3133&lt;&gt;"")</formula>
    </cfRule>
  </conditionalFormatting>
  <conditionalFormatting sqref="I3133:L3133">
    <cfRule type="expression" dxfId="4" priority="8486">
      <formula>AND(NOT(HasFormula(#REF!)),#REF!&lt;&gt;"")</formula>
    </cfRule>
    <cfRule type="expression" dxfId="3" priority="8487">
      <formula>AND(NOT(HasFormula(A3133)),A3133&lt;&gt;"")</formula>
    </cfRule>
  </conditionalFormatting>
  <conditionalFormatting sqref="D3154">
    <cfRule type="expression" dxfId="4" priority="8504">
      <formula>AND(NOT(HasFormula(#REF!)),#REF!&lt;&gt;"")</formula>
    </cfRule>
  </conditionalFormatting>
  <conditionalFormatting sqref="E3154">
    <cfRule type="expression" dxfId="4" priority="8505">
      <formula>AND(NOT(HasFormula(#REF!)),#REF!&lt;&gt;"")</formula>
    </cfRule>
  </conditionalFormatting>
  <conditionalFormatting sqref="I3154:L3154">
    <cfRule type="expression" dxfId="4" priority="8506">
      <formula>AND(NOT(HasFormula(#REF!)),#REF!&lt;&gt;"")</formula>
    </cfRule>
    <cfRule type="expression" dxfId="3" priority="8507">
      <formula>AND(NOT(HasFormula(A3154)),A3154&lt;&gt;"")</formula>
    </cfRule>
  </conditionalFormatting>
  <conditionalFormatting sqref="D3205">
    <cfRule type="expression" dxfId="4" priority="216">
      <formula>AND(NOT(HasFormula(#REF!)),#REF!&lt;&gt;"")</formula>
    </cfRule>
  </conditionalFormatting>
  <conditionalFormatting sqref="E3205">
    <cfRule type="expression" dxfId="4" priority="217">
      <formula>AND(NOT(HasFormula(#REF!)),#REF!&lt;&gt;"")</formula>
    </cfRule>
  </conditionalFormatting>
  <conditionalFormatting sqref="I3205:L3205">
    <cfRule type="expression" dxfId="3" priority="219">
      <formula>AND(NOT(HasFormula(A3205)),A3205&lt;&gt;"")</formula>
    </cfRule>
    <cfRule type="expression" dxfId="4" priority="218">
      <formula>AND(NOT(HasFormula(#REF!)),#REF!&lt;&gt;"")</formula>
    </cfRule>
  </conditionalFormatting>
  <conditionalFormatting sqref="D3206">
    <cfRule type="expression" dxfId="4" priority="8516">
      <formula>AND(NOT(HasFormula(XFD3208)),XFD3208&lt;&gt;"")</formula>
    </cfRule>
  </conditionalFormatting>
  <conditionalFormatting sqref="E3206">
    <cfRule type="expression" dxfId="4" priority="8517">
      <formula>AND(NOT(HasFormula(A3208)),A3208&lt;&gt;"")</formula>
    </cfRule>
  </conditionalFormatting>
  <conditionalFormatting sqref="I3206:L3206">
    <cfRule type="expression" dxfId="4" priority="8518">
      <formula>AND(NOT(HasFormula(E3208)),E3208&lt;&gt;"")</formula>
    </cfRule>
    <cfRule type="expression" dxfId="3" priority="8519">
      <formula>AND(NOT(HasFormula(A3206)),A3206&lt;&gt;"")</formula>
    </cfRule>
  </conditionalFormatting>
  <conditionalFormatting sqref="D3207">
    <cfRule type="expression" dxfId="4" priority="8520">
      <formula>AND(NOT(HasFormula(XFD3210)),XFD3210&lt;&gt;"")</formula>
    </cfRule>
  </conditionalFormatting>
  <conditionalFormatting sqref="E3207">
    <cfRule type="expression" dxfId="4" priority="8521">
      <formula>AND(NOT(HasFormula(A3210)),A3210&lt;&gt;"")</formula>
    </cfRule>
  </conditionalFormatting>
  <conditionalFormatting sqref="I3207:L3207">
    <cfRule type="expression" dxfId="4" priority="8526">
      <formula>AND(NOT(HasFormula(E3210)),E3210&lt;&gt;"")</formula>
    </cfRule>
    <cfRule type="expression" dxfId="3" priority="8527">
      <formula>AND(NOT(HasFormula(A3207)),A3207&lt;&gt;"")</formula>
    </cfRule>
  </conditionalFormatting>
  <conditionalFormatting sqref="D3208">
    <cfRule type="expression" dxfId="4" priority="8522">
      <formula>AND(NOT(HasFormula(XFD3210)),XFD3210&lt;&gt;"")</formula>
    </cfRule>
  </conditionalFormatting>
  <conditionalFormatting sqref="E3208">
    <cfRule type="expression" dxfId="4" priority="8523">
      <formula>AND(NOT(HasFormula(A3210)),A3210&lt;&gt;"")</formula>
    </cfRule>
  </conditionalFormatting>
  <conditionalFormatting sqref="I3208:L3208">
    <cfRule type="expression" dxfId="4" priority="8524">
      <formula>AND(NOT(HasFormula(E3210)),E3210&lt;&gt;"")</formula>
    </cfRule>
    <cfRule type="expression" dxfId="3" priority="8525">
      <formula>AND(NOT(HasFormula(A3208)),A3208&lt;&gt;"")</formula>
    </cfRule>
  </conditionalFormatting>
  <conditionalFormatting sqref="D3209">
    <cfRule type="expression" dxfId="4" priority="8528">
      <formula>AND(NOT(HasFormula(XFD3212)),XFD3212&lt;&gt;"")</formula>
    </cfRule>
  </conditionalFormatting>
  <conditionalFormatting sqref="E3209">
    <cfRule type="expression" dxfId="4" priority="8529">
      <formula>AND(NOT(HasFormula(A3212)),A3212&lt;&gt;"")</formula>
    </cfRule>
  </conditionalFormatting>
  <conditionalFormatting sqref="I3209:L3209">
    <cfRule type="expression" dxfId="4" priority="8534">
      <formula>AND(NOT(HasFormula(E3212)),E3212&lt;&gt;"")</formula>
    </cfRule>
    <cfRule type="expression" dxfId="3" priority="8535">
      <formula>AND(NOT(HasFormula(A3209)),A3209&lt;&gt;"")</formula>
    </cfRule>
  </conditionalFormatting>
  <conditionalFormatting sqref="D3210">
    <cfRule type="expression" dxfId="4" priority="8530">
      <formula>AND(NOT(HasFormula(XFD3212)),XFD3212&lt;&gt;"")</formula>
    </cfRule>
  </conditionalFormatting>
  <conditionalFormatting sqref="E3210">
    <cfRule type="expression" dxfId="4" priority="8531">
      <formula>AND(NOT(HasFormula(A3212)),A3212&lt;&gt;"")</formula>
    </cfRule>
  </conditionalFormatting>
  <conditionalFormatting sqref="I3210:L3210">
    <cfRule type="expression" dxfId="4" priority="8532">
      <formula>AND(NOT(HasFormula(E3212)),E3212&lt;&gt;"")</formula>
    </cfRule>
    <cfRule type="expression" dxfId="3" priority="8533">
      <formula>AND(NOT(HasFormula(A3210)),A3210&lt;&gt;"")</formula>
    </cfRule>
  </conditionalFormatting>
  <conditionalFormatting sqref="D3211">
    <cfRule type="expression" dxfId="4" priority="8536">
      <formula>AND(NOT(HasFormula(XFD3214)),XFD3214&lt;&gt;"")</formula>
    </cfRule>
  </conditionalFormatting>
  <conditionalFormatting sqref="E3211">
    <cfRule type="expression" dxfId="4" priority="8537">
      <formula>AND(NOT(HasFormula(A3214)),A3214&lt;&gt;"")</formula>
    </cfRule>
  </conditionalFormatting>
  <conditionalFormatting sqref="I3211:L3211">
    <cfRule type="expression" dxfId="4" priority="8542">
      <formula>AND(NOT(HasFormula(E3214)),E3214&lt;&gt;"")</formula>
    </cfRule>
    <cfRule type="expression" dxfId="3" priority="8543">
      <formula>AND(NOT(HasFormula(A3211)),A3211&lt;&gt;"")</formula>
    </cfRule>
  </conditionalFormatting>
  <conditionalFormatting sqref="D3256">
    <cfRule type="expression" dxfId="4" priority="8512">
      <formula>AND(NOT(HasFormula(#REF!)),#REF!&lt;&gt;"")</formula>
    </cfRule>
  </conditionalFormatting>
  <conditionalFormatting sqref="E3256">
    <cfRule type="expression" dxfId="4" priority="8513">
      <formula>AND(NOT(HasFormula(#REF!)),#REF!&lt;&gt;"")</formula>
    </cfRule>
  </conditionalFormatting>
  <conditionalFormatting sqref="I3256:L3256">
    <cfRule type="expression" dxfId="4" priority="8514">
      <formula>AND(NOT(HasFormula(#REF!)),#REF!&lt;&gt;"")</formula>
    </cfRule>
    <cfRule type="expression" dxfId="3" priority="8515">
      <formula>AND(NOT(HasFormula(A3256)),A3256&lt;&gt;"")</formula>
    </cfRule>
  </conditionalFormatting>
  <conditionalFormatting sqref="D3318">
    <cfRule type="expression" dxfId="4" priority="8562">
      <formula>AND(NOT(HasFormula(#REF!)),#REF!&lt;&gt;"")</formula>
    </cfRule>
  </conditionalFormatting>
  <conditionalFormatting sqref="E3318">
    <cfRule type="expression" dxfId="4" priority="8563">
      <formula>AND(NOT(HasFormula(#REF!)),#REF!&lt;&gt;"")</formula>
    </cfRule>
  </conditionalFormatting>
  <conditionalFormatting sqref="I3318:L3318">
    <cfRule type="expression" dxfId="4" priority="8564">
      <formula>AND(NOT(HasFormula(#REF!)),#REF!&lt;&gt;"")</formula>
    </cfRule>
    <cfRule type="expression" dxfId="3" priority="8565">
      <formula>AND(NOT(HasFormula(A3318)),A3318&lt;&gt;"")</formula>
    </cfRule>
  </conditionalFormatting>
  <conditionalFormatting sqref="D3319">
    <cfRule type="expression" dxfId="4" priority="8558">
      <formula>AND(NOT(HasFormula(#REF!)),#REF!&lt;&gt;"")</formula>
    </cfRule>
  </conditionalFormatting>
  <conditionalFormatting sqref="E3319">
    <cfRule type="expression" dxfId="4" priority="8559">
      <formula>AND(NOT(HasFormula(#REF!)),#REF!&lt;&gt;"")</formula>
    </cfRule>
  </conditionalFormatting>
  <conditionalFormatting sqref="I3319:L3319">
    <cfRule type="expression" dxfId="4" priority="8560">
      <formula>AND(NOT(HasFormula(#REF!)),#REF!&lt;&gt;"")</formula>
    </cfRule>
    <cfRule type="expression" dxfId="3" priority="8561">
      <formula>AND(NOT(HasFormula(A3319)),A3319&lt;&gt;"")</formula>
    </cfRule>
  </conditionalFormatting>
  <conditionalFormatting sqref="D3329">
    <cfRule type="expression" dxfId="4" priority="8570">
      <formula>AND(NOT(HasFormula(#REF!)),#REF!&lt;&gt;"")</formula>
    </cfRule>
  </conditionalFormatting>
  <conditionalFormatting sqref="E3329">
    <cfRule type="expression" dxfId="4" priority="8571">
      <formula>AND(NOT(HasFormula(#REF!)),#REF!&lt;&gt;"")</formula>
    </cfRule>
  </conditionalFormatting>
  <conditionalFormatting sqref="I3329:L3329">
    <cfRule type="expression" dxfId="4" priority="8572">
      <formula>AND(NOT(HasFormula(#REF!)),#REF!&lt;&gt;"")</formula>
    </cfRule>
    <cfRule type="expression" dxfId="3" priority="8573">
      <formula>AND(NOT(HasFormula(A3329)),A3329&lt;&gt;"")</formula>
    </cfRule>
  </conditionalFormatting>
  <conditionalFormatting sqref="D3338">
    <cfRule type="expression" dxfId="4" priority="8574">
      <formula>AND(NOT(HasFormula(#REF!)),#REF!&lt;&gt;"")</formula>
    </cfRule>
  </conditionalFormatting>
  <conditionalFormatting sqref="E3338">
    <cfRule type="expression" dxfId="4" priority="8575">
      <formula>AND(NOT(HasFormula(#REF!)),#REF!&lt;&gt;"")</formula>
    </cfRule>
  </conditionalFormatting>
  <conditionalFormatting sqref="I3338:L3338">
    <cfRule type="expression" dxfId="4" priority="8576">
      <formula>AND(NOT(HasFormula(#REF!)),#REF!&lt;&gt;"")</formula>
    </cfRule>
    <cfRule type="expression" dxfId="3" priority="8577">
      <formula>AND(NOT(HasFormula(A3338)),A3338&lt;&gt;"")</formula>
    </cfRule>
  </conditionalFormatting>
  <conditionalFormatting sqref="D3346">
    <cfRule type="expression" dxfId="4" priority="8582">
      <formula>AND(NOT(HasFormula(XFD3348)),XFD3348&lt;&gt;"")</formula>
    </cfRule>
  </conditionalFormatting>
  <conditionalFormatting sqref="E3346">
    <cfRule type="expression" dxfId="4" priority="8583">
      <formula>AND(NOT(HasFormula(A3348)),A3348&lt;&gt;"")</formula>
    </cfRule>
  </conditionalFormatting>
  <conditionalFormatting sqref="C3347">
    <cfRule type="timePeriod" dxfId="7" priority="183" timePeriod="yesterday">
      <formula>FLOOR(C3347,1)=TODAY()-1</formula>
    </cfRule>
  </conditionalFormatting>
  <conditionalFormatting sqref="D3347:E3347">
    <cfRule type="expression" dxfId="3" priority="185">
      <formula>AND(NOT(HasFormula(XEZ3347)),XEZ3347&lt;&gt;"")</formula>
    </cfRule>
  </conditionalFormatting>
  <conditionalFormatting sqref="D3347">
    <cfRule type="expression" dxfId="4" priority="184">
      <formula>AND(NOT(HasFormula(XFD3348)),XFD3348&lt;&gt;"")</formula>
    </cfRule>
    <cfRule type="expression" dxfId="2" priority="182">
      <formula>AND(NOT(_xlfn.ISFORMULA(D3347)),D3347&lt;&gt;"")</formula>
    </cfRule>
  </conditionalFormatting>
  <conditionalFormatting sqref="E3347">
    <cfRule type="expression" dxfId="4" priority="186">
      <formula>AND(NOT(HasFormula(A3348)),A3348&lt;&gt;"")</formula>
    </cfRule>
  </conditionalFormatting>
  <conditionalFormatting sqref="D3375">
    <cfRule type="expression" dxfId="4" priority="8616">
      <formula>AND(NOT(HasFormula(#REF!)),#REF!&lt;&gt;"")</formula>
    </cfRule>
  </conditionalFormatting>
  <conditionalFormatting sqref="E3375">
    <cfRule type="expression" dxfId="4" priority="8617">
      <formula>AND(NOT(HasFormula(#REF!)),#REF!&lt;&gt;"")</formula>
    </cfRule>
  </conditionalFormatting>
  <conditionalFormatting sqref="I3375:L3375">
    <cfRule type="expression" dxfId="4" priority="8618">
      <formula>AND(NOT(HasFormula(#REF!)),#REF!&lt;&gt;"")</formula>
    </cfRule>
    <cfRule type="expression" dxfId="3" priority="8619">
      <formula>AND(NOT(HasFormula(A3375)),A3375&lt;&gt;"")</formula>
    </cfRule>
  </conditionalFormatting>
  <conditionalFormatting sqref="D3474">
    <cfRule type="expression" dxfId="4" priority="8712">
      <formula>AND(NOT(HasFormula(#REF!)),#REF!&lt;&gt;"")</formula>
    </cfRule>
  </conditionalFormatting>
  <conditionalFormatting sqref="E3474">
    <cfRule type="expression" dxfId="4" priority="8713">
      <formula>AND(NOT(HasFormula(#REF!)),#REF!&lt;&gt;"")</formula>
    </cfRule>
  </conditionalFormatting>
  <conditionalFormatting sqref="H3474">
    <cfRule type="expression" dxfId="4" priority="8710">
      <formula>AND(NOT(HasFormula(#REF!)),#REF!&lt;&gt;"")</formula>
    </cfRule>
    <cfRule type="expression" dxfId="3" priority="8711">
      <formula>AND(NOT(HasFormula(XFD3474)),XFD3474&lt;&gt;"")</formula>
    </cfRule>
  </conditionalFormatting>
  <conditionalFormatting sqref="I3474:L3474">
    <cfRule type="expression" dxfId="4" priority="8714">
      <formula>AND(NOT(HasFormula(#REF!)),#REF!&lt;&gt;"")</formula>
    </cfRule>
    <cfRule type="expression" dxfId="3" priority="8715">
      <formula>AND(NOT(HasFormula(A3474)),A3474&lt;&gt;"")</formula>
    </cfRule>
  </conditionalFormatting>
  <conditionalFormatting sqref="D3475">
    <cfRule type="expression" dxfId="4" priority="8722">
      <formula>AND(NOT(HasFormula(#REF!)),#REF!&lt;&gt;"")</formula>
    </cfRule>
  </conditionalFormatting>
  <conditionalFormatting sqref="E3475">
    <cfRule type="expression" dxfId="4" priority="8723">
      <formula>AND(NOT(HasFormula(#REF!)),#REF!&lt;&gt;"")</formula>
    </cfRule>
  </conditionalFormatting>
  <conditionalFormatting sqref="H3475">
    <cfRule type="expression" dxfId="4" priority="8720">
      <formula>AND(NOT(HasFormula(#REF!)),#REF!&lt;&gt;"")</formula>
    </cfRule>
    <cfRule type="expression" dxfId="3" priority="8721">
      <formula>AND(NOT(HasFormula(XFD3475)),XFD3475&lt;&gt;"")</formula>
    </cfRule>
  </conditionalFormatting>
  <conditionalFormatting sqref="I3475:L3475">
    <cfRule type="expression" dxfId="4" priority="8724">
      <formula>AND(NOT(HasFormula(#REF!)),#REF!&lt;&gt;"")</formula>
    </cfRule>
    <cfRule type="expression" dxfId="3" priority="8725">
      <formula>AND(NOT(HasFormula(A3475)),A3475&lt;&gt;"")</formula>
    </cfRule>
  </conditionalFormatting>
  <conditionalFormatting sqref="D3484">
    <cfRule type="expression" dxfId="4" priority="8688">
      <formula>AND(NOT(HasFormula(XFD3485)),XFD3485&lt;&gt;"")</formula>
    </cfRule>
  </conditionalFormatting>
  <conditionalFormatting sqref="E3484">
    <cfRule type="expression" dxfId="4" priority="8689">
      <formula>AND(NOT(HasFormula(A3485)),A3485&lt;&gt;"")</formula>
    </cfRule>
  </conditionalFormatting>
  <conditionalFormatting sqref="I3484:L3484">
    <cfRule type="expression" dxfId="4" priority="8690">
      <formula>AND(NOT(HasFormula(E3485)),E3485&lt;&gt;"")</formula>
    </cfRule>
    <cfRule type="expression" dxfId="3" priority="8691">
      <formula>AND(NOT(HasFormula(A3484)),A3484&lt;&gt;"")</formula>
    </cfRule>
  </conditionalFormatting>
  <conditionalFormatting sqref="D3485">
    <cfRule type="expression" dxfId="4" priority="8704">
      <formula>AND(NOT(HasFormula(XFD3486)),XFD3486&lt;&gt;"")</formula>
    </cfRule>
  </conditionalFormatting>
  <conditionalFormatting sqref="E3485">
    <cfRule type="expression" dxfId="4" priority="8705">
      <formula>AND(NOT(HasFormula(A3486)),A3486&lt;&gt;"")</formula>
    </cfRule>
  </conditionalFormatting>
  <conditionalFormatting sqref="I3485:L3485">
    <cfRule type="expression" dxfId="4" priority="8708">
      <formula>AND(NOT(HasFormula(E3486)),E3486&lt;&gt;"")</formula>
    </cfRule>
    <cfRule type="expression" dxfId="3" priority="8709">
      <formula>AND(NOT(HasFormula(A3485)),A3485&lt;&gt;"")</formula>
    </cfRule>
  </conditionalFormatting>
  <conditionalFormatting sqref="D3488">
    <cfRule type="expression" dxfId="4" priority="8736">
      <formula>AND(NOT(HasFormula(#REF!)),#REF!&lt;&gt;"")</formula>
    </cfRule>
  </conditionalFormatting>
  <conditionalFormatting sqref="E3488">
    <cfRule type="expression" dxfId="4" priority="8737">
      <formula>AND(NOT(HasFormula(#REF!)),#REF!&lt;&gt;"")</formula>
    </cfRule>
  </conditionalFormatting>
  <conditionalFormatting sqref="H3488">
    <cfRule type="expression" dxfId="4" priority="171">
      <formula>AND(NOT(HasFormula(#REF!)),#REF!&lt;&gt;"")</formula>
    </cfRule>
    <cfRule type="expression" dxfId="3" priority="172">
      <formula>AND(NOT(HasFormula(XFD3488)),XFD3488&lt;&gt;"")</formula>
    </cfRule>
  </conditionalFormatting>
  <conditionalFormatting sqref="I3488:L3488">
    <cfRule type="expression" dxfId="4" priority="8738">
      <formula>AND(NOT(HasFormula(#REF!)),#REF!&lt;&gt;"")</formula>
    </cfRule>
    <cfRule type="expression" dxfId="3" priority="8739">
      <formula>AND(NOT(HasFormula(A3488)),A3488&lt;&gt;"")</formula>
    </cfRule>
  </conditionalFormatting>
  <conditionalFormatting sqref="D3509">
    <cfRule type="expression" dxfId="4" priority="8732">
      <formula>AND(NOT(HasFormula(#REF!)),#REF!&lt;&gt;"")</formula>
    </cfRule>
  </conditionalFormatting>
  <conditionalFormatting sqref="E3509">
    <cfRule type="expression" dxfId="4" priority="8733">
      <formula>AND(NOT(HasFormula(#REF!)),#REF!&lt;&gt;"")</formula>
    </cfRule>
  </conditionalFormatting>
  <conditionalFormatting sqref="I3509:L3509">
    <cfRule type="expression" dxfId="4" priority="8734">
      <formula>AND(NOT(HasFormula(#REF!)),#REF!&lt;&gt;"")</formula>
    </cfRule>
    <cfRule type="expression" dxfId="3" priority="8735">
      <formula>AND(NOT(HasFormula(A3509)),A3509&lt;&gt;"")</formula>
    </cfRule>
  </conditionalFormatting>
  <conditionalFormatting sqref="H3569">
    <cfRule type="expression" dxfId="4" priority="8754">
      <formula>AND(NOT(HasFormula(D3572)),D3572&lt;&gt;"")</formula>
    </cfRule>
    <cfRule type="expression" dxfId="3" priority="8755">
      <formula>AND(NOT(HasFormula(XFD3569)),XFD3569&lt;&gt;"")</formula>
    </cfRule>
  </conditionalFormatting>
  <conditionalFormatting sqref="D3571">
    <cfRule type="expression" dxfId="4" priority="8748">
      <formula>AND(NOT(HasFormula(XFD3573)),XFD3573&lt;&gt;"")</formula>
    </cfRule>
  </conditionalFormatting>
  <conditionalFormatting sqref="E3571">
    <cfRule type="expression" dxfId="4" priority="8749">
      <formula>AND(NOT(HasFormula(A3573)),A3573&lt;&gt;"")</formula>
    </cfRule>
  </conditionalFormatting>
  <conditionalFormatting sqref="I3571:L3571">
    <cfRule type="expression" dxfId="4" priority="8750">
      <formula>AND(NOT(HasFormula(E3573)),E3573&lt;&gt;"")</formula>
    </cfRule>
    <cfRule type="expression" dxfId="3" priority="8751">
      <formula>AND(NOT(HasFormula(A3571)),A3571&lt;&gt;"")</formula>
    </cfRule>
  </conditionalFormatting>
  <conditionalFormatting sqref="D3581">
    <cfRule type="expression" dxfId="4" priority="8760">
      <formula>AND(NOT(HasFormula(#REF!)),#REF!&lt;&gt;"")</formula>
    </cfRule>
  </conditionalFormatting>
  <conditionalFormatting sqref="E3581">
    <cfRule type="expression" dxfId="4" priority="8761">
      <formula>AND(NOT(HasFormula(#REF!)),#REF!&lt;&gt;"")</formula>
    </cfRule>
  </conditionalFormatting>
  <conditionalFormatting sqref="H3581">
    <cfRule type="expression" dxfId="4" priority="8770">
      <formula>AND(NOT(HasFormula(#REF!)),#REF!&lt;&gt;"")</formula>
    </cfRule>
    <cfRule type="expression" dxfId="3" priority="8771">
      <formula>AND(NOT(HasFormula(XFD3581)),XFD3581&lt;&gt;"")</formula>
    </cfRule>
  </conditionalFormatting>
  <conditionalFormatting sqref="I3581:L3581">
    <cfRule type="expression" dxfId="4" priority="8762">
      <formula>AND(NOT(HasFormula(#REF!)),#REF!&lt;&gt;"")</formula>
    </cfRule>
    <cfRule type="expression" dxfId="3" priority="8763">
      <formula>AND(NOT(HasFormula(A3581)),A3581&lt;&gt;"")</formula>
    </cfRule>
  </conditionalFormatting>
  <conditionalFormatting sqref="D3586">
    <cfRule type="expression" dxfId="4" priority="8766">
      <formula>AND(NOT(HasFormula(#REF!)),#REF!&lt;&gt;"")</formula>
    </cfRule>
  </conditionalFormatting>
  <conditionalFormatting sqref="E3586">
    <cfRule type="expression" dxfId="4" priority="8767">
      <formula>AND(NOT(HasFormula(#REF!)),#REF!&lt;&gt;"")</formula>
    </cfRule>
  </conditionalFormatting>
  <conditionalFormatting sqref="H3586">
    <cfRule type="expression" dxfId="4" priority="8764">
      <formula>AND(NOT(HasFormula(#REF!)),#REF!&lt;&gt;"")</formula>
    </cfRule>
    <cfRule type="expression" dxfId="3" priority="8765">
      <formula>AND(NOT(HasFormula(XFD3586)),XFD3586&lt;&gt;"")</formula>
    </cfRule>
  </conditionalFormatting>
  <conditionalFormatting sqref="I3586:L3586">
    <cfRule type="expression" dxfId="4" priority="8768">
      <formula>AND(NOT(HasFormula(#REF!)),#REF!&lt;&gt;"")</formula>
    </cfRule>
    <cfRule type="expression" dxfId="3" priority="8769">
      <formula>AND(NOT(HasFormula(A3586)),A3586&lt;&gt;"")</formula>
    </cfRule>
  </conditionalFormatting>
  <conditionalFormatting sqref="D3593">
    <cfRule type="expression" dxfId="4" priority="8810">
      <formula>AND(NOT(HasFormula(#REF!)),#REF!&lt;&gt;"")</formula>
    </cfRule>
  </conditionalFormatting>
  <conditionalFormatting sqref="E3593">
    <cfRule type="expression" dxfId="4" priority="8811">
      <formula>AND(NOT(HasFormula(#REF!)),#REF!&lt;&gt;"")</formula>
    </cfRule>
  </conditionalFormatting>
  <conditionalFormatting sqref="I3593:L3593">
    <cfRule type="expression" dxfId="4" priority="8812">
      <formula>AND(NOT(HasFormula(#REF!)),#REF!&lt;&gt;"")</formula>
    </cfRule>
    <cfRule type="expression" dxfId="3" priority="8813">
      <formula>AND(NOT(HasFormula(A3593)),A3593&lt;&gt;"")</formula>
    </cfRule>
  </conditionalFormatting>
  <conditionalFormatting sqref="D3606">
    <cfRule type="expression" dxfId="4" priority="8777">
      <formula>AND(NOT(HasFormula(XFD3605)),XFD3605&lt;&gt;"")</formula>
    </cfRule>
  </conditionalFormatting>
  <conditionalFormatting sqref="E3606">
    <cfRule type="expression" dxfId="4" priority="8779">
      <formula>AND(NOT(HasFormula(A3605)),A3605&lt;&gt;"")</formula>
    </cfRule>
  </conditionalFormatting>
  <conditionalFormatting sqref="I3606:L3606">
    <cfRule type="expression" dxfId="4" priority="8782">
      <formula>AND(NOT(HasFormula(E3605)),E3605&lt;&gt;"")</formula>
    </cfRule>
    <cfRule type="expression" dxfId="3" priority="8783">
      <formula>AND(NOT(HasFormula(A3606)),A3606&lt;&gt;"")</formula>
    </cfRule>
  </conditionalFormatting>
  <conditionalFormatting sqref="D3607">
    <cfRule type="expression" dxfId="4" priority="8786">
      <formula>AND(NOT(HasFormula(XFD3609)),XFD3609&lt;&gt;"")</formula>
    </cfRule>
  </conditionalFormatting>
  <conditionalFormatting sqref="E3607">
    <cfRule type="expression" dxfId="4" priority="8787">
      <formula>AND(NOT(HasFormula(A3609)),A3609&lt;&gt;"")</formula>
    </cfRule>
  </conditionalFormatting>
  <conditionalFormatting sqref="I3607:L3607">
    <cfRule type="expression" dxfId="4" priority="8788">
      <formula>AND(NOT(HasFormula(E3609)),E3609&lt;&gt;"")</formula>
    </cfRule>
    <cfRule type="expression" dxfId="3" priority="8789">
      <formula>AND(NOT(HasFormula(A3607)),A3607&lt;&gt;"")</formula>
    </cfRule>
  </conditionalFormatting>
  <conditionalFormatting sqref="D3608">
    <cfRule type="expression" dxfId="4" priority="8790">
      <formula>AND(NOT(HasFormula(XFD3611)),XFD3611&lt;&gt;"")</formula>
    </cfRule>
  </conditionalFormatting>
  <conditionalFormatting sqref="E3608">
    <cfRule type="expression" dxfId="4" priority="8791">
      <formula>AND(NOT(HasFormula(A3611)),A3611&lt;&gt;"")</formula>
    </cfRule>
  </conditionalFormatting>
  <conditionalFormatting sqref="I3608:L3608">
    <cfRule type="expression" dxfId="4" priority="8800">
      <formula>AND(NOT(HasFormula(E3611)),E3611&lt;&gt;"")</formula>
    </cfRule>
    <cfRule type="expression" dxfId="3" priority="8801">
      <formula>AND(NOT(HasFormula(A3608)),A3608&lt;&gt;"")</formula>
    </cfRule>
  </conditionalFormatting>
  <conditionalFormatting sqref="D3672">
    <cfRule type="expression" dxfId="4" priority="8828">
      <formula>AND(NOT(HasFormula(XFD3675)),XFD3675&lt;&gt;"")</formula>
    </cfRule>
  </conditionalFormatting>
  <conditionalFormatting sqref="E3672">
    <cfRule type="expression" dxfId="4" priority="8829">
      <formula>AND(NOT(HasFormula(A3675)),A3675&lt;&gt;"")</formula>
    </cfRule>
  </conditionalFormatting>
  <conditionalFormatting sqref="I3672:L3672">
    <cfRule type="expression" dxfId="4" priority="8830">
      <formula>AND(NOT(HasFormula(E3675)),E3675&lt;&gt;"")</formula>
    </cfRule>
    <cfRule type="expression" dxfId="3" priority="8831">
      <formula>AND(NOT(HasFormula(A3672)),A3672&lt;&gt;"")</formula>
    </cfRule>
  </conditionalFormatting>
  <conditionalFormatting sqref="D3761">
    <cfRule type="expression" dxfId="4" priority="8876">
      <formula>AND(NOT(HasFormula(#REF!)),#REF!&lt;&gt;"")</formula>
    </cfRule>
  </conditionalFormatting>
  <conditionalFormatting sqref="E3761">
    <cfRule type="expression" dxfId="4" priority="8877">
      <formula>AND(NOT(HasFormula(#REF!)),#REF!&lt;&gt;"")</formula>
    </cfRule>
  </conditionalFormatting>
  <conditionalFormatting sqref="I3761:L3761">
    <cfRule type="expression" dxfId="4" priority="8878">
      <formula>AND(NOT(HasFormula(#REF!)),#REF!&lt;&gt;"")</formula>
    </cfRule>
    <cfRule type="expression" dxfId="3" priority="8879">
      <formula>AND(NOT(HasFormula(A3761)),A3761&lt;&gt;"")</formula>
    </cfRule>
  </conditionalFormatting>
  <conditionalFormatting sqref="D3763">
    <cfRule type="expression" dxfId="4" priority="8852">
      <formula>AND(NOT(HasFormula(#REF!)),#REF!&lt;&gt;"")</formula>
    </cfRule>
  </conditionalFormatting>
  <conditionalFormatting sqref="E3763">
    <cfRule type="expression" dxfId="4" priority="8853">
      <formula>AND(NOT(HasFormula(#REF!)),#REF!&lt;&gt;"")</formula>
    </cfRule>
  </conditionalFormatting>
  <conditionalFormatting sqref="I3763:L3763">
    <cfRule type="expression" dxfId="4" priority="8854">
      <formula>AND(NOT(HasFormula(#REF!)),#REF!&lt;&gt;"")</formula>
    </cfRule>
    <cfRule type="expression" dxfId="3" priority="8855">
      <formula>AND(NOT(HasFormula(A3763)),A3763&lt;&gt;"")</formula>
    </cfRule>
  </conditionalFormatting>
  <conditionalFormatting sqref="D3766">
    <cfRule type="expression" dxfId="4" priority="8861">
      <formula>AND(NOT(HasFormula(XFD3762)),XFD3762&lt;&gt;"")</formula>
    </cfRule>
  </conditionalFormatting>
  <conditionalFormatting sqref="E3766">
    <cfRule type="expression" dxfId="4" priority="8863">
      <formula>AND(NOT(HasFormula(A3762)),A3762&lt;&gt;"")</formula>
    </cfRule>
  </conditionalFormatting>
  <conditionalFormatting sqref="I3766:L3766">
    <cfRule type="expression" dxfId="4" priority="8866">
      <formula>AND(NOT(HasFormula(E3762)),E3762&lt;&gt;"")</formula>
    </cfRule>
    <cfRule type="expression" dxfId="3" priority="8867">
      <formula>AND(NOT(HasFormula(A3766)),A3766&lt;&gt;"")</formula>
    </cfRule>
  </conditionalFormatting>
  <conditionalFormatting sqref="D3767">
    <cfRule type="expression" dxfId="4" priority="8868">
      <formula>AND(NOT(HasFormula(XFD3768)),XFD3768&lt;&gt;"")</formula>
    </cfRule>
  </conditionalFormatting>
  <conditionalFormatting sqref="E3767">
    <cfRule type="expression" dxfId="4" priority="8869">
      <formula>AND(NOT(HasFormula(A3768)),A3768&lt;&gt;"")</formula>
    </cfRule>
  </conditionalFormatting>
  <conditionalFormatting sqref="I3767:L3767">
    <cfRule type="expression" dxfId="4" priority="8872">
      <formula>AND(NOT(HasFormula(E3768)),E3768&lt;&gt;"")</formula>
    </cfRule>
    <cfRule type="expression" dxfId="3" priority="8873">
      <formula>AND(NOT(HasFormula(A3767)),A3767&lt;&gt;"")</formula>
    </cfRule>
  </conditionalFormatting>
  <conditionalFormatting sqref="D3776">
    <cfRule type="expression" dxfId="4" priority="8882">
      <formula>AND(NOT(HasFormula(#REF!)),#REF!&lt;&gt;"")</formula>
    </cfRule>
  </conditionalFormatting>
  <conditionalFormatting sqref="E3776">
    <cfRule type="expression" dxfId="4" priority="8883">
      <formula>AND(NOT(HasFormula(#REF!)),#REF!&lt;&gt;"")</formula>
    </cfRule>
  </conditionalFormatting>
  <conditionalFormatting sqref="I3776:L3776">
    <cfRule type="expression" dxfId="4" priority="8884">
      <formula>AND(NOT(HasFormula(#REF!)),#REF!&lt;&gt;"")</formula>
    </cfRule>
    <cfRule type="expression" dxfId="3" priority="8885">
      <formula>AND(NOT(HasFormula(A3776)),A3776&lt;&gt;"")</formula>
    </cfRule>
  </conditionalFormatting>
  <conditionalFormatting sqref="H3876">
    <cfRule type="expression" dxfId="4" priority="8904">
      <formula>AND(NOT(HasFormula(#REF!)),#REF!&lt;&gt;"")</formula>
    </cfRule>
    <cfRule type="expression" dxfId="3" priority="8905">
      <formula>AND(NOT(HasFormula(XFD3876)),XFD3876&lt;&gt;"")</formula>
    </cfRule>
  </conditionalFormatting>
  <conditionalFormatting sqref="D3888">
    <cfRule type="expression" dxfId="4" priority="8888">
      <formula>AND(NOT(HasFormula(#REF!)),#REF!&lt;&gt;"")</formula>
    </cfRule>
  </conditionalFormatting>
  <conditionalFormatting sqref="E3888">
    <cfRule type="expression" dxfId="4" priority="8889">
      <formula>AND(NOT(HasFormula(#REF!)),#REF!&lt;&gt;"")</formula>
    </cfRule>
  </conditionalFormatting>
  <conditionalFormatting sqref="I3888:L3888">
    <cfRule type="expression" dxfId="4" priority="8890">
      <formula>AND(NOT(HasFormula(#REF!)),#REF!&lt;&gt;"")</formula>
    </cfRule>
    <cfRule type="expression" dxfId="3" priority="8891">
      <formula>AND(NOT(HasFormula(A3888)),A3888&lt;&gt;"")</formula>
    </cfRule>
  </conditionalFormatting>
  <conditionalFormatting sqref="D3895">
    <cfRule type="expression" dxfId="4" priority="8916">
      <formula>AND(NOT(HasFormula(#REF!)),#REF!&lt;&gt;"")</formula>
    </cfRule>
  </conditionalFormatting>
  <conditionalFormatting sqref="E3895">
    <cfRule type="expression" dxfId="4" priority="8917">
      <formula>AND(NOT(HasFormula(#REF!)),#REF!&lt;&gt;"")</formula>
    </cfRule>
  </conditionalFormatting>
  <conditionalFormatting sqref="I3895:L3895">
    <cfRule type="expression" dxfId="4" priority="8918">
      <formula>AND(NOT(HasFormula(#REF!)),#REF!&lt;&gt;"")</formula>
    </cfRule>
    <cfRule type="expression" dxfId="3" priority="8919">
      <formula>AND(NOT(HasFormula(A3895)),A3895&lt;&gt;"")</formula>
    </cfRule>
  </conditionalFormatting>
  <conditionalFormatting sqref="D3896">
    <cfRule type="expression" dxfId="4" priority="8894">
      <formula>AND(NOT(HasFormula(XFD3898)),XFD3898&lt;&gt;"")</formula>
    </cfRule>
  </conditionalFormatting>
  <conditionalFormatting sqref="E3896">
    <cfRule type="expression" dxfId="4" priority="8895">
      <formula>AND(NOT(HasFormula(A3898)),A3898&lt;&gt;"")</formula>
    </cfRule>
  </conditionalFormatting>
  <conditionalFormatting sqref="I3896:L3896">
    <cfRule type="expression" dxfId="4" priority="8896">
      <formula>AND(NOT(HasFormula(E3898)),E3898&lt;&gt;"")</formula>
    </cfRule>
    <cfRule type="expression" dxfId="3" priority="8897">
      <formula>AND(NOT(HasFormula(A3896)),A3896&lt;&gt;"")</formula>
    </cfRule>
  </conditionalFormatting>
  <conditionalFormatting sqref="D3968">
    <cfRule type="expression" dxfId="4" priority="8926">
      <formula>AND(NOT(HasFormula(#REF!)),#REF!&lt;&gt;"")</formula>
    </cfRule>
  </conditionalFormatting>
  <conditionalFormatting sqref="E3968">
    <cfRule type="expression" dxfId="4" priority="8927">
      <formula>AND(NOT(HasFormula(#REF!)),#REF!&lt;&gt;"")</formula>
    </cfRule>
  </conditionalFormatting>
  <conditionalFormatting sqref="I3968:L3968">
    <cfRule type="expression" dxfId="4" priority="8928">
      <formula>AND(NOT(HasFormula(#REF!)),#REF!&lt;&gt;"")</formula>
    </cfRule>
    <cfRule type="expression" dxfId="3" priority="8929">
      <formula>AND(NOT(HasFormula(A3968)),A3968&lt;&gt;"")</formula>
    </cfRule>
  </conditionalFormatting>
  <conditionalFormatting sqref="D4066">
    <cfRule type="expression" dxfId="4" priority="8936">
      <formula>AND(NOT(HasFormula(XFD4068)),XFD4068&lt;&gt;"")</formula>
    </cfRule>
  </conditionalFormatting>
  <conditionalFormatting sqref="E4066">
    <cfRule type="expression" dxfId="4" priority="8937">
      <formula>AND(NOT(HasFormula(A4068)),A4068&lt;&gt;"")</formula>
    </cfRule>
  </conditionalFormatting>
  <conditionalFormatting sqref="H4066">
    <cfRule type="expression" dxfId="4" priority="8934">
      <formula>AND(NOT(HasFormula(D4068)),D4068&lt;&gt;"")</formula>
    </cfRule>
    <cfRule type="expression" dxfId="3" priority="8935">
      <formula>AND(NOT(HasFormula(XFD4066)),XFD4066&lt;&gt;"")</formula>
    </cfRule>
  </conditionalFormatting>
  <conditionalFormatting sqref="I4066:L4066">
    <cfRule type="expression" dxfId="4" priority="8938">
      <formula>AND(NOT(HasFormula(E4068)),E4068&lt;&gt;"")</formula>
    </cfRule>
    <cfRule type="expression" dxfId="3" priority="8939">
      <formula>AND(NOT(HasFormula(A4066)),A4066&lt;&gt;"")</formula>
    </cfRule>
  </conditionalFormatting>
  <conditionalFormatting sqref="D4161">
    <cfRule type="expression" dxfId="4" priority="8948">
      <formula>AND(NOT(HasFormula(#REF!)),#REF!&lt;&gt;"")</formula>
    </cfRule>
  </conditionalFormatting>
  <conditionalFormatting sqref="E4161">
    <cfRule type="expression" dxfId="4" priority="8949">
      <formula>AND(NOT(HasFormula(#REF!)),#REF!&lt;&gt;"")</formula>
    </cfRule>
  </conditionalFormatting>
  <conditionalFormatting sqref="H4161">
    <cfRule type="expression" dxfId="4" priority="8946">
      <formula>AND(NOT(HasFormula(#REF!)),#REF!&lt;&gt;"")</formula>
    </cfRule>
    <cfRule type="expression" dxfId="3" priority="8947">
      <formula>AND(NOT(HasFormula(XFD4161)),XFD4161&lt;&gt;"")</formula>
    </cfRule>
  </conditionalFormatting>
  <conditionalFormatting sqref="I4161:L4161">
    <cfRule type="expression" dxfId="4" priority="8950">
      <formula>AND(NOT(HasFormula(#REF!)),#REF!&lt;&gt;"")</formula>
    </cfRule>
    <cfRule type="expression" dxfId="3" priority="8951">
      <formula>AND(NOT(HasFormula(A4161)),A4161&lt;&gt;"")</formula>
    </cfRule>
  </conditionalFormatting>
  <conditionalFormatting sqref="D4400">
    <cfRule type="expression" dxfId="4" priority="8954">
      <formula>AND(NOT(HasFormula(#REF!)),#REF!&lt;&gt;"")</formula>
    </cfRule>
  </conditionalFormatting>
  <conditionalFormatting sqref="E4400">
    <cfRule type="expression" dxfId="4" priority="8955">
      <formula>AND(NOT(HasFormula(#REF!)),#REF!&lt;&gt;"")</formula>
    </cfRule>
  </conditionalFormatting>
  <conditionalFormatting sqref="H4400">
    <cfRule type="expression" dxfId="4" priority="8952">
      <formula>AND(NOT(HasFormula(#REF!)),#REF!&lt;&gt;"")</formula>
    </cfRule>
    <cfRule type="expression" dxfId="3" priority="8953">
      <formula>AND(NOT(HasFormula(XFD4400)),XFD4400&lt;&gt;"")</formula>
    </cfRule>
  </conditionalFormatting>
  <conditionalFormatting sqref="I4400:L4400">
    <cfRule type="expression" dxfId="4" priority="8956">
      <formula>AND(NOT(HasFormula(#REF!)),#REF!&lt;&gt;"")</formula>
    </cfRule>
    <cfRule type="expression" dxfId="3" priority="8957">
      <formula>AND(NOT(HasFormula(A4400)),A4400&lt;&gt;"")</formula>
    </cfRule>
  </conditionalFormatting>
  <conditionalFormatting sqref="D4401">
    <cfRule type="expression" dxfId="4" priority="9054">
      <formula>AND(NOT(HasFormula(#REF!)),#REF!&lt;&gt;"")</formula>
    </cfRule>
  </conditionalFormatting>
  <conditionalFormatting sqref="E4401">
    <cfRule type="expression" dxfId="4" priority="9055">
      <formula>AND(NOT(HasFormula(#REF!)),#REF!&lt;&gt;"")</formula>
    </cfRule>
  </conditionalFormatting>
  <conditionalFormatting sqref="H4401">
    <cfRule type="expression" dxfId="3" priority="56">
      <formula>AND(NOT(HasFormula(XFD4401)),XFD4401&lt;&gt;"")</formula>
    </cfRule>
    <cfRule type="expression" dxfId="4" priority="55">
      <formula>AND(NOT(HasFormula(#REF!)),#REF!&lt;&gt;"")</formula>
    </cfRule>
  </conditionalFormatting>
  <conditionalFormatting sqref="I4401:L4401">
    <cfRule type="expression" dxfId="4" priority="9056">
      <formula>AND(NOT(HasFormula(#REF!)),#REF!&lt;&gt;"")</formula>
    </cfRule>
    <cfRule type="expression" dxfId="3" priority="9057">
      <formula>AND(NOT(HasFormula(A4401)),A4401&lt;&gt;"")</formula>
    </cfRule>
  </conditionalFormatting>
  <conditionalFormatting sqref="D4403">
    <cfRule type="expression" dxfId="4" priority="9048">
      <formula>AND(NOT(HasFormula(#REF!)),#REF!&lt;&gt;"")</formula>
    </cfRule>
  </conditionalFormatting>
  <conditionalFormatting sqref="E4403">
    <cfRule type="expression" dxfId="4" priority="9049">
      <formula>AND(NOT(HasFormula(#REF!)),#REF!&lt;&gt;"")</formula>
    </cfRule>
  </conditionalFormatting>
  <conditionalFormatting sqref="I4403:L4403">
    <cfRule type="expression" dxfId="4" priority="9050">
      <formula>AND(NOT(HasFormula(#REF!)),#REF!&lt;&gt;"")</formula>
    </cfRule>
    <cfRule type="expression" dxfId="3" priority="9051">
      <formula>AND(NOT(HasFormula(A4403)),A4403&lt;&gt;"")</formula>
    </cfRule>
  </conditionalFormatting>
  <conditionalFormatting sqref="H4529">
    <cfRule type="expression" dxfId="3" priority="52">
      <formula>AND(NOT(HasFormula(XFD4529)),XFD4529&lt;&gt;"")</formula>
    </cfRule>
    <cfRule type="expression" dxfId="4" priority="51">
      <formula>AND(NOT(HasFormula(#REF!)),#REF!&lt;&gt;"")</formula>
    </cfRule>
  </conditionalFormatting>
  <conditionalFormatting sqref="D4635">
    <cfRule type="expression" dxfId="2" priority="40">
      <formula>AND(NOT(_xlfn.ISFORMULA(D4635)),D4635&lt;&gt;"")</formula>
    </cfRule>
    <cfRule type="expression" dxfId="4" priority="41">
      <formula>AND(NOT(HasFormula(#REF!)),#REF!&lt;&gt;"")</formula>
    </cfRule>
  </conditionalFormatting>
  <conditionalFormatting sqref="D4635:E4635">
    <cfRule type="expression" dxfId="3" priority="42">
      <formula>AND(NOT(HasFormula(XEZ4635)),XEZ4635&lt;&gt;"")</formula>
    </cfRule>
  </conditionalFormatting>
  <conditionalFormatting sqref="E4635">
    <cfRule type="expression" dxfId="4" priority="45">
      <formula>AND(NOT(HasFormula(#REF!)),#REF!&lt;&gt;"")</formula>
    </cfRule>
  </conditionalFormatting>
  <conditionalFormatting sqref="F4635">
    <cfRule type="containsText" dxfId="6" priority="43" operator="between" text="12m">
      <formula>NOT(ISERROR(SEARCH("12m",F4635)))</formula>
    </cfRule>
    <cfRule type="containsText" dxfId="5" priority="44" operator="between" text="HRB500E">
      <formula>NOT(ISERROR(SEARCH("HRB500E",F4635)))</formula>
    </cfRule>
  </conditionalFormatting>
  <conditionalFormatting sqref="I4635:L4635">
    <cfRule type="expression" dxfId="4" priority="47">
      <formula>AND(NOT(HasFormula(#REF!)),#REF!&lt;&gt;"")</formula>
    </cfRule>
    <cfRule type="expression" dxfId="3" priority="48">
      <formula>AND(NOT(HasFormula(A4635)),A4635&lt;&gt;"")</formula>
    </cfRule>
  </conditionalFormatting>
  <conditionalFormatting sqref="L4635:O4635">
    <cfRule type="containsText" dxfId="1" priority="46" operator="between" text="送货车型9.6米">
      <formula>NOT(ISERROR(SEARCH("送货车型9.6米",L4635)))</formula>
    </cfRule>
  </conditionalFormatting>
  <conditionalFormatting sqref="D4649">
    <cfRule type="expression" dxfId="4" priority="9085">
      <formula>AND(NOT(HasFormula(#REF!)),#REF!&lt;&gt;"")</formula>
    </cfRule>
  </conditionalFormatting>
  <conditionalFormatting sqref="E4649">
    <cfRule type="expression" dxfId="4" priority="9086">
      <formula>AND(NOT(HasFormula(#REF!)),#REF!&lt;&gt;"")</formula>
    </cfRule>
  </conditionalFormatting>
  <conditionalFormatting sqref="I4649:L4649">
    <cfRule type="expression" dxfId="4" priority="9087">
      <formula>AND(NOT(HasFormula(#REF!)),#REF!&lt;&gt;"")</formula>
    </cfRule>
    <cfRule type="expression" dxfId="3" priority="9088">
      <formula>AND(NOT(HasFormula(A4649)),A4649&lt;&gt;"")</formula>
    </cfRule>
  </conditionalFormatting>
  <conditionalFormatting sqref="H4658">
    <cfRule type="expression" dxfId="4" priority="9111">
      <formula>AND(NOT(HasFormula(D4660)),D4660&lt;&gt;"")</formula>
    </cfRule>
    <cfRule type="expression" dxfId="3" priority="9112">
      <formula>AND(NOT(HasFormula(XFD4658)),XFD4658&lt;&gt;"")</formula>
    </cfRule>
  </conditionalFormatting>
  <conditionalFormatting sqref="H4659">
    <cfRule type="expression" dxfId="3" priority="4">
      <formula>AND(NOT(HasFormula(XFD4659)),XFD4659&lt;&gt;"")</formula>
    </cfRule>
    <cfRule type="expression" dxfId="4" priority="3">
      <formula>AND(NOT(HasFormula(D4660)),D4660&lt;&gt;"")</formula>
    </cfRule>
  </conditionalFormatting>
  <conditionalFormatting sqref="D4662">
    <cfRule type="expression" dxfId="4" priority="9091">
      <formula>AND(NOT(HasFormula(#REF!)),#REF!&lt;&gt;"")</formula>
    </cfRule>
  </conditionalFormatting>
  <conditionalFormatting sqref="E4662">
    <cfRule type="expression" dxfId="4" priority="9092">
      <formula>AND(NOT(HasFormula(#REF!)),#REF!&lt;&gt;"")</formula>
    </cfRule>
  </conditionalFormatting>
  <conditionalFormatting sqref="H4662">
    <cfRule type="expression" dxfId="4" priority="9089">
      <formula>AND(NOT(HasFormula(#REF!)),#REF!&lt;&gt;"")</formula>
    </cfRule>
    <cfRule type="expression" dxfId="3" priority="9090">
      <formula>AND(NOT(HasFormula(XFD4662)),XFD4662&lt;&gt;"")</formula>
    </cfRule>
  </conditionalFormatting>
  <conditionalFormatting sqref="I4662:L4662">
    <cfRule type="expression" dxfId="4" priority="9093">
      <formula>AND(NOT(HasFormula(#REF!)),#REF!&lt;&gt;"")</formula>
    </cfRule>
    <cfRule type="expression" dxfId="3" priority="9094">
      <formula>AND(NOT(HasFormula(A4662)),A4662&lt;&gt;"")</formula>
    </cfRule>
  </conditionalFormatting>
  <conditionalFormatting sqref="D4691">
    <cfRule type="expression" dxfId="4" priority="9107">
      <formula>AND(NOT(HasFormula(#REF!)),#REF!&lt;&gt;"")</formula>
    </cfRule>
  </conditionalFormatting>
  <conditionalFormatting sqref="E4691">
    <cfRule type="expression" dxfId="4" priority="9108">
      <formula>AND(NOT(HasFormula(#REF!)),#REF!&lt;&gt;"")</formula>
    </cfRule>
  </conditionalFormatting>
  <conditionalFormatting sqref="H4691">
    <cfRule type="expression" dxfId="4" priority="9105">
      <formula>AND(NOT(HasFormula(#REF!)),#REF!&lt;&gt;"")</formula>
    </cfRule>
    <cfRule type="expression" dxfId="3" priority="9106">
      <formula>AND(NOT(HasFormula(XFD4691)),XFD4691&lt;&gt;"")</formula>
    </cfRule>
  </conditionalFormatting>
  <conditionalFormatting sqref="I4691:L4691">
    <cfRule type="expression" dxfId="4" priority="9109">
      <formula>AND(NOT(HasFormula(#REF!)),#REF!&lt;&gt;"")</formula>
    </cfRule>
    <cfRule type="expression" dxfId="3" priority="9110">
      <formula>AND(NOT(HasFormula(A4691)),A4691&lt;&gt;"")</formula>
    </cfRule>
  </conditionalFormatting>
  <conditionalFormatting sqref="K4744">
    <cfRule type="expression" dxfId="4" priority="9103">
      <formula>AND(NOT(HasFormula(G4745)),G4745&lt;&gt;"")</formula>
    </cfRule>
    <cfRule type="expression" dxfId="3" priority="9104">
      <formula>AND(NOT(HasFormula(C4748)),C4748&lt;&gt;"")</formula>
    </cfRule>
  </conditionalFormatting>
  <conditionalFormatting sqref="K4748">
    <cfRule type="expression" dxfId="4" priority="9101">
      <formula>AND(NOT(HasFormula(G4749)),G4749&lt;&gt;"")</formula>
    </cfRule>
    <cfRule type="expression" dxfId="3" priority="9102">
      <formula>AND(NOT(HasFormula(#REF!)),#REF!&lt;&gt;"")</formula>
    </cfRule>
  </conditionalFormatting>
  <conditionalFormatting sqref="C4785">
    <cfRule type="timePeriod" dxfId="7" priority="2" timePeriod="yesterday">
      <formula>FLOOR(C4785,1)=TODAY()-1</formula>
    </cfRule>
  </conditionalFormatting>
  <conditionalFormatting sqref="D4848">
    <cfRule type="expression" dxfId="4" priority="9119">
      <formula>AND(NOT(HasFormula(#REF!)),#REF!&lt;&gt;"")</formula>
    </cfRule>
  </conditionalFormatting>
  <conditionalFormatting sqref="E4848">
    <cfRule type="expression" dxfId="4" priority="9120">
      <formula>AND(NOT(HasFormula(#REF!)),#REF!&lt;&gt;"")</formula>
    </cfRule>
  </conditionalFormatting>
  <conditionalFormatting sqref="I4848:L4848">
    <cfRule type="expression" dxfId="4" priority="9121">
      <formula>AND(NOT(HasFormula(#REF!)),#REF!&lt;&gt;"")</formula>
    </cfRule>
    <cfRule type="expression" dxfId="3" priority="9122">
      <formula>AND(NOT(HasFormula(A4848)),A4848&lt;&gt;"")</formula>
    </cfRule>
  </conditionalFormatting>
  <conditionalFormatting sqref="C4867">
    <cfRule type="timePeriod" dxfId="7" priority="1" timePeriod="yesterday">
      <formula>FLOOR(C4867,1)=TODAY()-1</formula>
    </cfRule>
  </conditionalFormatting>
  <conditionalFormatting sqref="K4867">
    <cfRule type="expression" dxfId="4" priority="9125">
      <formula>AND(NOT(HasFormula(G4868)),G4868&lt;&gt;"")</formula>
    </cfRule>
    <cfRule type="expression" dxfId="3" priority="9126">
      <formula>AND(NOT(HasFormula(C4872)),C4872&lt;&gt;"")</formula>
    </cfRule>
  </conditionalFormatting>
  <conditionalFormatting sqref="K4872">
    <cfRule type="expression" dxfId="4" priority="9123">
      <formula>AND(NOT(HasFormula(G4873)),G4873&lt;&gt;"")</formula>
    </cfRule>
    <cfRule type="expression" dxfId="3" priority="9124">
      <formula>AND(NOT(HasFormula(#REF!)),#REF!&lt;&gt;"")</formula>
    </cfRule>
  </conditionalFormatting>
  <conditionalFormatting sqref="C1589:C1625">
    <cfRule type="timePeriod" dxfId="7" priority="895" timePeriod="yesterday">
      <formula>FLOOR(C1589,1)=TODAY()-1</formula>
    </cfRule>
  </conditionalFormatting>
  <conditionalFormatting sqref="C1962:C1966">
    <cfRule type="timePeriod" dxfId="7" priority="681" timePeriod="yesterday">
      <formula>FLOOR(C1962,1)=TODAY()-1</formula>
    </cfRule>
  </conditionalFormatting>
  <conditionalFormatting sqref="C2043:C2046">
    <cfRule type="timePeriod" dxfId="7" priority="668" timePeriod="yesterday">
      <formula>FLOOR(C2043,1)=TODAY()-1</formula>
    </cfRule>
  </conditionalFormatting>
  <conditionalFormatting sqref="C2053:C2057">
    <cfRule type="timePeriod" dxfId="7" priority="667" timePeriod="yesterday">
      <formula>FLOOR(C2053,1)=TODAY()-1</formula>
    </cfRule>
  </conditionalFormatting>
  <conditionalFormatting sqref="C2058:C2086">
    <cfRule type="timePeriod" dxfId="7" priority="666" timePeriod="yesterday">
      <formula>FLOOR(C2058,1)=TODAY()-1</formula>
    </cfRule>
  </conditionalFormatting>
  <conditionalFormatting sqref="C2220:C2245">
    <cfRule type="timePeriod" dxfId="7" priority="581" timePeriod="yesterday">
      <formula>FLOOR(C2220,1)=TODAY()-1</formula>
    </cfRule>
  </conditionalFormatting>
  <conditionalFormatting sqref="C2246:C2250">
    <cfRule type="timePeriod" dxfId="7" priority="560" timePeriod="yesterday">
      <formula>FLOOR(C2246,1)=TODAY()-1</formula>
    </cfRule>
  </conditionalFormatting>
  <conditionalFormatting sqref="C2265:C2277">
    <cfRule type="timePeriod" dxfId="7" priority="563" timePeriod="yesterday">
      <formula>FLOOR(C2265,1)=TODAY()-1</formula>
    </cfRule>
  </conditionalFormatting>
  <conditionalFormatting sqref="C2306:C2337">
    <cfRule type="timePeriod" dxfId="7" priority="544" timePeriod="yesterday">
      <formula>FLOOR(C2306,1)=TODAY()-1</formula>
    </cfRule>
  </conditionalFormatting>
  <conditionalFormatting sqref="C2338:C2342">
    <cfRule type="timePeriod" dxfId="7" priority="529" timePeriod="yesterday">
      <formula>FLOOR(C2338,1)=TODAY()-1</formula>
    </cfRule>
  </conditionalFormatting>
  <conditionalFormatting sqref="C2343:C2348">
    <cfRule type="timePeriod" dxfId="7" priority="527" timePeriod="yesterday">
      <formula>FLOOR(C2343,1)=TODAY()-1</formula>
    </cfRule>
  </conditionalFormatting>
  <conditionalFormatting sqref="C2349:C2358">
    <cfRule type="timePeriod" dxfId="7" priority="514" timePeriod="yesterday">
      <formula>FLOOR(C2349,1)=TODAY()-1</formula>
    </cfRule>
  </conditionalFormatting>
  <conditionalFormatting sqref="C2359:C2428">
    <cfRule type="timePeriod" dxfId="7" priority="501" timePeriod="yesterday">
      <formula>FLOOR(C2359,1)=TODAY()-1</formula>
    </cfRule>
  </conditionalFormatting>
  <conditionalFormatting sqref="C2576:C2581">
    <cfRule type="timePeriod" dxfId="7" priority="483" timePeriod="yesterday">
      <formula>FLOOR(C2576,1)=TODAY()-1</formula>
    </cfRule>
  </conditionalFormatting>
  <conditionalFormatting sqref="C2706:C2723">
    <cfRule type="timePeriod" dxfId="7" priority="454" timePeriod="yesterday">
      <formula>FLOOR(C2706,1)=TODAY()-1</formula>
    </cfRule>
  </conditionalFormatting>
  <conditionalFormatting sqref="C2724:C2742">
    <cfRule type="timePeriod" dxfId="7" priority="453" timePeriod="yesterday">
      <formula>FLOOR(C2724,1)=TODAY()-1</formula>
    </cfRule>
  </conditionalFormatting>
  <conditionalFormatting sqref="C2743:C2757">
    <cfRule type="timePeriod" dxfId="7" priority="452" timePeriod="yesterday">
      <formula>FLOOR(C2743,1)=TODAY()-1</formula>
    </cfRule>
  </conditionalFormatting>
  <conditionalFormatting sqref="C2758:C2768">
    <cfRule type="timePeriod" dxfId="7" priority="440" timePeriod="yesterday">
      <formula>FLOOR(C2758,1)=TODAY()-1</formula>
    </cfRule>
  </conditionalFormatting>
  <conditionalFormatting sqref="C2769:C2802">
    <cfRule type="timePeriod" dxfId="7" priority="435" timePeriod="yesterday">
      <formula>FLOOR(C2769,1)=TODAY()-1</formula>
    </cfRule>
  </conditionalFormatting>
  <conditionalFormatting sqref="C2803:C2833">
    <cfRule type="timePeriod" dxfId="7" priority="429" timePeriod="yesterday">
      <formula>FLOOR(C2803,1)=TODAY()-1</formula>
    </cfRule>
  </conditionalFormatting>
  <conditionalFormatting sqref="C2834:C2842">
    <cfRule type="timePeriod" dxfId="7" priority="432" timePeriod="yesterday">
      <formula>FLOOR(C2834,1)=TODAY()-1</formula>
    </cfRule>
  </conditionalFormatting>
  <conditionalFormatting sqref="C2949:C2957">
    <cfRule type="timePeriod" dxfId="7" priority="417" timePeriod="yesterday">
      <formula>FLOOR(C2949,1)=TODAY()-1</formula>
    </cfRule>
  </conditionalFormatting>
  <conditionalFormatting sqref="C2958:C2960">
    <cfRule type="timePeriod" dxfId="7" priority="403" timePeriod="yesterday">
      <formula>FLOOR(C2958,1)=TODAY()-1</formula>
    </cfRule>
  </conditionalFormatting>
  <conditionalFormatting sqref="C2961:C2973">
    <cfRule type="timePeriod" dxfId="7" priority="398" timePeriod="yesterday">
      <formula>FLOOR(C2961,1)=TODAY()-1</formula>
    </cfRule>
  </conditionalFormatting>
  <conditionalFormatting sqref="C2974:C2995">
    <cfRule type="timePeriod" dxfId="7" priority="397" timePeriod="yesterday">
      <formula>FLOOR(C2974,1)=TODAY()-1</formula>
    </cfRule>
  </conditionalFormatting>
  <conditionalFormatting sqref="C2997:C3002">
    <cfRule type="timePeriod" dxfId="7" priority="380" timePeriod="yesterday">
      <formula>FLOOR(C2997,1)=TODAY()-1</formula>
    </cfRule>
  </conditionalFormatting>
  <conditionalFormatting sqref="C3003:C3010">
    <cfRule type="timePeriod" dxfId="7" priority="379" timePeriod="yesterday">
      <formula>FLOOR(C3003,1)=TODAY()-1</formula>
    </cfRule>
  </conditionalFormatting>
  <conditionalFormatting sqref="C3011:C3025">
    <cfRule type="timePeriod" dxfId="7" priority="376" timePeriod="yesterday">
      <formula>FLOOR(C3011,1)=TODAY()-1</formula>
    </cfRule>
  </conditionalFormatting>
  <conditionalFormatting sqref="C3026:C3028">
    <cfRule type="timePeriod" dxfId="7" priority="340" timePeriod="yesterday">
      <formula>FLOOR(C3026,1)=TODAY()-1</formula>
    </cfRule>
  </conditionalFormatting>
  <conditionalFormatting sqref="C3029:C3038">
    <cfRule type="timePeriod" dxfId="7" priority="327" timePeriod="yesterday">
      <formula>FLOOR(C3029,1)=TODAY()-1</formula>
    </cfRule>
  </conditionalFormatting>
  <conditionalFormatting sqref="C3039:C3042">
    <cfRule type="timePeriod" dxfId="7" priority="336" timePeriod="yesterday">
      <formula>FLOOR(C3039,1)=TODAY()-1</formula>
    </cfRule>
  </conditionalFormatting>
  <conditionalFormatting sqref="C3043:C3058">
    <cfRule type="timePeriod" dxfId="7" priority="263" timePeriod="yesterday">
      <formula>FLOOR(C3043,1)=TODAY()-1</formula>
    </cfRule>
  </conditionalFormatting>
  <conditionalFormatting sqref="C3059:C3063">
    <cfRule type="timePeriod" dxfId="7" priority="262" timePeriod="yesterday">
      <formula>FLOOR(C3059,1)=TODAY()-1</formula>
    </cfRule>
  </conditionalFormatting>
  <conditionalFormatting sqref="C3064:C3073">
    <cfRule type="timePeriod" dxfId="7" priority="261" timePeriod="yesterday">
      <formula>FLOOR(C3064,1)=TODAY()-1</formula>
    </cfRule>
  </conditionalFormatting>
  <conditionalFormatting sqref="C3074:C3089">
    <cfRule type="timePeriod" dxfId="7" priority="247" timePeriod="yesterday">
      <formula>FLOOR(C3074,1)=TODAY()-1</formula>
    </cfRule>
  </conditionalFormatting>
  <conditionalFormatting sqref="C3090:C3096">
    <cfRule type="timePeriod" dxfId="7" priority="243" timePeriod="yesterday">
      <formula>FLOOR(C3090,1)=TODAY()-1</formula>
    </cfRule>
  </conditionalFormatting>
  <conditionalFormatting sqref="C3097:C3102">
    <cfRule type="timePeriod" dxfId="7" priority="238" timePeriod="yesterday">
      <formula>FLOOR(C3097,1)=TODAY()-1</formula>
    </cfRule>
  </conditionalFormatting>
  <conditionalFormatting sqref="C3184:C3261">
    <cfRule type="timePeriod" dxfId="7" priority="201" timePeriod="yesterday">
      <formula>FLOOR(C3184,1)=TODAY()-1</formula>
    </cfRule>
  </conditionalFormatting>
  <conditionalFormatting sqref="C4067:C4068">
    <cfRule type="timePeriod" dxfId="7" priority="113" timePeriod="yesterday">
      <formula>FLOOR(C4067,1)=TODAY()-1</formula>
    </cfRule>
  </conditionalFormatting>
  <conditionalFormatting sqref="C4139:C4150">
    <cfRule type="timePeriod" dxfId="7" priority="98" timePeriod="yesterday">
      <formula>FLOOR(C4139,1)=TODAY()-1</formula>
    </cfRule>
  </conditionalFormatting>
  <conditionalFormatting sqref="C4151:C4155">
    <cfRule type="timePeriod" dxfId="7" priority="97" timePeriod="yesterday">
      <formula>FLOOR(C4151,1)=TODAY()-1</formula>
    </cfRule>
  </conditionalFormatting>
  <conditionalFormatting sqref="C4156:C4161">
    <cfRule type="timePeriod" dxfId="7" priority="94" timePeriod="yesterday">
      <formula>FLOOR(C4156,1)=TODAY()-1</formula>
    </cfRule>
  </conditionalFormatting>
  <conditionalFormatting sqref="C4162:C4168">
    <cfRule type="timePeriod" dxfId="7" priority="88" timePeriod="yesterday">
      <formula>FLOOR(C4162,1)=TODAY()-1</formula>
    </cfRule>
  </conditionalFormatting>
  <conditionalFormatting sqref="C4169:C4184">
    <cfRule type="timePeriod" dxfId="7" priority="87" timePeriod="yesterday">
      <formula>FLOOR(C4169,1)=TODAY()-1</formula>
    </cfRule>
  </conditionalFormatting>
  <conditionalFormatting sqref="C4185:C4219">
    <cfRule type="timePeriod" dxfId="7" priority="86" timePeriod="yesterday">
      <formula>FLOOR(C4185,1)=TODAY()-1</formula>
    </cfRule>
  </conditionalFormatting>
  <conditionalFormatting sqref="C4220:C4224">
    <cfRule type="timePeriod" dxfId="7" priority="78" timePeriod="yesterday">
      <formula>FLOOR(C4220,1)=TODAY()-1</formula>
    </cfRule>
  </conditionalFormatting>
  <conditionalFormatting sqref="C4225:C4227">
    <cfRule type="timePeriod" dxfId="7" priority="75" timePeriod="yesterday">
      <formula>FLOOR(C4225,1)=TODAY()-1</formula>
    </cfRule>
  </conditionalFormatting>
  <conditionalFormatting sqref="C4228:C4233">
    <cfRule type="timePeriod" dxfId="7" priority="72" timePeriod="yesterday">
      <formula>FLOOR(C4228,1)=TODAY()-1</formula>
    </cfRule>
  </conditionalFormatting>
  <conditionalFormatting sqref="C4234:C4238">
    <cfRule type="timePeriod" dxfId="7" priority="71" timePeriod="yesterday">
      <formula>FLOOR(C4234,1)=TODAY()-1</formula>
    </cfRule>
  </conditionalFormatting>
  <conditionalFormatting sqref="C4239:C4242">
    <cfRule type="timePeriod" dxfId="7" priority="70" timePeriod="yesterday">
      <formula>FLOOR(C4239,1)=TODAY()-1</formula>
    </cfRule>
  </conditionalFormatting>
  <conditionalFormatting sqref="C4243:C4245">
    <cfRule type="timePeriod" dxfId="7" priority="69" timePeriod="yesterday">
      <formula>FLOOR(C4243,1)=TODAY()-1</formula>
    </cfRule>
  </conditionalFormatting>
  <conditionalFormatting sqref="C4744:C4748">
    <cfRule type="timePeriod" dxfId="7" priority="9" timePeriod="yesterday">
      <formula>FLOOR(C4744,1)=TODAY()-1</formula>
    </cfRule>
  </conditionalFormatting>
  <conditionalFormatting sqref="C4749:C4753">
    <cfRule type="timePeriod" dxfId="7" priority="8" timePeriod="yesterday">
      <formula>FLOOR(C4749,1)=TODAY()-1</formula>
    </cfRule>
  </conditionalFormatting>
  <conditionalFormatting sqref="C4754:C4766">
    <cfRule type="timePeriod" dxfId="7" priority="7" timePeriod="yesterday">
      <formula>FLOOR(C4754,1)=TODAY()-1</formula>
    </cfRule>
  </conditionalFormatting>
  <conditionalFormatting sqref="C4767:C4774">
    <cfRule type="timePeriod" dxfId="7" priority="6" timePeriod="yesterday">
      <formula>FLOOR(C4767,1)=TODAY()-1</formula>
    </cfRule>
  </conditionalFormatting>
  <conditionalFormatting sqref="C4775:C4784">
    <cfRule type="timePeriod" dxfId="7" priority="5" timePeriod="yesterday">
      <formula>FLOOR(C4775,1)=TODAY()-1</formula>
    </cfRule>
  </conditionalFormatting>
  <conditionalFormatting sqref="D1401:D1402">
    <cfRule type="expression" dxfId="3" priority="7683">
      <formula>AND(NOT(HasFormula(XEZ1401)),XEZ1401&lt;&gt;"")</formula>
    </cfRule>
    <cfRule type="expression" dxfId="4" priority="7682">
      <formula>AND(NOT(HasFormula(#REF!)),#REF!&lt;&gt;"")</formula>
    </cfRule>
  </conditionalFormatting>
  <conditionalFormatting sqref="D1589:D1597">
    <cfRule type="expression" dxfId="2" priority="894">
      <formula>AND(NOT(_xlfn.ISFORMULA(D1589)),D1589&lt;&gt;"")</formula>
    </cfRule>
    <cfRule type="expression" dxfId="4" priority="896">
      <formula>AND(NOT(HasFormula(XFD1590)),XFD1590&lt;&gt;"")</formula>
    </cfRule>
  </conditionalFormatting>
  <conditionalFormatting sqref="D1598:D1604">
    <cfRule type="expression" dxfId="2" priority="7744">
      <formula>AND(NOT(_xlfn.ISFORMULA(D1598)),D1598&lt;&gt;"")</formula>
    </cfRule>
    <cfRule type="expression" dxfId="4" priority="7745">
      <formula>AND(NOT(HasFormula(#REF!)),#REF!&lt;&gt;"")</formula>
    </cfRule>
  </conditionalFormatting>
  <conditionalFormatting sqref="D1702:D1706">
    <cfRule type="expression" dxfId="4" priority="7767">
      <formula>AND(NOT(HasFormula(#REF!)),#REF!&lt;&gt;"")</formula>
    </cfRule>
  </conditionalFormatting>
  <conditionalFormatting sqref="D1708:D1740">
    <cfRule type="expression" dxfId="4" priority="7773">
      <formula>AND(NOT(HasFormula(#REF!)),#REF!&lt;&gt;"")</formula>
    </cfRule>
  </conditionalFormatting>
  <conditionalFormatting sqref="D1762:D1769">
    <cfRule type="expression" dxfId="4" priority="7779">
      <formula>AND(NOT(HasFormula(#REF!)),#REF!&lt;&gt;"")</formula>
    </cfRule>
  </conditionalFormatting>
  <conditionalFormatting sqref="D1881:D1882">
    <cfRule type="expression" dxfId="4" priority="794">
      <formula>AND(NOT(HasFormula(XFD1882)),XFD1882&lt;&gt;"")</formula>
    </cfRule>
    <cfRule type="expression" dxfId="2" priority="792">
      <formula>AND(NOT(_xlfn.ISFORMULA(D1881)),D1881&lt;&gt;"")</formula>
    </cfRule>
  </conditionalFormatting>
  <conditionalFormatting sqref="D1907:D1918">
    <cfRule type="expression" dxfId="4" priority="7803">
      <formula>AND(NOT(HasFormula(#REF!)),#REF!&lt;&gt;"")</formula>
    </cfRule>
  </conditionalFormatting>
  <conditionalFormatting sqref="D1919:D1924">
    <cfRule type="expression" dxfId="4" priority="752">
      <formula>AND(NOT(HasFormula(XFD1920)),XFD1920&lt;&gt;"")</formula>
    </cfRule>
  </conditionalFormatting>
  <conditionalFormatting sqref="D2053:D2054">
    <cfRule type="expression" dxfId="4" priority="7821">
      <formula>AND(NOT(HasFormula(#REF!)),#REF!&lt;&gt;"")</formula>
    </cfRule>
  </conditionalFormatting>
  <conditionalFormatting sqref="D2056:D2057">
    <cfRule type="expression" dxfId="4" priority="7827">
      <formula>AND(NOT(HasFormula(#REF!)),#REF!&lt;&gt;"")</formula>
    </cfRule>
  </conditionalFormatting>
  <conditionalFormatting sqref="D2058:D2086">
    <cfRule type="expression" dxfId="2" priority="671">
      <formula>AND(NOT(_xlfn.ISFORMULA(D2058)),D2058&lt;&gt;"")</formula>
    </cfRule>
    <cfRule type="expression" dxfId="4" priority="673">
      <formula>AND(NOT(HasFormula(XFD2059)),XFD2059&lt;&gt;"")</formula>
    </cfRule>
  </conditionalFormatting>
  <conditionalFormatting sqref="D2090:D2108">
    <cfRule type="expression" dxfId="4" priority="7844">
      <formula>AND(NOT(HasFormula(#REF!)),#REF!&lt;&gt;"")</formula>
    </cfRule>
  </conditionalFormatting>
  <conditionalFormatting sqref="D2110:D2111">
    <cfRule type="expression" dxfId="4" priority="7850">
      <formula>AND(NOT(HasFormula(XFD2119)),XFD2119&lt;&gt;"")</formula>
    </cfRule>
  </conditionalFormatting>
  <conditionalFormatting sqref="D2112:D2118">
    <cfRule type="expression" dxfId="4" priority="7854">
      <formula>AND(NOT(HasFormula(XFD2129)),XFD2129&lt;&gt;"")</formula>
    </cfRule>
  </conditionalFormatting>
  <conditionalFormatting sqref="D2120:D2126">
    <cfRule type="expression" dxfId="4" priority="7866">
      <formula>AND(NOT(HasFormula(XFD2129)),XFD2129&lt;&gt;"")</formula>
    </cfRule>
  </conditionalFormatting>
  <conditionalFormatting sqref="D2127:D2128">
    <cfRule type="expression" dxfId="4" priority="7872">
      <formula>AND(NOT(HasFormula(#REF!)),#REF!&lt;&gt;"")</formula>
    </cfRule>
  </conditionalFormatting>
  <conditionalFormatting sqref="D2138:D2139">
    <cfRule type="expression" dxfId="4" priority="7886">
      <formula>AND(NOT(HasFormula(#REF!)),#REF!&lt;&gt;"")</formula>
    </cfRule>
  </conditionalFormatting>
  <conditionalFormatting sqref="D2165:D2166">
    <cfRule type="expression" dxfId="4" priority="7892">
      <formula>AND(NOT(HasFormula(#REF!)),#REF!&lt;&gt;"")</formula>
    </cfRule>
  </conditionalFormatting>
  <conditionalFormatting sqref="D2168:D2170">
    <cfRule type="expression" dxfId="4" priority="7927">
      <formula>AND(NOT(HasFormula(#REF!)),#REF!&lt;&gt;"")</formula>
    </cfRule>
  </conditionalFormatting>
  <conditionalFormatting sqref="D2225:D2226">
    <cfRule type="expression" dxfId="4" priority="8010">
      <formula>AND(NOT(HasFormula(XFD2227)),XFD2227&lt;&gt;"")</formula>
    </cfRule>
  </conditionalFormatting>
  <conditionalFormatting sqref="D2234:D2237">
    <cfRule type="expression" dxfId="2" priority="586">
      <formula>AND(NOT(_xlfn.ISFORMULA(D2234)),D2234&lt;&gt;"")</formula>
    </cfRule>
    <cfRule type="expression" dxfId="4" priority="588">
      <formula>AND(NOT(HasFormula(XFD2235)),XFD2235&lt;&gt;"")</formula>
    </cfRule>
  </conditionalFormatting>
  <conditionalFormatting sqref="D2247:D2249">
    <cfRule type="expression" dxfId="4" priority="8022">
      <formula>AND(NOT(HasFormula(XFD2252)),XFD2252&lt;&gt;"")</formula>
    </cfRule>
  </conditionalFormatting>
  <conditionalFormatting sqref="D2270:D2277">
    <cfRule type="expression" dxfId="2" priority="570">
      <formula>AND(NOT(_xlfn.ISFORMULA(D2270)),D2270&lt;&gt;"")</formula>
    </cfRule>
    <cfRule type="expression" dxfId="4" priority="571">
      <formula>AND(NOT(HasFormula(XFD2271)),XFD2271&lt;&gt;"")</formula>
    </cfRule>
  </conditionalFormatting>
  <conditionalFormatting sqref="D2529:D2532">
    <cfRule type="expression" dxfId="4" priority="8132">
      <formula>AND(NOT(HasFormula(XFD2533)),XFD2533&lt;&gt;"")</formula>
    </cfRule>
  </conditionalFormatting>
  <conditionalFormatting sqref="D2537:D2548">
    <cfRule type="expression" dxfId="4" priority="493">
      <formula>AND(NOT(HasFormula(XFD2538)),XFD2538&lt;&gt;"")</formula>
    </cfRule>
  </conditionalFormatting>
  <conditionalFormatting sqref="D2602:D2603">
    <cfRule type="expression" dxfId="4" priority="8154">
      <formula>AND(NOT(HasFormula(XFD2605)),XFD2605&lt;&gt;"")</formula>
    </cfRule>
  </conditionalFormatting>
  <conditionalFormatting sqref="D2725:D2726">
    <cfRule type="expression" dxfId="4" priority="8223">
      <formula>AND(NOT(HasFormula(XFD2727)),XFD2727&lt;&gt;"")</formula>
    </cfRule>
  </conditionalFormatting>
  <conditionalFormatting sqref="D2758:D2761">
    <cfRule type="expression" dxfId="4" priority="443">
      <formula>AND(NOT(HasFormula(XFD2759)),XFD2759&lt;&gt;"")</formula>
    </cfRule>
    <cfRule type="expression" dxfId="2" priority="442">
      <formula>AND(NOT(_xlfn.ISFORMULA(D2758)),D2758&lt;&gt;"")</formula>
    </cfRule>
  </conditionalFormatting>
  <conditionalFormatting sqref="D2768:D2769">
    <cfRule type="expression" dxfId="4" priority="8253">
      <formula>AND(NOT(HasFormula(XFD2770)),XFD2770&lt;&gt;"")</formula>
    </cfRule>
  </conditionalFormatting>
  <conditionalFormatting sqref="D2771:D2772">
    <cfRule type="expression" dxfId="4" priority="8231">
      <formula>AND(NOT(HasFormula(#REF!)),#REF!&lt;&gt;"")</formula>
    </cfRule>
  </conditionalFormatting>
  <conditionalFormatting sqref="D2796:D2797">
    <cfRule type="expression" dxfId="4" priority="8247">
      <formula>AND(NOT(HasFormula(XFD2798)),XFD2798&lt;&gt;"")</formula>
    </cfRule>
  </conditionalFormatting>
  <conditionalFormatting sqref="D2906:D2907">
    <cfRule type="expression" dxfId="4" priority="8339">
      <formula>AND(NOT(HasFormula(XFD2908)),XFD2908&lt;&gt;"")</formula>
    </cfRule>
  </conditionalFormatting>
  <conditionalFormatting sqref="D2924:D2925">
    <cfRule type="expression" dxfId="4" priority="8333">
      <formula>AND(NOT(HasFormula(XFD2926)),XFD2926&lt;&gt;"")</formula>
    </cfRule>
  </conditionalFormatting>
  <conditionalFormatting sqref="D2949:D2953">
    <cfRule type="expression" dxfId="2" priority="416">
      <formula>AND(NOT(_xlfn.ISFORMULA(D2949)),D2949&lt;&gt;"")</formula>
    </cfRule>
    <cfRule type="expression" dxfId="4" priority="418">
      <formula>AND(NOT(HasFormula(XFD2950)),XFD2950&lt;&gt;"")</formula>
    </cfRule>
  </conditionalFormatting>
  <conditionalFormatting sqref="D2958:D2960">
    <cfRule type="expression" dxfId="2" priority="402">
      <formula>AND(NOT(_xlfn.ISFORMULA(D2958)),D2958&lt;&gt;"")</formula>
    </cfRule>
    <cfRule type="expression" dxfId="4" priority="404">
      <formula>AND(NOT(HasFormula(XFD2959)),XFD2959&lt;&gt;"")</formula>
    </cfRule>
  </conditionalFormatting>
  <conditionalFormatting sqref="D2966:D2967">
    <cfRule type="expression" dxfId="4" priority="8393">
      <formula>AND(NOT(HasFormula(XFD2968)),XFD2968&lt;&gt;"")</formula>
    </cfRule>
  </conditionalFormatting>
  <conditionalFormatting sqref="D2974:D2975">
    <cfRule type="expression" dxfId="4" priority="8397">
      <formula>AND(NOT(HasFormula(XFD2976)),XFD2976&lt;&gt;"")</formula>
    </cfRule>
  </conditionalFormatting>
  <conditionalFormatting sqref="D2996:D3002">
    <cfRule type="expression" dxfId="2" priority="385">
      <formula>AND(NOT(_xlfn.ISFORMULA(D2996)),D2996&lt;&gt;"")</formula>
    </cfRule>
  </conditionalFormatting>
  <conditionalFormatting sqref="D3026:D3028">
    <cfRule type="expression" dxfId="2" priority="360">
      <formula>AND(NOT(_xlfn.ISFORMULA(D3026)),D3026&lt;&gt;"")</formula>
    </cfRule>
  </conditionalFormatting>
  <conditionalFormatting sqref="D3026:D3027">
    <cfRule type="expression" dxfId="4" priority="361">
      <formula>AND(NOT(HasFormula(XFD3027)),XFD3027&lt;&gt;"")</formula>
    </cfRule>
  </conditionalFormatting>
  <conditionalFormatting sqref="D3043:D3048">
    <cfRule type="expression" dxfId="2" priority="283">
      <formula>AND(NOT(_xlfn.ISFORMULA(D3043)),D3043&lt;&gt;"")</formula>
    </cfRule>
  </conditionalFormatting>
  <conditionalFormatting sqref="D3049:D3051">
    <cfRule type="expression" dxfId="2" priority="296">
      <formula>AND(NOT(_xlfn.ISFORMULA(D3049)),D3049&lt;&gt;"")</formula>
    </cfRule>
  </conditionalFormatting>
  <conditionalFormatting sqref="D3057:D3058">
    <cfRule type="expression" dxfId="2" priority="8454">
      <formula>AND(NOT(_xlfn.ISFORMULA(D3057)),D3057&lt;&gt;"")</formula>
    </cfRule>
    <cfRule type="expression" dxfId="4" priority="8455">
      <formula>AND(NOT(HasFormula(XFD3059)),XFD3059&lt;&gt;"")</formula>
    </cfRule>
  </conditionalFormatting>
  <conditionalFormatting sqref="D3075:D3077">
    <cfRule type="expression" dxfId="2" priority="252">
      <formula>AND(NOT(_xlfn.ISFORMULA(D3075)),D3075&lt;&gt;"")</formula>
    </cfRule>
    <cfRule type="expression" dxfId="4" priority="253">
      <formula>AND(NOT(HasFormula(XFD3076)),XFD3076&lt;&gt;"")</formula>
    </cfRule>
  </conditionalFormatting>
  <conditionalFormatting sqref="D3078:D3087">
    <cfRule type="expression" dxfId="2" priority="8450">
      <formula>AND(NOT(_xlfn.ISFORMULA(D3078)),D3078&lt;&gt;"")</formula>
    </cfRule>
    <cfRule type="expression" dxfId="4" priority="8451">
      <formula>AND(NOT(HasFormula(XFD3089)),XFD3089&lt;&gt;"")</formula>
    </cfRule>
  </conditionalFormatting>
  <conditionalFormatting sqref="D3141:D3142">
    <cfRule type="expression" dxfId="4" priority="8498">
      <formula>AND(NOT(HasFormula(XFD3143)),XFD3143&lt;&gt;"")</formula>
    </cfRule>
  </conditionalFormatting>
  <conditionalFormatting sqref="D3184:D3227">
    <cfRule type="expression" dxfId="2" priority="203">
      <formula>AND(NOT(_xlfn.ISFORMULA(D3184)),D3184&lt;&gt;"")</formula>
    </cfRule>
  </conditionalFormatting>
  <conditionalFormatting sqref="D3212:D3213">
    <cfRule type="expression" dxfId="4" priority="8538">
      <formula>AND(NOT(HasFormula(XFD3214)),XFD3214&lt;&gt;"")</formula>
    </cfRule>
  </conditionalFormatting>
  <conditionalFormatting sqref="D3284:D3285">
    <cfRule type="expression" dxfId="4" priority="8546">
      <formula>AND(NOT(HasFormula(#REF!)),#REF!&lt;&gt;"")</formula>
    </cfRule>
  </conditionalFormatting>
  <conditionalFormatting sqref="D3322:D3323">
    <cfRule type="expression" dxfId="4" priority="8552">
      <formula>AND(NOT(HasFormula(XFD3324)),XFD3324&lt;&gt;"")</formula>
    </cfRule>
  </conditionalFormatting>
  <conditionalFormatting sqref="D3330:D3331">
    <cfRule type="expression" dxfId="4" priority="8578">
      <formula>AND(NOT(HasFormula(XFD3332)),XFD3332&lt;&gt;"")</formula>
    </cfRule>
  </conditionalFormatting>
  <conditionalFormatting sqref="D3540:D3541">
    <cfRule type="expression" dxfId="4" priority="8742">
      <formula>AND(NOT(HasFormula(XFD3542)),XFD3542&lt;&gt;"")</formula>
    </cfRule>
  </conditionalFormatting>
  <conditionalFormatting sqref="D3569:D3570">
    <cfRule type="expression" dxfId="4" priority="8752">
      <formula>AND(NOT(HasFormula(XFD3572)),XFD3572&lt;&gt;"")</formula>
    </cfRule>
  </conditionalFormatting>
  <conditionalFormatting sqref="D3604:D3605">
    <cfRule type="expression" dxfId="4" priority="8776">
      <formula>AND(NOT(HasFormula(XFD3606)),XFD3606&lt;&gt;"")</formula>
    </cfRule>
  </conditionalFormatting>
  <conditionalFormatting sqref="D3609:D3610">
    <cfRule type="expression" dxfId="4" priority="8796">
      <formula>AND(NOT(HasFormula(XFD3611)),XFD3611&lt;&gt;"")</formula>
    </cfRule>
  </conditionalFormatting>
  <conditionalFormatting sqref="D3617:D3618">
    <cfRule type="expression" dxfId="4" priority="8804">
      <formula>AND(NOT(HasFormula(XFD3619)),XFD3619&lt;&gt;"")</formula>
    </cfRule>
  </conditionalFormatting>
  <conditionalFormatting sqref="D3627:D3628">
    <cfRule type="expression" dxfId="4" priority="8816">
      <formula>AND(NOT(HasFormula(XFD3629)),XFD3629&lt;&gt;"")</formula>
    </cfRule>
  </conditionalFormatting>
  <conditionalFormatting sqref="D3630:D3633">
    <cfRule type="expression" dxfId="4" priority="8822">
      <formula>AND(NOT(HasFormula(XFD3634)),XFD3634&lt;&gt;"")</formula>
    </cfRule>
  </conditionalFormatting>
  <conditionalFormatting sqref="D3673:D3674">
    <cfRule type="expression" dxfId="4" priority="8832">
      <formula>AND(NOT(HasFormula(XFD3679)),XFD3679&lt;&gt;"")</formula>
    </cfRule>
  </conditionalFormatting>
  <conditionalFormatting sqref="D3675:D3678">
    <cfRule type="expression" dxfId="4" priority="8838">
      <formula>AND(NOT(HasFormula(XFD3679)),XFD3679&lt;&gt;"")</formula>
    </cfRule>
  </conditionalFormatting>
  <conditionalFormatting sqref="D3852:D3853">
    <cfRule type="expression" dxfId="4" priority="8912">
      <formula>AND(NOT(HasFormula(XFD3854)),XFD3854&lt;&gt;"")</formula>
    </cfRule>
  </conditionalFormatting>
  <conditionalFormatting sqref="D3876:D3877">
    <cfRule type="expression" dxfId="4" priority="8906">
      <formula>AND(NOT(HasFormula(#REF!)),#REF!&lt;&gt;"")</formula>
    </cfRule>
  </conditionalFormatting>
  <conditionalFormatting sqref="D3911:D3913">
    <cfRule type="expression" dxfId="4" priority="8930">
      <formula>AND(NOT(HasFormula(#REF!)),#REF!&lt;&gt;"")</formula>
    </cfRule>
  </conditionalFormatting>
  <conditionalFormatting sqref="D4087:D4088">
    <cfRule type="expression" dxfId="4" priority="8942">
      <formula>AND(NOT(HasFormula(XFD4089)),XFD4089&lt;&gt;"")</formula>
    </cfRule>
  </conditionalFormatting>
  <conditionalFormatting sqref="D4220:D4224">
    <cfRule type="expression" dxfId="2" priority="79">
      <formula>AND(NOT(_xlfn.ISFORMULA(D4220)),D4220&lt;&gt;"")</formula>
    </cfRule>
    <cfRule type="expression" dxfId="4" priority="81">
      <formula>AND(NOT(HasFormula(XFD4221)),XFD4221&lt;&gt;"")</formula>
    </cfRule>
  </conditionalFormatting>
  <conditionalFormatting sqref="D4633:D4634">
    <cfRule type="expression" dxfId="4" priority="9079">
      <formula>AND(NOT(HasFormula(XFD4635)),XFD4635&lt;&gt;"")</formula>
    </cfRule>
  </conditionalFormatting>
  <conditionalFormatting sqref="D4658:D4659">
    <cfRule type="expression" dxfId="4" priority="9113">
      <formula>AND(NOT(HasFormula(XFD4660)),XFD4660&lt;&gt;"")</formula>
    </cfRule>
  </conditionalFormatting>
  <conditionalFormatting sqref="E1589:E1597">
    <cfRule type="expression" dxfId="4" priority="904">
      <formula>AND(NOT(HasFormula(A1590)),A1590&lt;&gt;"")</formula>
    </cfRule>
  </conditionalFormatting>
  <conditionalFormatting sqref="E1598:E1604">
    <cfRule type="expression" dxfId="4" priority="7746">
      <formula>AND(NOT(HasFormula(#REF!)),#REF!&lt;&gt;"")</formula>
    </cfRule>
  </conditionalFormatting>
  <conditionalFormatting sqref="E1702:E1706">
    <cfRule type="expression" dxfId="4" priority="7768">
      <formula>AND(NOT(HasFormula(#REF!)),#REF!&lt;&gt;"")</formula>
    </cfRule>
  </conditionalFormatting>
  <conditionalFormatting sqref="E1708:E1740">
    <cfRule type="expression" dxfId="4" priority="7774">
      <formula>AND(NOT(HasFormula(#REF!)),#REF!&lt;&gt;"")</formula>
    </cfRule>
  </conditionalFormatting>
  <conditionalFormatting sqref="E1762:E1769">
    <cfRule type="expression" dxfId="4" priority="7780">
      <formula>AND(NOT(HasFormula(#REF!)),#REF!&lt;&gt;"")</formula>
    </cfRule>
  </conditionalFormatting>
  <conditionalFormatting sqref="E1881:E1882">
    <cfRule type="expression" dxfId="4" priority="802">
      <formula>AND(NOT(HasFormula(A1882)),A1882&lt;&gt;"")</formula>
    </cfRule>
  </conditionalFormatting>
  <conditionalFormatting sqref="E1907:E1918">
    <cfRule type="expression" dxfId="4" priority="7804">
      <formula>AND(NOT(HasFormula(#REF!)),#REF!&lt;&gt;"")</formula>
    </cfRule>
  </conditionalFormatting>
  <conditionalFormatting sqref="E1919:E1924">
    <cfRule type="expression" dxfId="4" priority="760">
      <formula>AND(NOT(HasFormula(A1920)),A1920&lt;&gt;"")</formula>
    </cfRule>
  </conditionalFormatting>
  <conditionalFormatting sqref="E2053:E2054">
    <cfRule type="expression" dxfId="4" priority="7822">
      <formula>AND(NOT(HasFormula(#REF!)),#REF!&lt;&gt;"")</formula>
    </cfRule>
  </conditionalFormatting>
  <conditionalFormatting sqref="E2056:E2057">
    <cfRule type="expression" dxfId="4" priority="7828">
      <formula>AND(NOT(HasFormula(#REF!)),#REF!&lt;&gt;"")</formula>
    </cfRule>
  </conditionalFormatting>
  <conditionalFormatting sqref="E2058:E2086">
    <cfRule type="expression" dxfId="4" priority="679">
      <formula>AND(NOT(HasFormula(A2059)),A2059&lt;&gt;"")</formula>
    </cfRule>
  </conditionalFormatting>
  <conditionalFormatting sqref="E2090:E2108">
    <cfRule type="expression" dxfId="4" priority="7845">
      <formula>AND(NOT(HasFormula(#REF!)),#REF!&lt;&gt;"")</formula>
    </cfRule>
  </conditionalFormatting>
  <conditionalFormatting sqref="E2110:E2111">
    <cfRule type="expression" dxfId="4" priority="7851">
      <formula>AND(NOT(HasFormula(A2119)),A2119&lt;&gt;"")</formula>
    </cfRule>
  </conditionalFormatting>
  <conditionalFormatting sqref="E2112:E2118">
    <cfRule type="expression" dxfId="4" priority="7855">
      <formula>AND(NOT(HasFormula(A2129)),A2129&lt;&gt;"")</formula>
    </cfRule>
  </conditionalFormatting>
  <conditionalFormatting sqref="E2120:E2126">
    <cfRule type="expression" dxfId="4" priority="7867">
      <formula>AND(NOT(HasFormula(A2129)),A2129&lt;&gt;"")</formula>
    </cfRule>
  </conditionalFormatting>
  <conditionalFormatting sqref="E2127:E2128">
    <cfRule type="expression" dxfId="4" priority="7873">
      <formula>AND(NOT(HasFormula(#REF!)),#REF!&lt;&gt;"")</formula>
    </cfRule>
  </conditionalFormatting>
  <conditionalFormatting sqref="E2138:E2139">
    <cfRule type="expression" dxfId="4" priority="7887">
      <formula>AND(NOT(HasFormula(#REF!)),#REF!&lt;&gt;"")</formula>
    </cfRule>
  </conditionalFormatting>
  <conditionalFormatting sqref="E2166:E2167">
    <cfRule type="expression" dxfId="4" priority="7947">
      <formula>AND(NOT(HasFormula(#REF!)),#REF!&lt;&gt;"")</formula>
    </cfRule>
  </conditionalFormatting>
  <conditionalFormatting sqref="E2169:E2170">
    <cfRule type="expression" dxfId="4" priority="7941">
      <formula>AND(NOT(HasFormula(#REF!)),#REF!&lt;&gt;"")</formula>
    </cfRule>
  </conditionalFormatting>
  <conditionalFormatting sqref="E2225:E2226">
    <cfRule type="expression" dxfId="4" priority="8011">
      <formula>AND(NOT(HasFormula(A2227)),A2227&lt;&gt;"")</formula>
    </cfRule>
  </conditionalFormatting>
  <conditionalFormatting sqref="E2234:E2237">
    <cfRule type="expression" dxfId="4" priority="596">
      <formula>AND(NOT(HasFormula(A2235)),A2235&lt;&gt;"")</formula>
    </cfRule>
  </conditionalFormatting>
  <conditionalFormatting sqref="E2247:E2249">
    <cfRule type="expression" dxfId="4" priority="8023">
      <formula>AND(NOT(HasFormula(A2252)),A2252&lt;&gt;"")</formula>
    </cfRule>
  </conditionalFormatting>
  <conditionalFormatting sqref="E2270:E2277">
    <cfRule type="expression" dxfId="4" priority="577">
      <formula>AND(NOT(HasFormula(A2271)),A2271&lt;&gt;"")</formula>
    </cfRule>
  </conditionalFormatting>
  <conditionalFormatting sqref="E2349:E2351">
    <cfRule type="expression" dxfId="4" priority="523">
      <formula>AND(NOT(HasFormula(A2336)),A2336&lt;&gt;"")</formula>
    </cfRule>
  </conditionalFormatting>
  <conditionalFormatting sqref="E2529:E2532">
    <cfRule type="expression" dxfId="4" priority="8133">
      <formula>AND(NOT(HasFormula(A2533)),A2533&lt;&gt;"")</formula>
    </cfRule>
  </conditionalFormatting>
  <conditionalFormatting sqref="E2602:E2603">
    <cfRule type="expression" dxfId="4" priority="8155">
      <formula>AND(NOT(HasFormula(A2605)),A2605&lt;&gt;"")</formula>
    </cfRule>
  </conditionalFormatting>
  <conditionalFormatting sqref="E2725:E2726">
    <cfRule type="expression" dxfId="4" priority="8224">
      <formula>AND(NOT(HasFormula(A2727)),A2727&lt;&gt;"")</formula>
    </cfRule>
  </conditionalFormatting>
  <conditionalFormatting sqref="E2758:E2761">
    <cfRule type="expression" dxfId="4" priority="449">
      <formula>AND(NOT(HasFormula(A2759)),A2759&lt;&gt;"")</formula>
    </cfRule>
  </conditionalFormatting>
  <conditionalFormatting sqref="E2768:E2769">
    <cfRule type="expression" dxfId="4" priority="8254">
      <formula>AND(NOT(HasFormula(A2770)),A2770&lt;&gt;"")</formula>
    </cfRule>
  </conditionalFormatting>
  <conditionalFormatting sqref="E2771:E2772">
    <cfRule type="expression" dxfId="4" priority="8232">
      <formula>AND(NOT(HasFormula(#REF!)),#REF!&lt;&gt;"")</formula>
    </cfRule>
  </conditionalFormatting>
  <conditionalFormatting sqref="E2796:E2797">
    <cfRule type="expression" dxfId="4" priority="8248">
      <formula>AND(NOT(HasFormula(A2798)),A2798&lt;&gt;"")</formula>
    </cfRule>
  </conditionalFormatting>
  <conditionalFormatting sqref="E2906:E2907">
    <cfRule type="expression" dxfId="4" priority="8340">
      <formula>AND(NOT(HasFormula(A2908)),A2908&lt;&gt;"")</formula>
    </cfRule>
  </conditionalFormatting>
  <conditionalFormatting sqref="E2924:E2925">
    <cfRule type="expression" dxfId="4" priority="8334">
      <formula>AND(NOT(HasFormula(A2926)),A2926&lt;&gt;"")</formula>
    </cfRule>
  </conditionalFormatting>
  <conditionalFormatting sqref="E2949:E2953">
    <cfRule type="expression" dxfId="4" priority="426">
      <formula>AND(NOT(HasFormula(A2950)),A2950&lt;&gt;"")</formula>
    </cfRule>
  </conditionalFormatting>
  <conditionalFormatting sqref="E2958:E2960">
    <cfRule type="expression" dxfId="4" priority="410">
      <formula>AND(NOT(HasFormula(A2959)),A2959&lt;&gt;"")</formula>
    </cfRule>
  </conditionalFormatting>
  <conditionalFormatting sqref="E2966:E2967">
    <cfRule type="expression" dxfId="4" priority="8394">
      <formula>AND(NOT(HasFormula(A2968)),A2968&lt;&gt;"")</formula>
    </cfRule>
  </conditionalFormatting>
  <conditionalFormatting sqref="E2974:E2975">
    <cfRule type="expression" dxfId="4" priority="8398">
      <formula>AND(NOT(HasFormula(A2976)),A2976&lt;&gt;"")</formula>
    </cfRule>
  </conditionalFormatting>
  <conditionalFormatting sqref="E3026:E3027">
    <cfRule type="expression" dxfId="4" priority="367">
      <formula>AND(NOT(HasFormula(A3027)),A3027&lt;&gt;"")</formula>
    </cfRule>
  </conditionalFormatting>
  <conditionalFormatting sqref="E3057:E3058">
    <cfRule type="expression" dxfId="3" priority="268">
      <formula>AND(NOT(HasFormula(XFA3057)),XFA3057&lt;&gt;"")</formula>
    </cfRule>
    <cfRule type="expression" dxfId="4" priority="271">
      <formula>AND(NOT(HasFormula(A3059)),A3059&lt;&gt;"")</formula>
    </cfRule>
  </conditionalFormatting>
  <conditionalFormatting sqref="E3075:E3077">
    <cfRule type="expression" dxfId="4" priority="257">
      <formula>AND(NOT(HasFormula(A3076)),A3076&lt;&gt;"")</formula>
    </cfRule>
  </conditionalFormatting>
  <conditionalFormatting sqref="E3078:E3088">
    <cfRule type="expression" dxfId="4" priority="258">
      <formula>AND(NOT(HasFormula(#REF!)),#REF!&lt;&gt;"")</formula>
    </cfRule>
  </conditionalFormatting>
  <conditionalFormatting sqref="E3141:E3142">
    <cfRule type="expression" dxfId="4" priority="8499">
      <formula>AND(NOT(HasFormula(A3143)),A3143&lt;&gt;"")</formula>
    </cfRule>
  </conditionalFormatting>
  <conditionalFormatting sqref="E3212:E3213">
    <cfRule type="expression" dxfId="4" priority="8539">
      <formula>AND(NOT(HasFormula(A3214)),A3214&lt;&gt;"")</formula>
    </cfRule>
  </conditionalFormatting>
  <conditionalFormatting sqref="E3284:E3285">
    <cfRule type="expression" dxfId="4" priority="8547">
      <formula>AND(NOT(HasFormula(#REF!)),#REF!&lt;&gt;"")</formula>
    </cfRule>
  </conditionalFormatting>
  <conditionalFormatting sqref="E3322:E3323">
    <cfRule type="expression" dxfId="4" priority="8553">
      <formula>AND(NOT(HasFormula(A3324)),A3324&lt;&gt;"")</formula>
    </cfRule>
  </conditionalFormatting>
  <conditionalFormatting sqref="E3330:E3331">
    <cfRule type="expression" dxfId="4" priority="8579">
      <formula>AND(NOT(HasFormula(A3332)),A3332&lt;&gt;"")</formula>
    </cfRule>
  </conditionalFormatting>
  <conditionalFormatting sqref="E3540:E3541">
    <cfRule type="expression" dxfId="4" priority="8743">
      <formula>AND(NOT(HasFormula(A3542)),A3542&lt;&gt;"")</formula>
    </cfRule>
  </conditionalFormatting>
  <conditionalFormatting sqref="E3569:E3570">
    <cfRule type="expression" dxfId="4" priority="8753">
      <formula>AND(NOT(HasFormula(A3572)),A3572&lt;&gt;"")</formula>
    </cfRule>
  </conditionalFormatting>
  <conditionalFormatting sqref="E3604:E3605">
    <cfRule type="expression" dxfId="4" priority="8778">
      <formula>AND(NOT(HasFormula(A3606)),A3606&lt;&gt;"")</formula>
    </cfRule>
  </conditionalFormatting>
  <conditionalFormatting sqref="E3609:E3610">
    <cfRule type="expression" dxfId="4" priority="8797">
      <formula>AND(NOT(HasFormula(A3611)),A3611&lt;&gt;"")</formula>
    </cfRule>
  </conditionalFormatting>
  <conditionalFormatting sqref="E3617:E3618">
    <cfRule type="expression" dxfId="4" priority="8805">
      <formula>AND(NOT(HasFormula(A3619)),A3619&lt;&gt;"")</formula>
    </cfRule>
  </conditionalFormatting>
  <conditionalFormatting sqref="E3627:E3628">
    <cfRule type="expression" dxfId="4" priority="8817">
      <formula>AND(NOT(HasFormula(A3629)),A3629&lt;&gt;"")</formula>
    </cfRule>
  </conditionalFormatting>
  <conditionalFormatting sqref="E3630:E3633">
    <cfRule type="expression" dxfId="4" priority="8823">
      <formula>AND(NOT(HasFormula(A3634)),A3634&lt;&gt;"")</formula>
    </cfRule>
  </conditionalFormatting>
  <conditionalFormatting sqref="E3673:E3674">
    <cfRule type="expression" dxfId="4" priority="8833">
      <formula>AND(NOT(HasFormula(A3679)),A3679&lt;&gt;"")</formula>
    </cfRule>
  </conditionalFormatting>
  <conditionalFormatting sqref="E3675:E3678">
    <cfRule type="expression" dxfId="4" priority="8839">
      <formula>AND(NOT(HasFormula(A3679)),A3679&lt;&gt;"")</formula>
    </cfRule>
  </conditionalFormatting>
  <conditionalFormatting sqref="E3852:E3853">
    <cfRule type="expression" dxfId="4" priority="8913">
      <formula>AND(NOT(HasFormula(A3854)),A3854&lt;&gt;"")</formula>
    </cfRule>
  </conditionalFormatting>
  <conditionalFormatting sqref="E3876:E3877">
    <cfRule type="expression" dxfId="4" priority="8907">
      <formula>AND(NOT(HasFormula(#REF!)),#REF!&lt;&gt;"")</formula>
    </cfRule>
  </conditionalFormatting>
  <conditionalFormatting sqref="E3911:E3913">
    <cfRule type="expression" dxfId="4" priority="8931">
      <formula>AND(NOT(HasFormula(#REF!)),#REF!&lt;&gt;"")</formula>
    </cfRule>
  </conditionalFormatting>
  <conditionalFormatting sqref="E4087:E4088">
    <cfRule type="expression" dxfId="4" priority="8943">
      <formula>AND(NOT(HasFormula(A4089)),A4089&lt;&gt;"")</formula>
    </cfRule>
  </conditionalFormatting>
  <conditionalFormatting sqref="E4220:E4224">
    <cfRule type="expression" dxfId="4" priority="85">
      <formula>AND(NOT(HasFormula(A4221)),A4221&lt;&gt;"")</formula>
    </cfRule>
  </conditionalFormatting>
  <conditionalFormatting sqref="E4633:E4634">
    <cfRule type="expression" dxfId="4" priority="9080">
      <formula>AND(NOT(HasFormula(A4635)),A4635&lt;&gt;"")</formula>
    </cfRule>
  </conditionalFormatting>
  <conditionalFormatting sqref="E4658:E4659">
    <cfRule type="expression" dxfId="4" priority="9114">
      <formula>AND(NOT(HasFormula(A4660)),A4660&lt;&gt;"")</formula>
    </cfRule>
  </conditionalFormatting>
  <conditionalFormatting sqref="F1:F170">
    <cfRule type="containsText" dxfId="6" priority="1943" operator="between" text="12m">
      <formula>NOT(ISERROR(SEARCH("12m",F1)))</formula>
    </cfRule>
    <cfRule type="containsText" dxfId="5" priority="1944" operator="between" text="HRB500E">
      <formula>NOT(ISERROR(SEARCH("HRB500E",F1)))</formula>
    </cfRule>
  </conditionalFormatting>
  <conditionalFormatting sqref="F172:F607">
    <cfRule type="containsText" dxfId="5" priority="1845" operator="between" text="HRB500E">
      <formula>NOT(ISERROR(SEARCH("HRB500E",F172)))</formula>
    </cfRule>
    <cfRule type="containsText" dxfId="6" priority="1844" operator="between" text="12m">
      <formula>NOT(ISERROR(SEARCH("12m",F172)))</formula>
    </cfRule>
  </conditionalFormatting>
  <conditionalFormatting sqref="F1589:F1591">
    <cfRule type="containsText" dxfId="5" priority="899" operator="between" text="HRB500E">
      <formula>NOT(ISERROR(SEARCH("HRB500E",F1589)))</formula>
    </cfRule>
    <cfRule type="containsText" dxfId="6" priority="898" operator="between" text="12m">
      <formula>NOT(ISERROR(SEARCH("12m",F1589)))</formula>
    </cfRule>
  </conditionalFormatting>
  <conditionalFormatting sqref="F1881:F1882">
    <cfRule type="containsText" dxfId="5" priority="797" operator="between" text="HRB500E">
      <formula>NOT(ISERROR(SEARCH("HRB500E",F1881)))</formula>
    </cfRule>
    <cfRule type="containsText" dxfId="6" priority="796" operator="between" text="12m">
      <formula>NOT(ISERROR(SEARCH("12m",F1881)))</formula>
    </cfRule>
  </conditionalFormatting>
  <conditionalFormatting sqref="F1919:F1925">
    <cfRule type="containsText" dxfId="5" priority="755" operator="between" text="HRB500E">
      <formula>NOT(ISERROR(SEARCH("HRB500E",F1919)))</formula>
    </cfRule>
    <cfRule type="containsText" dxfId="6" priority="754" operator="between" text="12m">
      <formula>NOT(ISERROR(SEARCH("12m",F1919)))</formula>
    </cfRule>
  </conditionalFormatting>
  <conditionalFormatting sqref="F2234:F2237">
    <cfRule type="containsText" dxfId="6" priority="590" operator="between" text="12m">
      <formula>NOT(ISERROR(SEARCH("12m",F2234)))</formula>
    </cfRule>
    <cfRule type="containsText" dxfId="5" priority="591" operator="between" text="HRB500E">
      <formula>NOT(ISERROR(SEARCH("HRB500E",F2234)))</formula>
    </cfRule>
  </conditionalFormatting>
  <conditionalFormatting sqref="F2270:F2277">
    <cfRule type="containsText" dxfId="6" priority="573" operator="between" text="12m">
      <formula>NOT(ISERROR(SEARCH("12m",F2270)))</formula>
    </cfRule>
    <cfRule type="containsText" dxfId="5" priority="574" operator="between" text="HRB500E">
      <formula>NOT(ISERROR(SEARCH("HRB500E",F2270)))</formula>
    </cfRule>
  </conditionalFormatting>
  <conditionalFormatting sqref="F2758:F2761">
    <cfRule type="containsText" dxfId="5" priority="446" operator="between" text="HRB500E">
      <formula>NOT(ISERROR(SEARCH("HRB500E",F2758)))</formula>
    </cfRule>
    <cfRule type="containsText" dxfId="6" priority="445" operator="between" text="12m">
      <formula>NOT(ISERROR(SEARCH("12m",F2758)))</formula>
    </cfRule>
  </conditionalFormatting>
  <conditionalFormatting sqref="F2778:F2784">
    <cfRule type="containsText" dxfId="5" priority="439" operator="between" text="HRB500E">
      <formula>NOT(ISERROR(SEARCH("HRB500E",F2778)))</formula>
    </cfRule>
  </conditionalFormatting>
  <conditionalFormatting sqref="F2949:F2953">
    <cfRule type="containsText" dxfId="6" priority="420" operator="between" text="12m">
      <formula>NOT(ISERROR(SEARCH("12m",F2949)))</formula>
    </cfRule>
    <cfRule type="containsText" dxfId="5" priority="421" operator="between" text="HRB500E">
      <formula>NOT(ISERROR(SEARCH("HRB500E",F2949)))</formula>
    </cfRule>
  </conditionalFormatting>
  <conditionalFormatting sqref="F2958:F2960">
    <cfRule type="containsText" dxfId="6" priority="406" operator="between" text="12m">
      <formula>NOT(ISERROR(SEARCH("12m",F2958)))</formula>
    </cfRule>
    <cfRule type="containsText" dxfId="5" priority="407" operator="between" text="HRB500E">
      <formula>NOT(ISERROR(SEARCH("HRB500E",F2958)))</formula>
    </cfRule>
  </conditionalFormatting>
  <conditionalFormatting sqref="F2996:F3002">
    <cfRule type="containsText" dxfId="6" priority="388" operator="between" text="12m">
      <formula>NOT(ISERROR(SEARCH("12m",F2996)))</formula>
    </cfRule>
    <cfRule type="containsText" dxfId="5" priority="389" operator="between" text="HRB500E">
      <formula>NOT(ISERROR(SEARCH("HRB500E",F2996)))</formula>
    </cfRule>
  </conditionalFormatting>
  <conditionalFormatting sqref="F3026:F3028">
    <cfRule type="containsText" dxfId="6" priority="363" operator="between" text="12m">
      <formula>NOT(ISERROR(SEARCH("12m",F3026)))</formula>
    </cfRule>
    <cfRule type="containsText" dxfId="5" priority="364" operator="between" text="HRB500E">
      <formula>NOT(ISERROR(SEARCH("HRB500E",F3026)))</formula>
    </cfRule>
  </conditionalFormatting>
  <conditionalFormatting sqref="F3043:F3048">
    <cfRule type="containsText" dxfId="6" priority="286" operator="between" text="12m">
      <formula>NOT(ISERROR(SEARCH("12m",F3043)))</formula>
    </cfRule>
    <cfRule type="containsText" dxfId="5" priority="287" operator="between" text="HRB500E">
      <formula>NOT(ISERROR(SEARCH("HRB500E",F3043)))</formula>
    </cfRule>
  </conditionalFormatting>
  <conditionalFormatting sqref="F3049:F3051">
    <cfRule type="containsText" dxfId="6" priority="299" operator="between" text="12m">
      <formula>NOT(ISERROR(SEARCH("12m",F3049)))</formula>
    </cfRule>
    <cfRule type="containsText" dxfId="5" priority="300" operator="between" text="HRB500E">
      <formula>NOT(ISERROR(SEARCH("HRB500E",F3049)))</formula>
    </cfRule>
  </conditionalFormatting>
  <conditionalFormatting sqref="F3052:F3056">
    <cfRule type="containsText" dxfId="6" priority="312" operator="between" text="12m">
      <formula>NOT(ISERROR(SEARCH("12m",F3052)))</formula>
    </cfRule>
    <cfRule type="containsText" dxfId="5" priority="313" operator="between" text="HRB500E">
      <formula>NOT(ISERROR(SEARCH("HRB500E",F3052)))</formula>
    </cfRule>
  </conditionalFormatting>
  <conditionalFormatting sqref="F3057:F3058">
    <cfRule type="containsText" dxfId="6" priority="269" operator="between" text="12m">
      <formula>NOT(ISERROR(SEARCH("12m",F3057)))</formula>
    </cfRule>
    <cfRule type="containsText" dxfId="5" priority="270" operator="between" text="HRB500E">
      <formula>NOT(ISERROR(SEARCH("HRB500E",F3057)))</formula>
    </cfRule>
  </conditionalFormatting>
  <conditionalFormatting sqref="F3075:F3088">
    <cfRule type="containsText" dxfId="6" priority="255" operator="between" text="12m">
      <formula>NOT(ISERROR(SEARCH("12m",F3075)))</formula>
    </cfRule>
    <cfRule type="containsText" dxfId="5" priority="256" operator="between" text="HRB500E">
      <formula>NOT(ISERROR(SEARCH("HRB500E",F3075)))</formula>
    </cfRule>
  </conditionalFormatting>
  <conditionalFormatting sqref="F3184:F3227">
    <cfRule type="containsText" dxfId="6" priority="207" operator="between" text="12m">
      <formula>NOT(ISERROR(SEARCH("12m",F3184)))</formula>
    </cfRule>
    <cfRule type="containsText" dxfId="5" priority="208" operator="between" text="HRB500E">
      <formula>NOT(ISERROR(SEARCH("HRB500E",F3184)))</formula>
    </cfRule>
  </conditionalFormatting>
  <conditionalFormatting sqref="F4220:F4224">
    <cfRule type="containsText" dxfId="6" priority="83" operator="between" text="12m">
      <formula>NOT(ISERROR(SEARCH("12m",F4220)))</formula>
    </cfRule>
    <cfRule type="containsText" dxfId="5" priority="84" operator="between" text="HRB500E">
      <formula>NOT(ISERROR(SEARCH("HRB500E",F4220)))</formula>
    </cfRule>
  </conditionalFormatting>
  <conditionalFormatting sqref="H1589:H1604">
    <cfRule type="expression" dxfId="3" priority="901">
      <formula>AND(NOT(HasFormula(XFD1589)),XFD1589&lt;&gt;"")</formula>
    </cfRule>
    <cfRule type="expression" dxfId="4" priority="900">
      <formula>AND(NOT(HasFormula(D1590)),D1590&lt;&gt;"")</formula>
    </cfRule>
  </conditionalFormatting>
  <conditionalFormatting sqref="H1702:H1706">
    <cfRule type="expression" dxfId="4" priority="7765">
      <formula>AND(NOT(HasFormula(#REF!)),#REF!&lt;&gt;"")</formula>
    </cfRule>
    <cfRule type="expression" dxfId="3" priority="7766">
      <formula>AND(NOT(HasFormula(XFD1702)),XFD1702&lt;&gt;"")</formula>
    </cfRule>
  </conditionalFormatting>
  <conditionalFormatting sqref="H1708:H1740">
    <cfRule type="expression" dxfId="4" priority="7771">
      <formula>AND(NOT(HasFormula(#REF!)),#REF!&lt;&gt;"")</formula>
    </cfRule>
    <cfRule type="expression" dxfId="3" priority="7772">
      <formula>AND(NOT(HasFormula(XFD1708)),XFD1708&lt;&gt;"")</formula>
    </cfRule>
  </conditionalFormatting>
  <conditionalFormatting sqref="H1753:H1769">
    <cfRule type="expression" dxfId="3" priority="820">
      <formula>AND(NOT(HasFormula(XFD1753)),XFD1753&lt;&gt;"")</formula>
    </cfRule>
    <cfRule type="expression" dxfId="4" priority="819">
      <formula>AND(NOT(HasFormula(D1754)),D1754&lt;&gt;"")</formula>
    </cfRule>
  </conditionalFormatting>
  <conditionalFormatting sqref="H1881:H1882">
    <cfRule type="expression" dxfId="3" priority="799">
      <formula>AND(NOT(HasFormula(XFD1881)),XFD1881&lt;&gt;"")</formula>
    </cfRule>
    <cfRule type="expression" dxfId="4" priority="798">
      <formula>AND(NOT(HasFormula(D1882)),D1882&lt;&gt;"")</formula>
    </cfRule>
  </conditionalFormatting>
  <conditionalFormatting sqref="H2053:H2054">
    <cfRule type="expression" dxfId="4" priority="7819">
      <formula>AND(NOT(HasFormula(#REF!)),#REF!&lt;&gt;"")</formula>
    </cfRule>
    <cfRule type="expression" dxfId="3" priority="7820">
      <formula>AND(NOT(HasFormula(XFD2053)),XFD2053&lt;&gt;"")</formula>
    </cfRule>
  </conditionalFormatting>
  <conditionalFormatting sqref="H2056:H2057">
    <cfRule type="expression" dxfId="4" priority="7825">
      <formula>AND(NOT(HasFormula(#REF!)),#REF!&lt;&gt;"")</formula>
    </cfRule>
    <cfRule type="expression" dxfId="3" priority="7826">
      <formula>AND(NOT(HasFormula(XFD2056)),XFD2056&lt;&gt;"")</formula>
    </cfRule>
  </conditionalFormatting>
  <conditionalFormatting sqref="H2090:H2108">
    <cfRule type="expression" dxfId="4" priority="7842">
      <formula>AND(NOT(HasFormula(#REF!)),#REF!&lt;&gt;"")</formula>
    </cfRule>
    <cfRule type="expression" dxfId="3" priority="7843">
      <formula>AND(NOT(HasFormula(XFD2090)),XFD2090&lt;&gt;"")</formula>
    </cfRule>
  </conditionalFormatting>
  <conditionalFormatting sqref="H2110:H2111">
    <cfRule type="expression" dxfId="4" priority="7848">
      <formula>AND(NOT(HasFormula(D2119)),D2119&lt;&gt;"")</formula>
    </cfRule>
    <cfRule type="expression" dxfId="3" priority="7849">
      <formula>AND(NOT(HasFormula(XFD2110)),XFD2110&lt;&gt;"")</formula>
    </cfRule>
  </conditionalFormatting>
  <conditionalFormatting sqref="H2112:H2118">
    <cfRule type="expression" dxfId="4" priority="7856">
      <formula>AND(NOT(HasFormula(D2129)),D2129&lt;&gt;"")</formula>
    </cfRule>
    <cfRule type="expression" dxfId="3" priority="7857">
      <formula>AND(NOT(HasFormula(XFD2112)),XFD2112&lt;&gt;"")</formula>
    </cfRule>
  </conditionalFormatting>
  <conditionalFormatting sqref="H2120:H2126">
    <cfRule type="expression" dxfId="4" priority="7868">
      <formula>AND(NOT(HasFormula(D2129)),D2129&lt;&gt;"")</formula>
    </cfRule>
    <cfRule type="expression" dxfId="3" priority="7869">
      <formula>AND(NOT(HasFormula(XFD2120)),XFD2120&lt;&gt;"")</formula>
    </cfRule>
  </conditionalFormatting>
  <conditionalFormatting sqref="H2127:H2128">
    <cfRule type="expression" dxfId="4" priority="7874">
      <formula>AND(NOT(HasFormula(#REF!)),#REF!&lt;&gt;"")</formula>
    </cfRule>
    <cfRule type="expression" dxfId="3" priority="7875">
      <formula>AND(NOT(HasFormula(XFD2127)),XFD2127&lt;&gt;"")</formula>
    </cfRule>
  </conditionalFormatting>
  <conditionalFormatting sqref="H2138:H2139">
    <cfRule type="expression" dxfId="4" priority="7884">
      <formula>AND(NOT(HasFormula(#REF!)),#REF!&lt;&gt;"")</formula>
    </cfRule>
    <cfRule type="expression" dxfId="3" priority="7885">
      <formula>AND(NOT(HasFormula(XFD2138)),XFD2138&lt;&gt;"")</formula>
    </cfRule>
  </conditionalFormatting>
  <conditionalFormatting sqref="H2165:H2166">
    <cfRule type="expression" dxfId="4" priority="7890">
      <formula>AND(NOT(HasFormula(#REF!)),#REF!&lt;&gt;"")</formula>
    </cfRule>
    <cfRule type="expression" dxfId="3" priority="7891">
      <formula>AND(NOT(HasFormula(XFD2165)),XFD2165&lt;&gt;"")</formula>
    </cfRule>
  </conditionalFormatting>
  <conditionalFormatting sqref="H2168:H2173">
    <cfRule type="expression" dxfId="4" priority="7929">
      <formula>AND(NOT(HasFormula(#REF!)),#REF!&lt;&gt;"")</formula>
    </cfRule>
    <cfRule type="expression" dxfId="3" priority="7930">
      <formula>AND(NOT(HasFormula(XFD2168)),XFD2168&lt;&gt;"")</formula>
    </cfRule>
  </conditionalFormatting>
  <conditionalFormatting sqref="H2247:H2249">
    <cfRule type="expression" dxfId="4" priority="8020">
      <formula>AND(NOT(HasFormula(D2252)),D2252&lt;&gt;"")</formula>
    </cfRule>
    <cfRule type="expression" dxfId="3" priority="8021">
      <formula>AND(NOT(HasFormula(XFD2247)),XFD2247&lt;&gt;"")</formula>
    </cfRule>
    <cfRule type="expression" dxfId="4" priority="8032">
      <formula>AND(NOT(HasFormula(D2252)),D2252&lt;&gt;"")</formula>
    </cfRule>
    <cfRule type="expression" dxfId="3" priority="8033">
      <formula>AND(NOT(HasFormula(XFD2247)),XFD2247&lt;&gt;"")</formula>
    </cfRule>
  </conditionalFormatting>
  <conditionalFormatting sqref="H2270:H2277">
    <cfRule type="expression" dxfId="4" priority="567">
      <formula>AND(NOT(HasFormula(D2271)),D2271&lt;&gt;"")</formula>
    </cfRule>
    <cfRule type="expression" dxfId="3" priority="568">
      <formula>AND(NOT(HasFormula(XFD2270)),XFD2270&lt;&gt;"")</formula>
    </cfRule>
  </conditionalFormatting>
  <conditionalFormatting sqref="H2338:H2348">
    <cfRule type="expression" dxfId="3" priority="540">
      <formula>AND(NOT(HasFormula(XFD2338)),XFD2338&lt;&gt;"")</formula>
    </cfRule>
    <cfRule type="expression" dxfId="4" priority="539">
      <formula>AND(NOT(HasFormula(D2325)),D2325&lt;&gt;"")</formula>
    </cfRule>
  </conditionalFormatting>
  <conditionalFormatting sqref="H2349:H2358">
    <cfRule type="expression" dxfId="3" priority="525">
      <formula>AND(NOT(HasFormula(XFD2349)),XFD2349&lt;&gt;"")</formula>
    </cfRule>
    <cfRule type="expression" dxfId="4" priority="524">
      <formula>AND(NOT(HasFormula(D2336)),D2336&lt;&gt;"")</formula>
    </cfRule>
  </conditionalFormatting>
  <conditionalFormatting sqref="H2359:H2437">
    <cfRule type="expression" dxfId="4" priority="511">
      <formula>AND(NOT(HasFormula(D2347)),D2347&lt;&gt;"")</formula>
    </cfRule>
    <cfRule type="expression" dxfId="3" priority="512">
      <formula>AND(NOT(HasFormula(XFD2359)),XFD2359&lt;&gt;"")</formula>
    </cfRule>
  </conditionalFormatting>
  <conditionalFormatting sqref="H2483:H2521">
    <cfRule type="expression" dxfId="3" priority="497">
      <formula>AND(NOT(HasFormula(XFD2483)),XFD2483&lt;&gt;"")</formula>
    </cfRule>
    <cfRule type="expression" dxfId="4" priority="496">
      <formula>AND(NOT(HasFormula(D2484)),D2484&lt;&gt;"")</formula>
    </cfRule>
  </conditionalFormatting>
  <conditionalFormatting sqref="H2529:H2534">
    <cfRule type="expression" dxfId="4" priority="8130">
      <formula>AND(NOT(HasFormula(D2533)),D2533&lt;&gt;"")</formula>
    </cfRule>
    <cfRule type="expression" dxfId="3" priority="8131">
      <formula>AND(NOT(HasFormula(XFD2529)),XFD2529&lt;&gt;"")</formula>
    </cfRule>
  </conditionalFormatting>
  <conditionalFormatting sqref="H2576:H2581">
    <cfRule type="expression" dxfId="3" priority="489">
      <formula>AND(NOT(HasFormula(XFD2576)),XFD2576&lt;&gt;"")</formula>
    </cfRule>
    <cfRule type="expression" dxfId="4" priority="488">
      <formula>AND(NOT(HasFormula(D2577)),D2577&lt;&gt;"")</formula>
    </cfRule>
  </conditionalFormatting>
  <conditionalFormatting sqref="H2602:H2604">
    <cfRule type="expression" dxfId="4" priority="8156">
      <formula>AND(NOT(HasFormula(D2605)),D2605&lt;&gt;"")</formula>
    </cfRule>
    <cfRule type="expression" dxfId="3" priority="8157">
      <formula>AND(NOT(HasFormula(XFD2602)),XFD2602&lt;&gt;"")</formula>
    </cfRule>
  </conditionalFormatting>
  <conditionalFormatting sqref="H2611:H2643">
    <cfRule type="expression" dxfId="4" priority="8160">
      <formula>AND(NOT(HasFormula(#REF!)),#REF!&lt;&gt;"")</formula>
    </cfRule>
    <cfRule type="expression" dxfId="3" priority="8161">
      <formula>AND(NOT(HasFormula(XFD2611)),XFD2611&lt;&gt;"")</formula>
    </cfRule>
  </conditionalFormatting>
  <conditionalFormatting sqref="H2650:H2664">
    <cfRule type="expression" dxfId="4" priority="479">
      <formula>AND(NOT(HasFormula(D2651)),D2651&lt;&gt;"")</formula>
    </cfRule>
    <cfRule type="expression" dxfId="3" priority="480">
      <formula>AND(NOT(HasFormula(XFD2650)),XFD2650&lt;&gt;"")</formula>
    </cfRule>
  </conditionalFormatting>
  <conditionalFormatting sqref="H2758:H2777">
    <cfRule type="expression" dxfId="4" priority="450">
      <formula>AND(NOT(HasFormula(#REF!)),#REF!&lt;&gt;"")</formula>
    </cfRule>
    <cfRule type="expression" dxfId="3" priority="451">
      <formula>AND(NOT(HasFormula(XFD2758)),XFD2758&lt;&gt;"")</formula>
    </cfRule>
  </conditionalFormatting>
  <conditionalFormatting sqref="H2778:H2801">
    <cfRule type="expression" dxfId="4" priority="436">
      <formula>AND(NOT(HasFormula(#REF!)),#REF!&lt;&gt;"")</formula>
    </cfRule>
    <cfRule type="expression" dxfId="3" priority="437">
      <formula>AND(NOT(HasFormula(XFD2778)),XFD2778&lt;&gt;"")</formula>
    </cfRule>
  </conditionalFormatting>
  <conditionalFormatting sqref="H2802:H2842">
    <cfRule type="expression" dxfId="3" priority="431">
      <formula>AND(NOT(HasFormula(XFD2802)),XFD2802&lt;&gt;"")</formula>
    </cfRule>
    <cfRule type="expression" dxfId="4" priority="430">
      <formula>AND(NOT(HasFormula(#REF!)),#REF!&lt;&gt;"")</formula>
    </cfRule>
  </conditionalFormatting>
  <conditionalFormatting sqref="H2851:H2859">
    <cfRule type="expression" dxfId="4" priority="8299">
      <formula>AND(NOT(HasFormula(#REF!)),#REF!&lt;&gt;"")</formula>
    </cfRule>
    <cfRule type="expression" dxfId="3" priority="8300">
      <formula>AND(NOT(HasFormula(XFD2851)),XFD2851&lt;&gt;"")</formula>
    </cfRule>
  </conditionalFormatting>
  <conditionalFormatting sqref="H2906:H2907">
    <cfRule type="expression" dxfId="4" priority="8337">
      <formula>AND(NOT(HasFormula(D2908)),D2908&lt;&gt;"")</formula>
    </cfRule>
    <cfRule type="expression" dxfId="3" priority="8338">
      <formula>AND(NOT(HasFormula(XFD2906)),XFD2906&lt;&gt;"")</formula>
    </cfRule>
  </conditionalFormatting>
  <conditionalFormatting sqref="H2932:H2948">
    <cfRule type="expression" dxfId="4" priority="427">
      <formula>AND(NOT(HasFormula(#REF!)),#REF!&lt;&gt;"")</formula>
    </cfRule>
    <cfRule type="expression" dxfId="3" priority="428">
      <formula>AND(NOT(HasFormula(XFD2932)),XFD2932&lt;&gt;"")</formula>
    </cfRule>
  </conditionalFormatting>
  <conditionalFormatting sqref="H2949:H2957">
    <cfRule type="expression" dxfId="4" priority="411">
      <formula>AND(NOT(HasFormula(#REF!)),#REF!&lt;&gt;"")</formula>
    </cfRule>
    <cfRule type="expression" dxfId="3" priority="412">
      <formula>AND(NOT(HasFormula(XFD2949)),XFD2949&lt;&gt;"")</formula>
    </cfRule>
  </conditionalFormatting>
  <conditionalFormatting sqref="H2958:H2995">
    <cfRule type="expression" dxfId="4" priority="399">
      <formula>AND(NOT(HasFormula(#REF!)),#REF!&lt;&gt;"")</formula>
    </cfRule>
    <cfRule type="expression" dxfId="3" priority="400">
      <formula>AND(NOT(HasFormula(XFD2958)),XFD2958&lt;&gt;"")</formula>
    </cfRule>
  </conditionalFormatting>
  <conditionalFormatting sqref="H2996:H3025">
    <cfRule type="expression" dxfId="4" priority="372">
      <formula>AND(NOT(HasFormula(#REF!)),#REF!&lt;&gt;"")</formula>
    </cfRule>
    <cfRule type="expression" dxfId="3" priority="373">
      <formula>AND(NOT(HasFormula(XFD2996)),XFD2996&lt;&gt;"")</formula>
    </cfRule>
  </conditionalFormatting>
  <conditionalFormatting sqref="H3026:H3032">
    <cfRule type="expression" dxfId="4" priority="332">
      <formula>AND(NOT(HasFormula(#REF!)),#REF!&lt;&gt;"")</formula>
    </cfRule>
    <cfRule type="expression" dxfId="3" priority="333">
      <formula>AND(NOT(HasFormula(XFD3026)),XFD3026&lt;&gt;"")</formula>
    </cfRule>
  </conditionalFormatting>
  <conditionalFormatting sqref="H3033:H3038">
    <cfRule type="expression" dxfId="4" priority="266">
      <formula>AND(NOT(HasFormula(#REF!)),#REF!&lt;&gt;"")</formula>
    </cfRule>
    <cfRule type="expression" dxfId="3" priority="267">
      <formula>AND(NOT(HasFormula(XFD3033)),XFD3033&lt;&gt;"")</formula>
    </cfRule>
  </conditionalFormatting>
  <conditionalFormatting sqref="H3039:H3042">
    <cfRule type="expression" dxfId="4" priority="328">
      <formula>AND(NOT(HasFormula(#REF!)),#REF!&lt;&gt;"")</formula>
    </cfRule>
    <cfRule type="expression" dxfId="3" priority="329">
      <formula>AND(NOT(HasFormula(XFD3039)),XFD3039&lt;&gt;"")</formula>
    </cfRule>
  </conditionalFormatting>
  <conditionalFormatting sqref="H3043:H3054">
    <cfRule type="expression" dxfId="4" priority="264">
      <formula>AND(NOT(HasFormula(#REF!)),#REF!&lt;&gt;"")</formula>
    </cfRule>
    <cfRule type="expression" dxfId="3" priority="265">
      <formula>AND(NOT(HasFormula(XFD3043)),XFD3043&lt;&gt;"")</formula>
    </cfRule>
  </conditionalFormatting>
  <conditionalFormatting sqref="H3055:H3102">
    <cfRule type="expression" dxfId="3" priority="221">
      <formula>AND(NOT(HasFormula(XFD3055)),XFD3055&lt;&gt;"")</formula>
    </cfRule>
    <cfRule type="expression" dxfId="4" priority="220">
      <formula>AND(NOT(HasFormula(#REF!)),#REF!&lt;&gt;"")</formula>
    </cfRule>
  </conditionalFormatting>
  <conditionalFormatting sqref="H3141:H3142">
    <cfRule type="expression" dxfId="4" priority="8496">
      <formula>AND(NOT(HasFormula(D3143)),D3143&lt;&gt;"")</formula>
    </cfRule>
    <cfRule type="expression" dxfId="3" priority="8497">
      <formula>AND(NOT(HasFormula(XFD3141)),XFD3141&lt;&gt;"")</formula>
    </cfRule>
  </conditionalFormatting>
  <conditionalFormatting sqref="H3154:H3183">
    <cfRule type="expression" dxfId="4" priority="8502">
      <formula>AND(NOT(HasFormula(#REF!)),#REF!&lt;&gt;"")</formula>
    </cfRule>
    <cfRule type="expression" dxfId="3" priority="8503">
      <formula>AND(NOT(HasFormula(XFD3154)),XFD3154&lt;&gt;"")</formula>
    </cfRule>
  </conditionalFormatting>
  <conditionalFormatting sqref="H3184:H3261">
    <cfRule type="expression" dxfId="4" priority="199">
      <formula>AND(NOT(HasFormula(#REF!)),#REF!&lt;&gt;"")</formula>
    </cfRule>
    <cfRule type="expression" dxfId="3" priority="200">
      <formula>AND(NOT(HasFormula(XFD3184)),XFD3184&lt;&gt;"")</formula>
    </cfRule>
  </conditionalFormatting>
  <conditionalFormatting sqref="H3284:H3289">
    <cfRule type="expression" dxfId="4" priority="8544">
      <formula>AND(NOT(HasFormula(#REF!)),#REF!&lt;&gt;"")</formula>
    </cfRule>
    <cfRule type="expression" dxfId="3" priority="8545">
      <formula>AND(NOT(HasFormula(XFD3284)),XFD3284&lt;&gt;"")</formula>
    </cfRule>
  </conditionalFormatting>
  <conditionalFormatting sqref="H3290:H3316">
    <cfRule type="expression" dxfId="4" priority="197">
      <formula>AND(NOT(HasFormula(#REF!)),#REF!&lt;&gt;"")</formula>
    </cfRule>
    <cfRule type="expression" dxfId="3" priority="198">
      <formula>AND(NOT(HasFormula(XFD3290)),XFD3290&lt;&gt;"")</formula>
    </cfRule>
  </conditionalFormatting>
  <conditionalFormatting sqref="H3317:H3318">
    <cfRule type="expression" dxfId="4" priority="195">
      <formula>AND(NOT(HasFormula(#REF!)),#REF!&lt;&gt;"")</formula>
    </cfRule>
    <cfRule type="expression" dxfId="3" priority="196">
      <formula>AND(NOT(HasFormula(XFD3317)),XFD3317&lt;&gt;"")</formula>
    </cfRule>
  </conditionalFormatting>
  <conditionalFormatting sqref="H3319:H3329">
    <cfRule type="expression" dxfId="4" priority="193">
      <formula>AND(NOT(HasFormula(#REF!)),#REF!&lt;&gt;"")</formula>
    </cfRule>
    <cfRule type="expression" dxfId="3" priority="194">
      <formula>AND(NOT(HasFormula(XFD3319)),XFD3319&lt;&gt;"")</formula>
    </cfRule>
  </conditionalFormatting>
  <conditionalFormatting sqref="H3330:H3335">
    <cfRule type="expression" dxfId="4" priority="189">
      <formula>AND(NOT(HasFormula(#REF!)),#REF!&lt;&gt;"")</formula>
    </cfRule>
    <cfRule type="expression" dxfId="3" priority="190">
      <formula>AND(NOT(HasFormula(XFD3330)),XFD3330&lt;&gt;"")</formula>
    </cfRule>
  </conditionalFormatting>
  <conditionalFormatting sqref="H3336:H3375">
    <cfRule type="expression" dxfId="4" priority="187">
      <formula>AND(NOT(HasFormula(#REF!)),#REF!&lt;&gt;"")</formula>
    </cfRule>
    <cfRule type="expression" dxfId="3" priority="188">
      <formula>AND(NOT(HasFormula(XFD3336)),XFD3336&lt;&gt;"")</formula>
    </cfRule>
  </conditionalFormatting>
  <conditionalFormatting sqref="H3376:H3408">
    <cfRule type="expression" dxfId="4" priority="175">
      <formula>AND(NOT(HasFormula(#REF!)),#REF!&lt;&gt;"")</formula>
    </cfRule>
    <cfRule type="expression" dxfId="3" priority="176">
      <formula>AND(NOT(HasFormula(XFD3376)),XFD3376&lt;&gt;"")</formula>
    </cfRule>
  </conditionalFormatting>
  <conditionalFormatting sqref="H3489:H3503">
    <cfRule type="expression" dxfId="4" priority="169">
      <formula>AND(NOT(HasFormula(#REF!)),#REF!&lt;&gt;"")</formula>
    </cfRule>
    <cfRule type="expression" dxfId="3" priority="170">
      <formula>AND(NOT(HasFormula(XFD3489)),XFD3489&lt;&gt;"")</formula>
    </cfRule>
  </conditionalFormatting>
  <conditionalFormatting sqref="H3504:H3509">
    <cfRule type="expression" dxfId="4" priority="165">
      <formula>AND(NOT(HasFormula(#REF!)),#REF!&lt;&gt;"")</formula>
    </cfRule>
    <cfRule type="expression" dxfId="3" priority="166">
      <formula>AND(NOT(HasFormula(XFD3504)),XFD3504&lt;&gt;"")</formula>
    </cfRule>
  </conditionalFormatting>
  <conditionalFormatting sqref="H3510:H3527">
    <cfRule type="expression" dxfId="4" priority="163">
      <formula>AND(NOT(HasFormula(#REF!)),#REF!&lt;&gt;"")</formula>
    </cfRule>
    <cfRule type="expression" dxfId="3" priority="164">
      <formula>AND(NOT(HasFormula(XFD3510)),XFD3510&lt;&gt;"")</formula>
    </cfRule>
  </conditionalFormatting>
  <conditionalFormatting sqref="H3540:H3541">
    <cfRule type="expression" dxfId="4" priority="8740">
      <formula>AND(NOT(HasFormula(D3542)),D3542&lt;&gt;"")</formula>
    </cfRule>
    <cfRule type="expression" dxfId="3" priority="8741">
      <formula>AND(NOT(HasFormula(XFD3540)),XFD3540&lt;&gt;"")</formula>
    </cfRule>
  </conditionalFormatting>
  <conditionalFormatting sqref="H3570:H3571">
    <cfRule type="expression" dxfId="3" priority="162">
      <formula>AND(NOT(HasFormula(XFD3570)),XFD3570&lt;&gt;"")</formula>
    </cfRule>
    <cfRule type="expression" dxfId="4" priority="161">
      <formula>AND(NOT(HasFormula(D3573)),D3573&lt;&gt;"")</formula>
    </cfRule>
  </conditionalFormatting>
  <conditionalFormatting sqref="H3572:H3580">
    <cfRule type="expression" dxfId="4" priority="159">
      <formula>AND(NOT(HasFormula(D3573)),D3573&lt;&gt;"")</formula>
    </cfRule>
    <cfRule type="expression" dxfId="3" priority="160">
      <formula>AND(NOT(HasFormula(XFD3572)),XFD3572&lt;&gt;"")</formula>
    </cfRule>
  </conditionalFormatting>
  <conditionalFormatting sqref="H3587:H3588">
    <cfRule type="expression" dxfId="3" priority="146">
      <formula>AND(NOT(HasFormula(XFD3587)),XFD3587&lt;&gt;"")</formula>
    </cfRule>
    <cfRule type="expression" dxfId="4" priority="145">
      <formula>AND(NOT(HasFormula(D3588)),D3588&lt;&gt;"")</formula>
    </cfRule>
  </conditionalFormatting>
  <conditionalFormatting sqref="H3590:H3593">
    <cfRule type="expression" dxfId="3" priority="144">
      <formula>AND(NOT(HasFormula(XFD3590)),XFD3590&lt;&gt;"")</formula>
    </cfRule>
    <cfRule type="expression" dxfId="4" priority="143">
      <formula>AND(NOT(HasFormula(D3591)),D3591&lt;&gt;"")</formula>
    </cfRule>
  </conditionalFormatting>
  <conditionalFormatting sqref="H3596:H3598">
    <cfRule type="expression" dxfId="3" priority="142">
      <formula>AND(NOT(HasFormula(XFD3596)),XFD3596&lt;&gt;"")</formula>
    </cfRule>
    <cfRule type="expression" dxfId="4" priority="141">
      <formula>AND(NOT(HasFormula(D3597)),D3597&lt;&gt;"")</formula>
    </cfRule>
  </conditionalFormatting>
  <conditionalFormatting sqref="H3599:H3602">
    <cfRule type="expression" dxfId="4" priority="157">
      <formula>AND(NOT(HasFormula(D3600)),D3600&lt;&gt;"")</formula>
    </cfRule>
    <cfRule type="expression" dxfId="3" priority="158">
      <formula>AND(NOT(HasFormula(XFD3599)),XFD3599&lt;&gt;"")</formula>
    </cfRule>
  </conditionalFormatting>
  <conditionalFormatting sqref="H3603:H3661">
    <cfRule type="expression" dxfId="3" priority="140">
      <formula>AND(NOT(HasFormula(XFD3603)),XFD3603&lt;&gt;"")</formula>
    </cfRule>
    <cfRule type="expression" dxfId="4" priority="139">
      <formula>AND(NOT(HasFormula(D3604)),D3604&lt;&gt;"")</formula>
    </cfRule>
  </conditionalFormatting>
  <conditionalFormatting sqref="H3669:H3716">
    <cfRule type="expression" dxfId="3" priority="138">
      <formula>AND(NOT(HasFormula(XFD3669)),XFD3669&lt;&gt;"")</formula>
    </cfRule>
    <cfRule type="expression" dxfId="4" priority="137">
      <formula>AND(NOT(HasFormula(D3670)),D3670&lt;&gt;"")</formula>
    </cfRule>
  </conditionalFormatting>
  <conditionalFormatting sqref="H3753:H3781">
    <cfRule type="expression" dxfId="3" priority="136">
      <formula>AND(NOT(HasFormula(XFD3753)),XFD3753&lt;&gt;"")</formula>
    </cfRule>
    <cfRule type="expression" dxfId="4" priority="135">
      <formula>AND(NOT(HasFormula(D3754)),D3754&lt;&gt;"")</formula>
    </cfRule>
  </conditionalFormatting>
  <conditionalFormatting sqref="H3852:H3854">
    <cfRule type="expression" dxfId="4" priority="8910">
      <formula>AND(NOT(HasFormula(D3854)),D3854&lt;&gt;"")</formula>
    </cfRule>
    <cfRule type="expression" dxfId="3" priority="8911">
      <formula>AND(NOT(HasFormula(XFD3852)),XFD3852&lt;&gt;"")</formula>
    </cfRule>
  </conditionalFormatting>
  <conditionalFormatting sqref="H3882:H3997">
    <cfRule type="expression" dxfId="3" priority="127">
      <formula>AND(NOT(HasFormula(XFD3882)),XFD3882&lt;&gt;"")</formula>
    </cfRule>
    <cfRule type="expression" dxfId="4" priority="126">
      <formula>AND(NOT(HasFormula(D3883)),D3883&lt;&gt;"")</formula>
    </cfRule>
  </conditionalFormatting>
  <conditionalFormatting sqref="H4067:H4086">
    <cfRule type="expression" dxfId="4" priority="111">
      <formula>AND(NOT(HasFormula(D4068)),D4068&lt;&gt;"")</formula>
    </cfRule>
    <cfRule type="expression" dxfId="3" priority="112">
      <formula>AND(NOT(HasFormula(XFD4067)),XFD4067&lt;&gt;"")</formula>
    </cfRule>
  </conditionalFormatting>
  <conditionalFormatting sqref="H4087:H4104">
    <cfRule type="expression" dxfId="4" priority="8940">
      <formula>AND(NOT(HasFormula(D4089)),D4089&lt;&gt;"")</formula>
    </cfRule>
    <cfRule type="expression" dxfId="3" priority="8941">
      <formula>AND(NOT(HasFormula(XFD4087)),XFD4087&lt;&gt;"")</formula>
    </cfRule>
  </conditionalFormatting>
  <conditionalFormatting sqref="H4156:H4158">
    <cfRule type="expression" dxfId="3" priority="68">
      <formula>AND(NOT(HasFormula(XFD4156)),XFD4156&lt;&gt;"")</formula>
    </cfRule>
    <cfRule type="expression" dxfId="4" priority="67">
      <formula>AND(NOT(HasFormula(D4157)),D4157&lt;&gt;"")</formula>
    </cfRule>
  </conditionalFormatting>
  <conditionalFormatting sqref="H4162:H4245">
    <cfRule type="expression" dxfId="3" priority="66">
      <formula>AND(NOT(HasFormula(XFD4162)),XFD4162&lt;&gt;"")</formula>
    </cfRule>
    <cfRule type="expression" dxfId="4" priority="65">
      <formula>AND(NOT(HasFormula(D4163)),D4163&lt;&gt;"")</formula>
    </cfRule>
  </conditionalFormatting>
  <conditionalFormatting sqref="H4402:H4403">
    <cfRule type="expression" dxfId="4" priority="63">
      <formula>AND(NOT(HasFormula(#REF!)),#REF!&lt;&gt;"")</formula>
    </cfRule>
    <cfRule type="expression" dxfId="3" priority="64">
      <formula>AND(NOT(HasFormula(XFD4402)),XFD4402&lt;&gt;"")</formula>
    </cfRule>
  </conditionalFormatting>
  <conditionalFormatting sqref="H4404:H4528">
    <cfRule type="expression" dxfId="3" priority="54">
      <formula>AND(NOT(HasFormula(XFD4404)),XFD4404&lt;&gt;"")</formula>
    </cfRule>
    <cfRule type="expression" dxfId="4" priority="53">
      <formula>AND(NOT(HasFormula(#REF!)),#REF!&lt;&gt;"")</formula>
    </cfRule>
  </conditionalFormatting>
  <conditionalFormatting sqref="H4547:H4601">
    <cfRule type="expression" dxfId="3" priority="50">
      <formula>AND(NOT(HasFormula(XFD4547)),XFD4547&lt;&gt;"")</formula>
    </cfRule>
    <cfRule type="expression" dxfId="4" priority="49">
      <formula>AND(NOT(HasFormula(D4548)),D4548&lt;&gt;"")</formula>
    </cfRule>
  </conditionalFormatting>
  <conditionalFormatting sqref="H4726:H4736">
    <cfRule type="expression" dxfId="4" priority="10">
      <formula>AND(NOT(HasFormula(#REF!)),#REF!&lt;&gt;"")</formula>
    </cfRule>
    <cfRule type="expression" dxfId="3" priority="11">
      <formula>AND(NOT(HasFormula(XFD4726)),XFD4726&lt;&gt;"")</formula>
    </cfRule>
  </conditionalFormatting>
  <conditionalFormatting sqref="H1047548:H1048576">
    <cfRule type="expression" dxfId="4" priority="7666">
      <formula>AND(NOT(HasFormula(D1)),D1&lt;&gt;"")</formula>
    </cfRule>
    <cfRule type="expression" dxfId="3" priority="7667">
      <formula>AND(NOT(HasFormula(XFD1047548)),XFD1047548&lt;&gt;"")</formula>
    </cfRule>
  </conditionalFormatting>
  <conditionalFormatting sqref="L880:L881">
    <cfRule type="containsText" dxfId="1" priority="1664" operator="between" text="送货车型9.6米">
      <formula>NOT(ISERROR(SEARCH("送货车型9.6米",L880)))</formula>
    </cfRule>
  </conditionalFormatting>
  <conditionalFormatting sqref="L917:L918">
    <cfRule type="containsText" dxfId="1" priority="1659" operator="between" text="送货车型9.6米">
      <formula>NOT(ISERROR(SEARCH("送货车型9.6米",L917)))</formula>
    </cfRule>
  </conditionalFormatting>
  <conditionalFormatting sqref="L968:L969">
    <cfRule type="containsText" dxfId="1" priority="1564" operator="between" text="送货车型9.6米">
      <formula>NOT(ISERROR(SEARCH("送货车型9.6米",L968)))</formula>
    </cfRule>
  </conditionalFormatting>
  <conditionalFormatting sqref="L1000:L1002">
    <cfRule type="containsText" dxfId="1" priority="1341" operator="between" text="送货车型9.6米">
      <formula>NOT(ISERROR(SEARCH("送货车型9.6米",L1000)))</formula>
    </cfRule>
  </conditionalFormatting>
  <conditionalFormatting sqref="L1069:L1137">
    <cfRule type="containsText" dxfId="1" priority="1153" operator="between" text="送货车型9.6米">
      <formula>NOT(ISERROR(SEARCH("送货车型9.6米",L1069)))</formula>
    </cfRule>
  </conditionalFormatting>
  <conditionalFormatting sqref="M887:M904">
    <cfRule type="containsText" dxfId="1" priority="1674" operator="between" text="送货车型9.6米">
      <formula>NOT(ISERROR(SEARCH("送货车型9.6米",M887)))</formula>
    </cfRule>
  </conditionalFormatting>
  <conditionalFormatting sqref="M1599:M1601">
    <cfRule type="containsText" dxfId="1" priority="892" operator="between" text="送货车型9.6米">
      <formula>NOT(ISERROR(SEARCH("送货车型9.6米",M1599)))</formula>
    </cfRule>
  </conditionalFormatting>
  <conditionalFormatting sqref="M1636:M1637">
    <cfRule type="containsText" dxfId="1" priority="855" operator="between" text="送货车型9.6米">
      <formula>NOT(ISERROR(SEARCH("送货车型9.6米",M1636)))</formula>
    </cfRule>
  </conditionalFormatting>
  <conditionalFormatting sqref="M1638:M1643">
    <cfRule type="containsText" dxfId="1" priority="854" operator="between" text="送货车型9.6米">
      <formula>NOT(ISERROR(SEARCH("送货车型9.6米",M1638)))</formula>
    </cfRule>
  </conditionalFormatting>
  <conditionalFormatting sqref="M1644:M1645">
    <cfRule type="containsText" dxfId="1" priority="853" operator="between" text="送货车型9.6米">
      <formula>NOT(ISERROR(SEARCH("送货车型9.6米",M1644)))</formula>
    </cfRule>
  </conditionalFormatting>
  <conditionalFormatting sqref="M1646:M1649">
    <cfRule type="containsText" dxfId="1" priority="852" operator="between" text="送货车型9.6米">
      <formula>NOT(ISERROR(SEARCH("送货车型9.6米",M1646)))</formula>
    </cfRule>
  </conditionalFormatting>
  <conditionalFormatting sqref="M1665:M1685">
    <cfRule type="containsText" dxfId="1" priority="821" operator="between" text="送货车型9.6米">
      <formula>NOT(ISERROR(SEARCH("送货车型9.6米",M1665)))</formula>
    </cfRule>
  </conditionalFormatting>
  <conditionalFormatting sqref="M1871:M1880">
    <cfRule type="containsText" dxfId="1" priority="789" operator="between" text="送货车型9.6米">
      <formula>NOT(ISERROR(SEARCH("送货车型9.6米",M1871)))</formula>
    </cfRule>
  </conditionalFormatting>
  <conditionalFormatting sqref="M1883:M1899">
    <cfRule type="containsText" dxfId="1" priority="790" operator="between" text="送货车型9.6米">
      <formula>NOT(ISERROR(SEARCH("送货车型9.6米",M1883)))</formula>
    </cfRule>
  </conditionalFormatting>
  <conditionalFormatting sqref="M1908:M1925">
    <cfRule type="containsText" dxfId="1" priority="713" operator="between" text="送货车型9.6米">
      <formula>NOT(ISERROR(SEARCH("送货车型9.6米",M1908)))</formula>
    </cfRule>
  </conditionalFormatting>
  <conditionalFormatting sqref="M1936:M1939">
    <cfRule type="containsText" dxfId="1" priority="682" operator="between" text="送货车型9.6米">
      <formula>NOT(ISERROR(SEARCH("送货车型9.6米",M1936)))</formula>
    </cfRule>
  </conditionalFormatting>
  <conditionalFormatting sqref="M1967:M1986">
    <cfRule type="containsText" dxfId="1" priority="680" operator="between" text="送货车型9.6米">
      <formula>NOT(ISERROR(SEARCH("送货车型9.6米",M1967)))</formula>
    </cfRule>
  </conditionalFormatting>
  <conditionalFormatting sqref="M2234:M2237">
    <cfRule type="containsText" dxfId="1" priority="579" operator="between" text="送货车型9.6米">
      <formula>NOT(ISERROR(SEARCH("送货车型9.6米",M2234)))</formula>
    </cfRule>
  </conditionalFormatting>
  <conditionalFormatting sqref="M2239:M2246">
    <cfRule type="containsText" dxfId="1" priority="578" operator="between" text="送货车型9.6米">
      <formula>NOT(ISERROR(SEARCH("送货车型9.6米",M2239)))</formula>
    </cfRule>
  </conditionalFormatting>
  <conditionalFormatting sqref="M2271:M2277">
    <cfRule type="containsText" dxfId="1" priority="564" operator="between" text="送货车型9.6米">
      <formula>NOT(ISERROR(SEARCH("送货车型9.6米",M2271)))</formula>
    </cfRule>
  </conditionalFormatting>
  <conditionalFormatting sqref="M2300:M2305">
    <cfRule type="containsText" dxfId="1" priority="558" operator="between" text="送货车型9.6米">
      <formula>NOT(ISERROR(SEARCH("送货车型9.6米",M2300)))</formula>
    </cfRule>
  </conditionalFormatting>
  <conditionalFormatting sqref="M2306:M2337">
    <cfRule type="containsText" dxfId="1" priority="541" operator="between" text="送货车型9.6米">
      <formula>NOT(ISERROR(SEARCH("送货车型9.6米",M2306)))</formula>
    </cfRule>
  </conditionalFormatting>
  <conditionalFormatting sqref="M2338:M2342">
    <cfRule type="containsText" dxfId="1" priority="528" operator="between" text="送货车型9.6米">
      <formula>NOT(ISERROR(SEARCH("送货车型9.6米",M2338)))</formula>
    </cfRule>
  </conditionalFormatting>
  <conditionalFormatting sqref="M2343:M2348">
    <cfRule type="containsText" dxfId="1" priority="526" operator="between" text="送货车型9.6米">
      <formula>NOT(ISERROR(SEARCH("送货车型9.6米",M2343)))</formula>
    </cfRule>
  </conditionalFormatting>
  <conditionalFormatting sqref="M2360:M2428">
    <cfRule type="containsText" dxfId="1" priority="498" operator="between" text="送货车型9.6米">
      <formula>NOT(ISERROR(SEARCH("送货车型9.6米",M2360)))</formula>
    </cfRule>
  </conditionalFormatting>
  <conditionalFormatting sqref="M3043:M3048">
    <cfRule type="containsText" dxfId="1" priority="276" operator="between" text="送货车型9.6米">
      <formula>NOT(ISERROR(SEARCH("送货车型9.6米",M3043)))</formula>
    </cfRule>
  </conditionalFormatting>
  <conditionalFormatting sqref="M3052:M3053">
    <cfRule type="containsText" dxfId="1" priority="275" operator="between" text="送货车型9.6米">
      <formula>NOT(ISERROR(SEARCH("送货车型9.6米",M3052)))</formula>
    </cfRule>
  </conditionalFormatting>
  <conditionalFormatting sqref="M3090:M3096">
    <cfRule type="containsText" dxfId="1" priority="244" operator="between" text="送货车型9.6米">
      <formula>NOT(ISERROR(SEARCH("送货车型9.6米",M3090)))</formula>
    </cfRule>
  </conditionalFormatting>
  <conditionalFormatting sqref="N888:N904">
    <cfRule type="containsText" dxfId="1" priority="1686" operator="between" text="送货车型9.6米">
      <formula>NOT(ISERROR(SEARCH("送货车型9.6米",N888)))</formula>
    </cfRule>
  </conditionalFormatting>
  <conditionalFormatting sqref="O955:O996">
    <cfRule type="containsText" dxfId="1" priority="1351" operator="between" text="送货车型9.6米">
      <formula>NOT(ISERROR(SEARCH("送货车型9.6米",O955)))</formula>
    </cfRule>
  </conditionalFormatting>
  <conditionalFormatting sqref="P598:P692">
    <cfRule type="expression" dxfId="2" priority="1837">
      <formula>P598&gt;0</formula>
    </cfRule>
  </conditionalFormatting>
  <conditionalFormatting sqref="P751:P773">
    <cfRule type="expression" dxfId="2" priority="1737">
      <formula>P751&gt;0</formula>
    </cfRule>
  </conditionalFormatting>
  <conditionalFormatting sqref="P812:P1315">
    <cfRule type="expression" dxfId="2" priority="1040">
      <formula>P812&gt;0</formula>
    </cfRule>
  </conditionalFormatting>
  <conditionalFormatting sqref="P1402:P1524">
    <cfRule type="expression" dxfId="2" priority="1038">
      <formula>P1402&gt;0</formula>
    </cfRule>
  </conditionalFormatting>
  <conditionalFormatting sqref="C1:C1588 C1626:C1844 C1846:C1907 C1967:C2042 C2047:C2052 C2087:C2219 C2247:C2264 C2278:C2305 C2429:C2575 C2582:C2705 C2843:C2948 C3103:C3183 C3262:C3346 C3348:C4066 C4069:C4138 C4246:C4743 C4786:C4866 C4868:C1048576">
    <cfRule type="timePeriod" dxfId="7" priority="914" timePeriod="yesterday">
      <formula>FLOOR(C1,1)=TODAY()-1</formula>
    </cfRule>
  </conditionalFormatting>
  <conditionalFormatting sqref="D2:E1400 D1403:E1404 D1407:E1418 D1422:E1427 D1429:E1430 D1432:E1433 D1436:E1486 D1488:E1496 E1 I1:L1 H2:L1401 E1401">
    <cfRule type="expression" dxfId="4" priority="1044">
      <formula>AND(NOT(HasFormula(XFD2)),XFD2&lt;&gt;"")</formula>
    </cfRule>
  </conditionalFormatting>
  <conditionalFormatting sqref="E1 I1:L1 H2:L1401 D2:E1400 E1401 D1403:E1404 D1407:E1418 D1422:E1427 D1429:E1430 D1432:E1433 D1436:E1486 D1488:E1496">
    <cfRule type="expression" dxfId="3" priority="1045">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4"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8">
      <formula>AND(NOT(_xlfn.ISFORMULA(D2)),D2&lt;&gt;"")</formula>
    </cfRule>
  </conditionalFormatting>
  <conditionalFormatting sqref="L13:O14">
    <cfRule type="containsText" dxfId="1" priority="1954" operator="between" text="送货车型9.6米">
      <formula>NOT(ISERROR(SEARCH("送货车型9.6米",L13)))</formula>
    </cfRule>
  </conditionalFormatting>
  <conditionalFormatting sqref="L18:O18 L21:O21 L23:O23">
    <cfRule type="containsText" dxfId="1" priority="1953" operator="between" text="送货车型9.6米">
      <formula>NOT(ISERROR(SEARCH("送货车型9.6米",L18)))</formula>
    </cfRule>
  </conditionalFormatting>
  <conditionalFormatting sqref="L27:O28">
    <cfRule type="containsText" dxfId="1" priority="1950" operator="between" text="送货车型9.6米">
      <formula>NOT(ISERROR(SEARCH("送货车型9.6米",L27)))</formula>
    </cfRule>
  </conditionalFormatting>
  <conditionalFormatting sqref="L174:O176">
    <cfRule type="containsText" dxfId="1" priority="1931" operator="between" text="送货车型9.6米">
      <formula>NOT(ISERROR(SEARCH("送货车型9.6米",L174)))</formula>
    </cfRule>
  </conditionalFormatting>
  <conditionalFormatting sqref="L185:O188">
    <cfRule type="containsText" dxfId="1" priority="1928" operator="between" text="送货车型9.6米">
      <formula>NOT(ISERROR(SEARCH("送货车型9.6米",L185)))</formula>
    </cfRule>
  </conditionalFormatting>
  <conditionalFormatting sqref="L200:O201">
    <cfRule type="containsText" dxfId="1" priority="1925" operator="between" text="送货车型9.6米">
      <formula>NOT(ISERROR(SEARCH("送货车型9.6米",L200)))</formula>
    </cfRule>
  </conditionalFormatting>
  <conditionalFormatting sqref="M318:O335">
    <cfRule type="containsText" dxfId="1" priority="1893" operator="between" text="送货车型9.6米">
      <formula>NOT(ISERROR(SEARCH("送货车型9.6米",M318)))</formula>
    </cfRule>
  </conditionalFormatting>
  <conditionalFormatting sqref="M351:O382">
    <cfRule type="containsText" dxfId="1" priority="1858" operator="between" text="送货车型9.6米">
      <formula>NOT(ISERROR(SEARCH("送货车型9.6米",M351)))</formula>
    </cfRule>
  </conditionalFormatting>
  <conditionalFormatting sqref="M391:O397">
    <cfRule type="containsText" dxfId="1" priority="1852"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7" operator="between" text="12m">
      <formula>NOT(ISERROR(SEARCH("12m",F613)))</formula>
    </cfRule>
    <cfRule type="containsText" dxfId="5" priority="1068" operator="between" text="HRB500E">
      <formula>NOT(ISERROR(SEARCH("HRB500E",F613)))</formula>
    </cfRule>
  </conditionalFormatting>
  <conditionalFormatting sqref="M689:O696">
    <cfRule type="containsText" dxfId="1" priority="1833" operator="between" text="送货车型9.6米">
      <formula>NOT(ISERROR(SEARCH("送货车型9.6米",M689)))</formula>
    </cfRule>
  </conditionalFormatting>
  <conditionalFormatting sqref="M700:O717">
    <cfRule type="containsText" dxfId="1" priority="1826" operator="between" text="送货车型9.6米">
      <formula>NOT(ISERROR(SEARCH("送货车型9.6米",M700)))</formula>
    </cfRule>
  </conditionalFormatting>
  <conditionalFormatting sqref="M719:O758">
    <cfRule type="containsText" dxfId="1" priority="1758" operator="between" text="送货车型9.6米">
      <formula>NOT(ISERROR(SEARCH("送货车型9.6米",M719)))</formula>
    </cfRule>
  </conditionalFormatting>
  <conditionalFormatting sqref="M787:O800 O801:O803">
    <cfRule type="containsText" dxfId="1" priority="1750" operator="between" text="送货车型9.6米">
      <formula>NOT(ISERROR(SEARCH("送货车型9.6米",M787)))</formula>
    </cfRule>
  </conditionalFormatting>
  <conditionalFormatting sqref="M801:N802">
    <cfRule type="containsText" dxfId="1" priority="1747" operator="between" text="送货车型9.6米">
      <formula>NOT(ISERROR(SEARCH("送货车型9.6米",M801)))</formula>
    </cfRule>
  </conditionalFormatting>
  <conditionalFormatting sqref="M804:O811">
    <cfRule type="containsText" dxfId="1" priority="1745" operator="between" text="送货车型9.6米">
      <formula>NOT(ISERROR(SEARCH("送货车型9.6米",M804)))</formula>
    </cfRule>
  </conditionalFormatting>
  <conditionalFormatting sqref="M819:O833">
    <cfRule type="containsText" dxfId="1" priority="1727" operator="between" text="送货车型9.6米">
      <formula>NOT(ISERROR(SEARCH("送货车型9.6米",M819)))</formula>
    </cfRule>
  </conditionalFormatting>
  <conditionalFormatting sqref="M845:O855">
    <cfRule type="containsText" dxfId="1" priority="1715" operator="between" text="送货车型9.6米">
      <formula>NOT(ISERROR(SEARCH("送货车型9.6米",M845)))</formula>
    </cfRule>
  </conditionalFormatting>
  <conditionalFormatting sqref="L856:O857">
    <cfRule type="containsText" dxfId="1" priority="1719" operator="between" text="送货车型9.6米">
      <formula>NOT(ISERROR(SEARCH("送货车型9.6米",L856)))</formula>
    </cfRule>
  </conditionalFormatting>
  <conditionalFormatting sqref="M955:N994">
    <cfRule type="containsText" dxfId="1" priority="1651" operator="between" text="送货车型9.6米">
      <formula>NOT(ISERROR(SEARCH("送货车型9.6米",M955)))</formula>
    </cfRule>
  </conditionalFormatting>
  <conditionalFormatting sqref="L995:N996">
    <cfRule type="containsText" dxfId="1" priority="1352" operator="between" text="送货车型9.6米">
      <formula>NOT(ISERROR(SEARCH("送货车型9.6米",L995)))</formula>
    </cfRule>
  </conditionalFormatting>
  <conditionalFormatting sqref="M999:O1019">
    <cfRule type="containsText" dxfId="1" priority="1340" operator="between" text="送货车型9.6米">
      <formula>NOT(ISERROR(SEARCH("送货车型9.6米",M999)))</formula>
    </cfRule>
  </conditionalFormatting>
  <conditionalFormatting sqref="M1024:O1137">
    <cfRule type="containsText" dxfId="1" priority="1065" operator="between" text="送货车型9.6米">
      <formula>NOT(ISERROR(SEARCH("送货车型9.6米",M1024)))</formula>
    </cfRule>
  </conditionalFormatting>
  <conditionalFormatting sqref="L1138:O1503">
    <cfRule type="containsText" dxfId="1" priority="905" operator="between" text="送货车型9.6米">
      <formula>NOT(ISERROR(SEARCH("送货车型9.6米",L1138)))</formula>
    </cfRule>
  </conditionalFormatting>
  <conditionalFormatting sqref="E1402 H1402:L1402">
    <cfRule type="expression" dxfId="4" priority="7684">
      <formula>AND(NOT(HasFormula(#REF!)),#REF!&lt;&gt;"")</formula>
    </cfRule>
    <cfRule type="expression" dxfId="3" priority="7685">
      <formula>AND(NOT(HasFormula(XFA1402)),XFA1402&lt;&gt;"")</formula>
    </cfRule>
  </conditionalFormatting>
  <conditionalFormatting sqref="H1403:L1404 H1407:L1418 E1420 H1420:L1420">
    <cfRule type="expression" dxfId="4" priority="7662">
      <formula>AND(NOT(HasFormula(A1404)),A1404&lt;&gt;"")</formula>
    </cfRule>
    <cfRule type="expression" dxfId="3" priority="7663">
      <formula>AND(NOT(HasFormula(XFA1403)),XFA1403&lt;&gt;"")</formula>
    </cfRule>
  </conditionalFormatting>
  <conditionalFormatting sqref="D1405:E1406">
    <cfRule type="expression" dxfId="4" priority="7688">
      <formula>AND(NOT(HasFormula(XFD1407)),XFD1407&lt;&gt;"")</formula>
    </cfRule>
    <cfRule type="expression" dxfId="3" priority="7689">
      <formula>AND(NOT(HasFormula(XEZ1405)),XEZ1405&lt;&gt;"")</formula>
    </cfRule>
  </conditionalFormatting>
  <conditionalFormatting sqref="H1405:L1406">
    <cfRule type="expression" dxfId="3" priority="7691">
      <formula>AND(NOT(HasFormula(XFD1405)),XFD1405&lt;&gt;"")</formula>
    </cfRule>
    <cfRule type="expression" dxfId="4" priority="7690">
      <formula>AND(NOT(HasFormula(D1407)),D1407&lt;&gt;"")</formula>
    </cfRule>
  </conditionalFormatting>
  <conditionalFormatting sqref="E1421 H1421:L1421">
    <cfRule type="expression" dxfId="3" priority="7641">
      <formula>AND(NOT(HasFormula(XFA1421)),XFA1421&lt;&gt;"")</formula>
    </cfRule>
    <cfRule type="expression" dxfId="4" priority="7640">
      <formula>AND(NOT(HasFormula(A1429)),A1429&lt;&gt;"")</formula>
    </cfRule>
  </conditionalFormatting>
  <conditionalFormatting sqref="H1422:L1427 H1432:L1433">
    <cfRule type="expression" dxfId="3" priority="7635">
      <formula>AND(NOT(HasFormula(XFD1422)),XFD1422&lt;&gt;"")</formula>
    </cfRule>
    <cfRule type="expression" dxfId="4" priority="7634">
      <formula>AND(NOT(HasFormula(D1423)),D1423&lt;&gt;"")</formula>
    </cfRule>
  </conditionalFormatting>
  <conditionalFormatting sqref="D1428:E1428 D1431:E1431">
    <cfRule type="expression" dxfId="3" priority="7647">
      <formula>AND(NOT(HasFormula(XEZ1428)),XEZ1428&lt;&gt;"")</formula>
    </cfRule>
    <cfRule type="expression" dxfId="4" priority="7646">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1047547">
    <cfRule type="expression" dxfId="4" priority="7628">
      <formula>AND(NOT(HasFormula(D1430)),D1430&lt;&gt;"")</formula>
    </cfRule>
    <cfRule type="expression" dxfId="3" priority="7629">
      <formula>AND(NOT(HasFormula(XFD1429)),XFD1429&lt;&gt;"")</formula>
    </cfRule>
  </conditionalFormatting>
  <conditionalFormatting sqref="D1434:E1435">
    <cfRule type="expression" dxfId="3" priority="7637">
      <formula>AND(NOT(HasFormula(XEZ1434)),XEZ1434&lt;&gt;"")</formula>
    </cfRule>
    <cfRule type="expression" dxfId="4" priority="7636">
      <formula>AND(NOT(HasFormula(XFD1421)),XFD1421&lt;&gt;"")</formula>
    </cfRule>
  </conditionalFormatting>
  <conditionalFormatting sqref="H1434:L1435">
    <cfRule type="expression" dxfId="4" priority="7650">
      <formula>AND(NOT(HasFormula(D1429)),D1429&lt;&gt;"")</formula>
    </cfRule>
    <cfRule type="expression" dxfId="3" priority="7651">
      <formula>AND(NOT(HasFormula(XFD1434)),XFD1434&lt;&gt;"")</formula>
    </cfRule>
  </conditionalFormatting>
  <conditionalFormatting sqref="D1498:E1501">
    <cfRule type="expression" dxfId="4" priority="910">
      <formula>AND(NOT(HasFormula(XFD1499)),XFD1499&lt;&gt;"")</formula>
    </cfRule>
    <cfRule type="expression" dxfId="3" priority="912">
      <formula>AND(NOT(HasFormula(XEZ1498)),XEZ1498&lt;&gt;"")</formula>
    </cfRule>
  </conditionalFormatting>
  <conditionalFormatting sqref="H1498:L1501">
    <cfRule type="expression" dxfId="4" priority="922">
      <formula>AND(NOT(HasFormula(D1499)),D1499&lt;&gt;"")</formula>
    </cfRule>
    <cfRule type="expression" dxfId="3" priority="924">
      <formula>AND(NOT(HasFormula(XFD1498)),XFD1498&lt;&gt;"")</formula>
    </cfRule>
  </conditionalFormatting>
  <conditionalFormatting sqref="H1502:L1524">
    <cfRule type="expression" dxfId="3" priority="7709">
      <formula>AND(NOT(HasFormula(XFD1502)),XFD1502&lt;&gt;"")</formula>
    </cfRule>
    <cfRule type="expression" dxfId="4" priority="7708">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70">
      <formula>AND(NOT(HasFormula(XEZ1504)),XEZ1504&lt;&gt;"")</formula>
    </cfRule>
  </conditionalFormatting>
  <conditionalFormatting sqref="D1506:E1512">
    <cfRule type="expression" dxfId="4" priority="963">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3">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7"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7">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1047547 L4872 I4872:J4872 I4867:J4867 L4867">
    <cfRule type="expression" dxfId="4" priority="7724">
      <formula>AND(NOT(HasFormula(E1565)),E1565&lt;&gt;"")</formula>
    </cfRule>
    <cfRule type="expression" dxfId="3" priority="7725">
      <formula>AND(NOT(HasFormula(A1564)),A1564&lt;&gt;"")</formula>
    </cfRule>
  </conditionalFormatting>
  <conditionalFormatting sqref="D1589:E1604">
    <cfRule type="expression" dxfId="3" priority="897">
      <formula>AND(NOT(HasFormula(XEZ1589)),XEZ1589&lt;&gt;"")</formula>
    </cfRule>
  </conditionalFormatting>
  <conditionalFormatting sqref="I1589:L1604">
    <cfRule type="expression" dxfId="3" priority="903">
      <formula>AND(NOT(HasFormula(A1589)),A1589&lt;&gt;"")</formula>
    </cfRule>
    <cfRule type="expression" dxfId="4" priority="902">
      <formula>AND(NOT(HasFormula(E1590)),E1590&lt;&gt;"")</formula>
    </cfRule>
  </conditionalFormatting>
  <conditionalFormatting sqref="L1589:O1598 L1599:L1604 O1599:O1625">
    <cfRule type="containsText" dxfId="1" priority="893" operator="between" text="送货车型9.6米">
      <formula>NOT(ISERROR(SEARCH("送货车型9.6米",L1589)))</formula>
    </cfRule>
  </conditionalFormatting>
  <conditionalFormatting sqref="D1625 D1629">
    <cfRule type="expression" dxfId="4" priority="7755">
      <formula>AND(NOT(HasFormula(#REF!)),#REF!&lt;&gt;"")</formula>
    </cfRule>
  </conditionalFormatting>
  <conditionalFormatting sqref="E1625 E1629">
    <cfRule type="expression" dxfId="4" priority="7756">
      <formula>AND(NOT(HasFormula(#REF!)),#REF!&lt;&gt;"")</formula>
    </cfRule>
  </conditionalFormatting>
  <conditionalFormatting sqref="H1625 H1629">
    <cfRule type="expression" dxfId="4" priority="7753">
      <formula>AND(NOT(HasFormula(#REF!)),#REF!&lt;&gt;"")</formula>
    </cfRule>
    <cfRule type="expression" dxfId="3" priority="7754">
      <formula>AND(NOT(HasFormula(XFD1625)),XFD1625&lt;&gt;"")</formula>
    </cfRule>
  </conditionalFormatting>
  <conditionalFormatting sqref="I1625:L1625 I1629:L1629">
    <cfRule type="expression" dxfId="4" priority="7757">
      <formula>AND(NOT(HasFormula(#REF!)),#REF!&lt;&gt;"")</formula>
    </cfRule>
    <cfRule type="expression" dxfId="3" priority="7758">
      <formula>AND(NOT(HasFormula(A1625)),A1625&lt;&gt;"")</formula>
    </cfRule>
  </conditionalFormatting>
  <conditionalFormatting sqref="D1630:D1649 D1651:D1676 D1686:D1700">
    <cfRule type="expression" dxfId="4" priority="7761">
      <formula>AND(NOT(HasFormula(#REF!)),#REF!&lt;&gt;"")</formula>
    </cfRule>
  </conditionalFormatting>
  <conditionalFormatting sqref="E1630:E1649 E1651:E1676 E1686:E1700">
    <cfRule type="expression" dxfId="4" priority="7762">
      <formula>AND(NOT(HasFormula(#REF!)),#REF!&lt;&gt;"")</formula>
    </cfRule>
  </conditionalFormatting>
  <conditionalFormatting sqref="H1630:H1649 H1651:H1700">
    <cfRule type="expression" dxfId="4" priority="7759">
      <formula>AND(NOT(HasFormula(#REF!)),#REF!&lt;&gt;"")</formula>
    </cfRule>
    <cfRule type="expression" dxfId="3" priority="7760">
      <formula>AND(NOT(HasFormula(XFD1630)),XFD1630&lt;&gt;"")</formula>
    </cfRule>
  </conditionalFormatting>
  <conditionalFormatting sqref="I1630:L1649 I1651:L1676 I1686:L1700">
    <cfRule type="expression" dxfId="4" priority="7763">
      <formula>AND(NOT(HasFormula(#REF!)),#REF!&lt;&gt;"")</formula>
    </cfRule>
    <cfRule type="expression" dxfId="3" priority="7764">
      <formula>AND(NOT(HasFormula(A1630)),A1630&lt;&gt;"")</formula>
    </cfRule>
  </conditionalFormatting>
  <conditionalFormatting sqref="M1635:O1635 O1636:O1649 O1651:O1664 O1686:O1700">
    <cfRule type="containsText" dxfId="1" priority="856" operator="between" text="送货车型9.6米">
      <formula>NOT(ISERROR(SEARCH("送货车型9.6米",M1635)))</formula>
    </cfRule>
  </conditionalFormatting>
  <conditionalFormatting sqref="I1702:L1706">
    <cfRule type="expression" dxfId="4" priority="7769">
      <formula>AND(NOT(HasFormula(#REF!)),#REF!&lt;&gt;"")</formula>
    </cfRule>
    <cfRule type="expression" dxfId="3" priority="7770">
      <formula>AND(NOT(HasFormula(A1702)),A1702&lt;&gt;"")</formula>
    </cfRule>
  </conditionalFormatting>
  <conditionalFormatting sqref="I1708:L1740">
    <cfRule type="expression" dxfId="4" priority="7775">
      <formula>AND(NOT(HasFormula(#REF!)),#REF!&lt;&gt;"")</formula>
    </cfRule>
    <cfRule type="expression" dxfId="3" priority="7776">
      <formula>AND(NOT(HasFormula(A1708)),A1708&lt;&gt;"")</formula>
    </cfRule>
  </conditionalFormatting>
  <conditionalFormatting sqref="D1758 D1761">
    <cfRule type="expression" dxfId="4" priority="7785">
      <formula>AND(NOT(HasFormula(#REF!)),#REF!&lt;&gt;"")</formula>
    </cfRule>
  </conditionalFormatting>
  <conditionalFormatting sqref="E1758 E1761">
    <cfRule type="expression" dxfId="4" priority="7786">
      <formula>AND(NOT(HasFormula(#REF!)),#REF!&lt;&gt;"")</formula>
    </cfRule>
  </conditionalFormatting>
  <conditionalFormatting sqref="I1758:L1758 I1761:L1761 L1762:L1769">
    <cfRule type="expression" dxfId="4" priority="7787">
      <formula>AND(NOT(HasFormula(#REF!)),#REF!&lt;&gt;"")</formula>
    </cfRule>
    <cfRule type="expression" dxfId="3" priority="7788">
      <formula>AND(NOT(HasFormula(A1758)),A1758&lt;&gt;"")</formula>
    </cfRule>
  </conditionalFormatting>
  <conditionalFormatting sqref="I1762:K1769">
    <cfRule type="expression" dxfId="4" priority="7781">
      <formula>AND(NOT(HasFormula(#REF!)),#REF!&lt;&gt;"")</formula>
    </cfRule>
    <cfRule type="expression" dxfId="3" priority="7782">
      <formula>AND(NOT(HasFormula(A1762)),A1762&lt;&gt;"")</formula>
    </cfRule>
  </conditionalFormatting>
  <conditionalFormatting sqref="D1881:E1882">
    <cfRule type="expression" dxfId="3" priority="795">
      <formula>AND(NOT(HasFormula(XEZ1881)),XEZ1881&lt;&gt;"")</formula>
    </cfRule>
  </conditionalFormatting>
  <conditionalFormatting sqref="I1881:L1882">
    <cfRule type="expression" dxfId="3" priority="801">
      <formula>AND(NOT(HasFormula(A1881)),A1881&lt;&gt;"")</formula>
    </cfRule>
    <cfRule type="expression" dxfId="4" priority="800">
      <formula>AND(NOT(HasFormula(E1882)),E1882&lt;&gt;"")</formula>
    </cfRule>
  </conditionalFormatting>
  <conditionalFormatting sqref="L1881:O1882">
    <cfRule type="containsText" dxfId="1" priority="791" operator="between" text="送货车型9.6米">
      <formula>NOT(ISERROR(SEARCH("送货车型9.6米",L1881)))</formula>
    </cfRule>
  </conditionalFormatting>
  <conditionalFormatting sqref="C1908:C1935 C1940:C1961">
    <cfRule type="timePeriod" dxfId="7" priority="747" timePeriod="yesterday">
      <formula>FLOOR(C1908,1)=TODAY()-1</formula>
    </cfRule>
  </conditionalFormatting>
  <conditionalFormatting sqref="L1908 N1908:O1908">
    <cfRule type="containsText" dxfId="1" priority="724" operator="between" text="送货车型9.6米">
      <formula>NOT(ISERROR(SEARCH("送货车型9.6米",L1908)))</formula>
    </cfRule>
  </conditionalFormatting>
  <conditionalFormatting sqref="L1909 N1909:O1909">
    <cfRule type="containsText" dxfId="1" priority="723" operator="between" text="送货车型9.6米">
      <formula>NOT(ISERROR(SEARCH("送货车型9.6米",L1909)))</formula>
    </cfRule>
  </conditionalFormatting>
  <conditionalFormatting sqref="L1910 N1910:O1910">
    <cfRule type="containsText" dxfId="1" priority="722" operator="between" text="送货车型9.6米">
      <formula>NOT(ISERROR(SEARCH("送货车型9.6米",L1910)))</formula>
    </cfRule>
  </conditionalFormatting>
  <conditionalFormatting sqref="L1911 N1911:O1911">
    <cfRule type="containsText" dxfId="1" priority="721" operator="between" text="送货车型9.6米">
      <formula>NOT(ISERROR(SEARCH("送货车型9.6米",L1911)))</formula>
    </cfRule>
  </conditionalFormatting>
  <conditionalFormatting sqref="L1912 N1912:O1912">
    <cfRule type="containsText" dxfId="1" priority="720" operator="between" text="送货车型9.6米">
      <formula>NOT(ISERROR(SEARCH("送货车型9.6米",L1912)))</formula>
    </cfRule>
  </conditionalFormatting>
  <conditionalFormatting sqref="L1913 N1913:O1913">
    <cfRule type="containsText" dxfId="1" priority="719" operator="between" text="送货车型9.6米">
      <formula>NOT(ISERROR(SEARCH("送货车型9.6米",L1913)))</formula>
    </cfRule>
  </conditionalFormatting>
  <conditionalFormatting sqref="L1914 N1914:O1914">
    <cfRule type="containsText" dxfId="1" priority="718" operator="between" text="送货车型9.6米">
      <formula>NOT(ISERROR(SEARCH("送货车型9.6米",L1914)))</formula>
    </cfRule>
  </conditionalFormatting>
  <conditionalFormatting sqref="L1915 N1915:O1915">
    <cfRule type="containsText" dxfId="1" priority="717" operator="between" text="送货车型9.6米">
      <formula>NOT(ISERROR(SEARCH("送货车型9.6米",L1915)))</formula>
    </cfRule>
  </conditionalFormatting>
  <conditionalFormatting sqref="L1916 N1916:O1916">
    <cfRule type="containsText" dxfId="1" priority="716" operator="between" text="送货车型9.6米">
      <formula>NOT(ISERROR(SEARCH("送货车型9.6米",L1916)))</formula>
    </cfRule>
  </conditionalFormatting>
  <conditionalFormatting sqref="L1917 N1917:O1917">
    <cfRule type="containsText" dxfId="1" priority="715" operator="between" text="送货车型9.6米">
      <formula>NOT(ISERROR(SEARCH("送货车型9.6米",L1917)))</formula>
    </cfRule>
  </conditionalFormatting>
  <conditionalFormatting sqref="L1918 N1918:O1918">
    <cfRule type="containsText" dxfId="1" priority="714" operator="between" text="送货车型9.6米">
      <formula>NOT(ISERROR(SEARCH("送货车型9.6米",L1918)))</formula>
    </cfRule>
  </conditionalFormatting>
  <conditionalFormatting sqref="D1919:D1935 D1940:D1961">
    <cfRule type="expression" dxfId="2" priority="750">
      <formula>AND(NOT(_xlfn.ISFORMULA(D1919)),D1919&lt;&gt;"")</formula>
    </cfRule>
  </conditionalFormatting>
  <conditionalFormatting sqref="D1919:E1935 D1940:E1961">
    <cfRule type="expression" dxfId="3" priority="753">
      <formula>AND(NOT(HasFormula(XEZ1919)),XEZ1919&lt;&gt;"")</formula>
    </cfRule>
  </conditionalFormatting>
  <conditionalFormatting sqref="J1919:L1921 I1922:L1924">
    <cfRule type="expression" dxfId="3" priority="759">
      <formula>AND(NOT(HasFormula(A1919)),A1919&lt;&gt;"")</formula>
    </cfRule>
    <cfRule type="expression" dxfId="4" priority="758">
      <formula>AND(NOT(HasFormula(E1920)),E1920&lt;&gt;"")</formula>
    </cfRule>
  </conditionalFormatting>
  <conditionalFormatting sqref="L1919:L1961 N1919:O1935 O1936:O1986 N1940:N1966">
    <cfRule type="containsText" dxfId="1" priority="749" operator="between" text="送货车型9.6米">
      <formula>NOT(ISERROR(SEARCH("送货车型9.6米",L1919)))</formula>
    </cfRule>
  </conditionalFormatting>
  <conditionalFormatting sqref="D1925:D1935 D1940:D1961">
    <cfRule type="expression" dxfId="4" priority="763">
      <formula>AND(NOT(HasFormula(#REF!)),#REF!&lt;&gt;"")</formula>
    </cfRule>
  </conditionalFormatting>
  <conditionalFormatting sqref="E1925:E1935 E1940:E1961">
    <cfRule type="expression" dxfId="4" priority="764">
      <formula>AND(NOT(HasFormula(#REF!)),#REF!&lt;&gt;"")</formula>
    </cfRule>
  </conditionalFormatting>
  <conditionalFormatting sqref="I1925:L1961">
    <cfRule type="expression" dxfId="3" priority="766">
      <formula>AND(NOT(HasFormula(A1925)),A1925&lt;&gt;"")</formula>
    </cfRule>
    <cfRule type="expression" dxfId="4" priority="765">
      <formula>AND(NOT(HasFormula(#REF!)),#REF!&lt;&gt;"")</formula>
    </cfRule>
  </conditionalFormatting>
  <conditionalFormatting sqref="M1926:M1935 M1940:M1966">
    <cfRule type="containsText" dxfId="1" priority="748" operator="between" text="送货车型9.6米">
      <formula>NOT(ISERROR(SEARCH("送货车型9.6米",M1926)))</formula>
    </cfRule>
  </conditionalFormatting>
  <conditionalFormatting sqref="I2053:L2054">
    <cfRule type="expression" dxfId="4" priority="7823">
      <formula>AND(NOT(HasFormula(#REF!)),#REF!&lt;&gt;"")</formula>
    </cfRule>
    <cfRule type="expression" dxfId="3" priority="7824">
      <formula>AND(NOT(HasFormula(A2053)),A2053&lt;&gt;"")</formula>
    </cfRule>
  </conditionalFormatting>
  <conditionalFormatting sqref="I2056:L2057">
    <cfRule type="expression" dxfId="4" priority="7829">
      <formula>AND(NOT(HasFormula(#REF!)),#REF!&lt;&gt;"")</formula>
    </cfRule>
    <cfRule type="expression" dxfId="3" priority="7830">
      <formula>AND(NOT(HasFormula(A2056)),A2056&lt;&gt;"")</formula>
    </cfRule>
  </conditionalFormatting>
  <conditionalFormatting sqref="D2058:E2086">
    <cfRule type="expression" dxfId="3" priority="674">
      <formula>AND(NOT(HasFormula(XEZ2058)),XEZ2058&lt;&gt;"")</formula>
    </cfRule>
  </conditionalFormatting>
  <conditionalFormatting sqref="I2090:L2108">
    <cfRule type="expression" dxfId="4" priority="7846">
      <formula>AND(NOT(HasFormula(#REF!)),#REF!&lt;&gt;"")</formula>
    </cfRule>
    <cfRule type="expression" dxfId="3" priority="7847">
      <formula>AND(NOT(HasFormula(A2090)),A2090&lt;&gt;"")</formula>
    </cfRule>
  </conditionalFormatting>
  <conditionalFormatting sqref="I2110:L2111">
    <cfRule type="expression" dxfId="4" priority="7852">
      <formula>AND(NOT(HasFormula(E2119)),E2119&lt;&gt;"")</formula>
    </cfRule>
    <cfRule type="expression" dxfId="3" priority="7853">
      <formula>AND(NOT(HasFormula(A2110)),A2110&lt;&gt;"")</formula>
    </cfRule>
  </conditionalFormatting>
  <conditionalFormatting sqref="I2112:L2118">
    <cfRule type="expression" dxfId="4" priority="7864">
      <formula>AND(NOT(HasFormula(E2129)),E2129&lt;&gt;"")</formula>
    </cfRule>
    <cfRule type="expression" dxfId="3" priority="7865">
      <formula>AND(NOT(HasFormula(A2112)),A2112&lt;&gt;"")</formula>
    </cfRule>
  </conditionalFormatting>
  <conditionalFormatting sqref="I2120:L2126">
    <cfRule type="expression" dxfId="4" priority="7870">
      <formula>AND(NOT(HasFormula(E2129)),E2129&lt;&gt;"")</formula>
    </cfRule>
    <cfRule type="expression" dxfId="3" priority="7871">
      <formula>AND(NOT(HasFormula(A2120)),A2120&lt;&gt;"")</formula>
    </cfRule>
  </conditionalFormatting>
  <conditionalFormatting sqref="M2120:O2128">
    <cfRule type="containsText" dxfId="1" priority="649" operator="between" text="送货车型9.6米">
      <formula>NOT(ISERROR(SEARCH("送货车型9.6米",M2120)))</formula>
    </cfRule>
  </conditionalFormatting>
  <conditionalFormatting sqref="I2127:L2128">
    <cfRule type="expression" dxfId="4" priority="7882">
      <formula>AND(NOT(HasFormula(#REF!)),#REF!&lt;&gt;"")</formula>
    </cfRule>
    <cfRule type="expression" dxfId="3" priority="7883">
      <formula>AND(NOT(HasFormula(A2127)),A2127&lt;&gt;"")</formula>
    </cfRule>
  </conditionalFormatting>
  <conditionalFormatting sqref="I2138:L2139">
    <cfRule type="expression" dxfId="4" priority="7888">
      <formula>AND(NOT(HasFormula(#REF!)),#REF!&lt;&gt;"")</formula>
    </cfRule>
    <cfRule type="expression" dxfId="3" priority="7889">
      <formula>AND(NOT(HasFormula(A2138)),A2138&lt;&gt;"")</formula>
    </cfRule>
  </conditionalFormatting>
  <conditionalFormatting sqref="I2165:L2166">
    <cfRule type="expression" dxfId="4" priority="7894">
      <formula>AND(NOT(HasFormula(#REF!)),#REF!&lt;&gt;"")</formula>
    </cfRule>
    <cfRule type="expression" dxfId="3" priority="7895">
      <formula>AND(NOT(HasFormula(A2165)),A2165&lt;&gt;"")</formula>
    </cfRule>
  </conditionalFormatting>
  <conditionalFormatting sqref="H2201:H2218 H2234:H2244 H2220:H2232">
    <cfRule type="expression" dxfId="4" priority="582">
      <formula>AND(NOT(HasFormula(D2202)),D2202&lt;&gt;"")</formula>
    </cfRule>
    <cfRule type="expression" dxfId="3" priority="583">
      <formula>AND(NOT(HasFormula(XFD2201)),XFD2201&lt;&gt;"")</formula>
    </cfRule>
  </conditionalFormatting>
  <conditionalFormatting sqref="H2219 H2233">
    <cfRule type="expression" dxfId="4" priority="8014">
      <formula>AND(NOT(HasFormula(#REF!)),#REF!&lt;&gt;"")</formula>
    </cfRule>
    <cfRule type="expression" dxfId="3" priority="8015">
      <formula>AND(NOT(HasFormula(XFD2219)),XFD2219&lt;&gt;"")</formula>
    </cfRule>
  </conditionalFormatting>
  <conditionalFormatting sqref="I2225:L2226">
    <cfRule type="expression" dxfId="4" priority="8012">
      <formula>AND(NOT(HasFormula(E2227)),E2227&lt;&gt;"")</formula>
    </cfRule>
    <cfRule type="expression" dxfId="3" priority="8013">
      <formula>AND(NOT(HasFormula(A2225)),A2225&lt;&gt;"")</formula>
    </cfRule>
  </conditionalFormatting>
  <conditionalFormatting sqref="D2234:E2237">
    <cfRule type="expression" dxfId="3" priority="589">
      <formula>AND(NOT(HasFormula(XEZ2234)),XEZ2234&lt;&gt;"")</formula>
    </cfRule>
  </conditionalFormatting>
  <conditionalFormatting sqref="I2234:L2237">
    <cfRule type="expression" dxfId="4" priority="594">
      <formula>AND(NOT(HasFormula(E2235)),E2235&lt;&gt;"")</formula>
    </cfRule>
    <cfRule type="expression" dxfId="3" priority="595">
      <formula>AND(NOT(HasFormula(A2234)),A2234&lt;&gt;"")</formula>
    </cfRule>
  </conditionalFormatting>
  <conditionalFormatting sqref="L2234:L2237 N2234:O2237">
    <cfRule type="containsText" dxfId="1" priority="585" operator="between" text="送货车型9.6米">
      <formula>NOT(ISERROR(SEARCH("送货车型9.6米",L2234)))</formula>
    </cfRule>
  </conditionalFormatting>
  <conditionalFormatting sqref="I2247:L2249">
    <cfRule type="expression" dxfId="4" priority="8024">
      <formula>AND(NOT(HasFormula(E2252)),E2252&lt;&gt;"")</formula>
    </cfRule>
    <cfRule type="expression" dxfId="3" priority="8025">
      <formula>AND(NOT(HasFormula(A2247)),A2247&lt;&gt;"")</formula>
    </cfRule>
  </conditionalFormatting>
  <conditionalFormatting sqref="D2270:E2277">
    <cfRule type="expression" dxfId="3" priority="572">
      <formula>AND(NOT(HasFormula(XEZ2270)),XEZ2270&lt;&gt;"")</formula>
    </cfRule>
  </conditionalFormatting>
  <conditionalFormatting sqref="I2270:L2277">
    <cfRule type="expression" dxfId="4" priority="575">
      <formula>AND(NOT(HasFormula(E2271)),E2271&lt;&gt;"")</formula>
    </cfRule>
    <cfRule type="expression" dxfId="3" priority="576">
      <formula>AND(NOT(HasFormula(A2270)),A2270&lt;&gt;"")</formula>
    </cfRule>
  </conditionalFormatting>
  <conditionalFormatting sqref="L2270:L2277 N2270:O2277">
    <cfRule type="containsText" dxfId="1" priority="569" operator="between" text="送货车型9.6米">
      <formula>NOT(ISERROR(SEARCH("送货车型9.6米",L2270)))</formula>
    </cfRule>
  </conditionalFormatting>
  <conditionalFormatting sqref="H2306:H2322 H2324:H2335">
    <cfRule type="expression" dxfId="4" priority="542">
      <formula>AND(NOT(HasFormula(D2307)),D2307&lt;&gt;"")</formula>
    </cfRule>
    <cfRule type="expression" dxfId="3" priority="543">
      <formula>AND(NOT(HasFormula(XFD2306)),XFD2306&lt;&gt;"")</formula>
    </cfRule>
  </conditionalFormatting>
  <conditionalFormatting sqref="N2337:O2337 L2337">
    <cfRule type="containsText" dxfId="1" priority="546" operator="between" text="送货车型9.6米">
      <formula>NOT(ISERROR(SEARCH("送货车型9.6米",L2337)))</formula>
    </cfRule>
  </conditionalFormatting>
  <conditionalFormatting sqref="N2338:O2338 L2338">
    <cfRule type="containsText" dxfId="1" priority="530" operator="between" text="送货车型9.6米">
      <formula>NOT(ISERROR(SEARCH("送货车型9.6米",L2338)))</formula>
    </cfRule>
  </conditionalFormatting>
  <conditionalFormatting sqref="D2349:E2349 E2350:E2351">
    <cfRule type="expression" dxfId="3" priority="518">
      <formula>AND(NOT(HasFormula(XEZ2349)),XEZ2349&lt;&gt;"")</formula>
    </cfRule>
  </conditionalFormatting>
  <conditionalFormatting sqref="N2349:O2349 L2349">
    <cfRule type="containsText" dxfId="1" priority="515" operator="between" text="送货车型9.6米">
      <formula>NOT(ISERROR(SEARCH("送货车型9.6米",L2349)))</formula>
    </cfRule>
  </conditionalFormatting>
  <conditionalFormatting sqref="H2522:H2528 H2535:H2547">
    <cfRule type="expression" dxfId="4" priority="494">
      <formula>AND(NOT(HasFormula(D2523)),D2523&lt;&gt;"")</formula>
    </cfRule>
    <cfRule type="expression" dxfId="3" priority="495">
      <formula>AND(NOT(HasFormula(XFD2522)),XFD2522&lt;&gt;"")</formula>
    </cfRule>
  </conditionalFormatting>
  <conditionalFormatting sqref="I2529:L2532">
    <cfRule type="expression" dxfId="4" priority="8134">
      <formula>AND(NOT(HasFormula(E2533)),E2533&lt;&gt;"")</formula>
    </cfRule>
    <cfRule type="expression" dxfId="3" priority="8135">
      <formula>AND(NOT(HasFormula(A2529)),A2529&lt;&gt;"")</formula>
    </cfRule>
  </conditionalFormatting>
  <conditionalFormatting sqref="I2602:L2603">
    <cfRule type="expression" dxfId="4" priority="8158">
      <formula>AND(NOT(HasFormula(E2605)),E2605&lt;&gt;"")</formula>
    </cfRule>
    <cfRule type="expression" dxfId="3" priority="8159">
      <formula>AND(NOT(HasFormula(A2602)),A2602&lt;&gt;"")</formula>
    </cfRule>
  </conditionalFormatting>
  <conditionalFormatting sqref="H2665:H2757 H2647:H2649">
    <cfRule type="expression" dxfId="4" priority="8188">
      <formula>AND(NOT(HasFormula(#REF!)),#REF!&lt;&gt;"")</formula>
    </cfRule>
    <cfRule type="expression" dxfId="3" priority="8189">
      <formula>AND(NOT(HasFormula(XFD2647)),XFD2647&lt;&gt;"")</formula>
    </cfRule>
  </conditionalFormatting>
  <conditionalFormatting sqref="I2725:L2726">
    <cfRule type="expression" dxfId="4" priority="8225">
      <formula>AND(NOT(HasFormula(E2727)),E2727&lt;&gt;"")</formula>
    </cfRule>
    <cfRule type="expression" dxfId="3" priority="8226">
      <formula>AND(NOT(HasFormula(A2725)),A2725&lt;&gt;"")</formula>
    </cfRule>
  </conditionalFormatting>
  <conditionalFormatting sqref="D2758:E2761">
    <cfRule type="expression" dxfId="3" priority="444">
      <formula>AND(NOT(HasFormula(XEZ2758)),XEZ2758&lt;&gt;"")</formula>
    </cfRule>
  </conditionalFormatting>
  <conditionalFormatting sqref="I2758:L2761">
    <cfRule type="expression" dxfId="3" priority="448">
      <formula>AND(NOT(HasFormula(A2758)),A2758&lt;&gt;"")</formula>
    </cfRule>
    <cfRule type="expression" dxfId="4" priority="447">
      <formula>AND(NOT(HasFormula(E2759)),E2759&lt;&gt;"")</formula>
    </cfRule>
  </conditionalFormatting>
  <conditionalFormatting sqref="L2758:O2761">
    <cfRule type="containsText" dxfId="1" priority="441" operator="between" text="送货车型9.6米">
      <formula>NOT(ISERROR(SEARCH("送货车型9.6米",L2758)))</formula>
    </cfRule>
  </conditionalFormatting>
  <conditionalFormatting sqref="I2768:L2769">
    <cfRule type="expression" dxfId="4" priority="8255">
      <formula>AND(NOT(HasFormula(E2770)),E2770&lt;&gt;"")</formula>
    </cfRule>
    <cfRule type="expression" dxfId="3" priority="8256">
      <formula>AND(NOT(HasFormula(A2768)),A2768&lt;&gt;"")</formula>
    </cfRule>
  </conditionalFormatting>
  <conditionalFormatting sqref="I2771:L2772">
    <cfRule type="expression" dxfId="4" priority="8233">
      <formula>AND(NOT(HasFormula(#REF!)),#REF!&lt;&gt;"")</formula>
    </cfRule>
    <cfRule type="expression" dxfId="3" priority="8234">
      <formula>AND(NOT(HasFormula(A2771)),A2771&lt;&gt;"")</formula>
    </cfRule>
  </conditionalFormatting>
  <conditionalFormatting sqref="I2796:L2797">
    <cfRule type="expression" dxfId="4" priority="8249">
      <formula>AND(NOT(HasFormula(E2798)),E2798&lt;&gt;"")</formula>
    </cfRule>
    <cfRule type="expression" dxfId="3" priority="8250">
      <formula>AND(NOT(HasFormula(A2796)),A2796&lt;&gt;"")</formula>
    </cfRule>
  </conditionalFormatting>
  <conditionalFormatting sqref="L2891 I2891">
    <cfRule type="expression" dxfId="4" priority="8415">
      <formula>AND(NOT(HasFormula(#REF!)),#REF!&lt;&gt;"")</formula>
    </cfRule>
    <cfRule type="expression" dxfId="3" priority="8416">
      <formula>AND(NOT(HasFormula(A2891)),A2891&lt;&gt;"")</formula>
    </cfRule>
  </conditionalFormatting>
  <conditionalFormatting sqref="J2892:K2899">
    <cfRule type="expression" dxfId="4" priority="8327">
      <formula>AND(NOT(HasFormula(#REF!)),#REF!&lt;&gt;"")</formula>
    </cfRule>
    <cfRule type="expression" dxfId="3" priority="8328">
      <formula>AND(NOT(HasFormula(B2892)),B2892&lt;&gt;"")</formula>
    </cfRule>
  </conditionalFormatting>
  <conditionalFormatting sqref="I2906:L2907">
    <cfRule type="expression" dxfId="4" priority="8341">
      <formula>AND(NOT(HasFormula(E2908)),E2908&lt;&gt;"")</formula>
    </cfRule>
    <cfRule type="expression" dxfId="3" priority="8342">
      <formula>AND(NOT(HasFormula(A2906)),A2906&lt;&gt;"")</formula>
    </cfRule>
  </conditionalFormatting>
  <conditionalFormatting sqref="I2924:L2925">
    <cfRule type="expression" dxfId="4" priority="8335">
      <formula>AND(NOT(HasFormula(E2926)),E2926&lt;&gt;"")</formula>
    </cfRule>
    <cfRule type="expression" dxfId="3" priority="8336">
      <formula>AND(NOT(HasFormula(A2924)),A2924&lt;&gt;"")</formula>
    </cfRule>
  </conditionalFormatting>
  <conditionalFormatting sqref="D2949:E2953">
    <cfRule type="expression" dxfId="3" priority="419">
      <formula>AND(NOT(HasFormula(XEZ2949)),XEZ2949&lt;&gt;"")</formula>
    </cfRule>
  </conditionalFormatting>
  <conditionalFormatting sqref="I2949:L2953">
    <cfRule type="expression" dxfId="4" priority="424">
      <formula>AND(NOT(HasFormula(E2950)),E2950&lt;&gt;"")</formula>
    </cfRule>
    <cfRule type="expression" dxfId="3" priority="425">
      <formula>AND(NOT(HasFormula(A2949)),A2949&lt;&gt;"")</formula>
    </cfRule>
  </conditionalFormatting>
  <conditionalFormatting sqref="L2949:O2953">
    <cfRule type="containsText" dxfId="1" priority="415" operator="between" text="送货车型9.6米">
      <formula>NOT(ISERROR(SEARCH("送货车型9.6米",L2949)))</formula>
    </cfRule>
  </conditionalFormatting>
  <conditionalFormatting sqref="D2958:E2960">
    <cfRule type="expression" dxfId="3" priority="405">
      <formula>AND(NOT(HasFormula(XEZ2958)),XEZ2958&lt;&gt;"")</formula>
    </cfRule>
  </conditionalFormatting>
  <conditionalFormatting sqref="I2958:L2960">
    <cfRule type="expression" dxfId="4" priority="408">
      <formula>AND(NOT(HasFormula(E2959)),E2959&lt;&gt;"")</formula>
    </cfRule>
    <cfRule type="expression" dxfId="3" priority="409">
      <formula>AND(NOT(HasFormula(A2958)),A2958&lt;&gt;"")</formula>
    </cfRule>
  </conditionalFormatting>
  <conditionalFormatting sqref="L2958:O2960">
    <cfRule type="containsText" dxfId="1" priority="401" operator="between" text="送货车型9.6米">
      <formula>NOT(ISERROR(SEARCH("送货车型9.6米",L2958)))</formula>
    </cfRule>
  </conditionalFormatting>
  <conditionalFormatting sqref="I2966:L2967">
    <cfRule type="expression" dxfId="4" priority="8395">
      <formula>AND(NOT(HasFormula(E2968)),E2968&lt;&gt;"")</formula>
    </cfRule>
    <cfRule type="expression" dxfId="3" priority="8396">
      <formula>AND(NOT(HasFormula(A2966)),A2966&lt;&gt;"")</formula>
    </cfRule>
  </conditionalFormatting>
  <conditionalFormatting sqref="I2974:L2975">
    <cfRule type="expression" dxfId="4" priority="8399">
      <formula>AND(NOT(HasFormula(E2976)),E2976&lt;&gt;"")</formula>
    </cfRule>
    <cfRule type="expression" dxfId="3" priority="8400">
      <formula>AND(NOT(HasFormula(A2974)),A2974&lt;&gt;"")</formula>
    </cfRule>
  </conditionalFormatting>
  <conditionalFormatting sqref="D2996:E3002">
    <cfRule type="expression" dxfId="3" priority="387">
      <formula>AND(NOT(HasFormula(XEZ2996)),XEZ2996&lt;&gt;"")</formula>
    </cfRule>
  </conditionalFormatting>
  <conditionalFormatting sqref="D2996:D2998 D3000:D3002">
    <cfRule type="expression" dxfId="4" priority="386">
      <formula>AND(NOT(HasFormula(XFD2997)),XFD2997&lt;&gt;"")</formula>
    </cfRule>
  </conditionalFormatting>
  <conditionalFormatting sqref="E2996:E2998 E3000:E3002">
    <cfRule type="expression" dxfId="4" priority="392">
      <formula>AND(NOT(HasFormula(A2997)),A2997&lt;&gt;"")</formula>
    </cfRule>
  </conditionalFormatting>
  <conditionalFormatting sqref="I2996:L2998 I3000:L3002">
    <cfRule type="expression" dxfId="4" priority="390">
      <formula>AND(NOT(HasFormula(E2997)),E2997&lt;&gt;"")</formula>
    </cfRule>
    <cfRule type="expression" dxfId="3" priority="391">
      <formula>AND(NOT(HasFormula(A2996)),A2996&lt;&gt;"")</formula>
    </cfRule>
  </conditionalFormatting>
  <conditionalFormatting sqref="L2996:O3002">
    <cfRule type="containsText" dxfId="1" priority="384" operator="between" text="送货车型9.6米">
      <formula>NOT(ISERROR(SEARCH("送货车型9.6米",L2996)))</formula>
    </cfRule>
  </conditionalFormatting>
  <conditionalFormatting sqref="D3025 D3042">
    <cfRule type="expression" dxfId="4" priority="8419">
      <formula>AND(NOT(HasFormula(#REF!)),#REF!&lt;&gt;"")</formula>
    </cfRule>
  </conditionalFormatting>
  <conditionalFormatting sqref="E3025 E3042">
    <cfRule type="expression" dxfId="4" priority="8420">
      <formula>AND(NOT(HasFormula(#REF!)),#REF!&lt;&gt;"")</formula>
    </cfRule>
  </conditionalFormatting>
  <conditionalFormatting sqref="I3025:L3025 I3042:L3042">
    <cfRule type="expression" dxfId="4" priority="8421">
      <formula>AND(NOT(HasFormula(#REF!)),#REF!&lt;&gt;"")</formula>
    </cfRule>
    <cfRule type="expression" dxfId="3" priority="8422">
      <formula>AND(NOT(HasFormula(A3025)),A3025&lt;&gt;"")</formula>
    </cfRule>
  </conditionalFormatting>
  <conditionalFormatting sqref="D3026:E3028">
    <cfRule type="expression" dxfId="3" priority="362">
      <formula>AND(NOT(HasFormula(XEZ3026)),XEZ3026&lt;&gt;"")</formula>
    </cfRule>
  </conditionalFormatting>
  <conditionalFormatting sqref="I3026:L3027">
    <cfRule type="expression" dxfId="4" priority="365">
      <formula>AND(NOT(HasFormula(E3027)),E3027&lt;&gt;"")</formula>
    </cfRule>
    <cfRule type="expression" dxfId="3" priority="366">
      <formula>AND(NOT(HasFormula(A3026)),A3026&lt;&gt;"")</formula>
    </cfRule>
  </conditionalFormatting>
  <conditionalFormatting sqref="L3026:O3028">
    <cfRule type="containsText" dxfId="1" priority="359" operator="between" text="送货车型9.6米">
      <formula>NOT(ISERROR(SEARCH("送货车型9.6米",L3026)))</formula>
    </cfRule>
  </conditionalFormatting>
  <conditionalFormatting sqref="D3043:E3048">
    <cfRule type="expression" dxfId="3" priority="285">
      <formula>AND(NOT(HasFormula(XEZ3043)),XEZ3043&lt;&gt;"")</formula>
    </cfRule>
  </conditionalFormatting>
  <conditionalFormatting sqref="D3043:D3044 D3046:D3048">
    <cfRule type="expression" dxfId="4" priority="284">
      <formula>AND(NOT(HasFormula(XFD3044)),XFD3044&lt;&gt;"")</formula>
    </cfRule>
  </conditionalFormatting>
  <conditionalFormatting sqref="E3043:E3044 E3046:E3048">
    <cfRule type="expression" dxfId="4" priority="290">
      <formula>AND(NOT(HasFormula(A3044)),A3044&lt;&gt;"")</formula>
    </cfRule>
  </conditionalFormatting>
  <conditionalFormatting sqref="I3043:L3044 I3046:L3048">
    <cfRule type="expression" dxfId="4" priority="288">
      <formula>AND(NOT(HasFormula(E3044)),E3044&lt;&gt;"")</formula>
    </cfRule>
    <cfRule type="expression" dxfId="3" priority="289">
      <formula>AND(NOT(HasFormula(A3043)),A3043&lt;&gt;"")</formula>
    </cfRule>
  </conditionalFormatting>
  <conditionalFormatting sqref="L3043:L3048 N3043:O3048">
    <cfRule type="containsText" dxfId="1" priority="282" operator="between" text="送货车型9.6米">
      <formula>NOT(ISERROR(SEARCH("送货车型9.6米",L3043)))</formula>
    </cfRule>
  </conditionalFormatting>
  <conditionalFormatting sqref="D3049:E3051">
    <cfRule type="expression" dxfId="3" priority="298">
      <formula>AND(NOT(HasFormula(XEZ3049)),XEZ3049&lt;&gt;"")</formula>
    </cfRule>
  </conditionalFormatting>
  <conditionalFormatting sqref="D3049 D3051">
    <cfRule type="expression" dxfId="4" priority="297">
      <formula>AND(NOT(HasFormula(XFD3050)),XFD3050&lt;&gt;"")</formula>
    </cfRule>
  </conditionalFormatting>
  <conditionalFormatting sqref="E3049 E3051">
    <cfRule type="expression" dxfId="4" priority="303">
      <formula>AND(NOT(HasFormula(A3050)),A3050&lt;&gt;"")</formula>
    </cfRule>
  </conditionalFormatting>
  <conditionalFormatting sqref="I3049:L3049 I3051:L3051">
    <cfRule type="expression" dxfId="4" priority="301">
      <formula>AND(NOT(HasFormula(E3050)),E3050&lt;&gt;"")</formula>
    </cfRule>
    <cfRule type="expression" dxfId="3" priority="302">
      <formula>AND(NOT(HasFormula(A3049)),A3049&lt;&gt;"")</formula>
    </cfRule>
  </conditionalFormatting>
  <conditionalFormatting sqref="L3049:O3051">
    <cfRule type="containsText" dxfId="1" priority="295" operator="between" text="送货车型9.6米">
      <formula>NOT(ISERROR(SEARCH("送货车型9.6米",L3049)))</formula>
    </cfRule>
  </conditionalFormatting>
  <conditionalFormatting sqref="D3052:D3053 D3055:D3056">
    <cfRule type="expression" dxfId="2" priority="309">
      <formula>AND(NOT(_xlfn.ISFORMULA(D3052)),D3052&lt;&gt;"")</formula>
    </cfRule>
    <cfRule type="expression" dxfId="4" priority="310">
      <formula>AND(NOT(HasFormula(XFD3053)),XFD3053&lt;&gt;"")</formula>
    </cfRule>
  </conditionalFormatting>
  <conditionalFormatting sqref="D3052:E3056 D3057:D3058">
    <cfRule type="expression" dxfId="3" priority="311">
      <formula>AND(NOT(HasFormula(XEZ3052)),XEZ3052&lt;&gt;"")</formula>
    </cfRule>
  </conditionalFormatting>
  <conditionalFormatting sqref="E3052:E3053 E3056">
    <cfRule type="expression" dxfId="4" priority="316">
      <formula>AND(NOT(HasFormula(A3053)),A3053&lt;&gt;"")</formula>
    </cfRule>
  </conditionalFormatting>
  <conditionalFormatting sqref="I3052:L3053 J3055:L3056">
    <cfRule type="expression" dxfId="4" priority="314">
      <formula>AND(NOT(HasFormula(E3053)),E3053&lt;&gt;"")</formula>
    </cfRule>
    <cfRule type="expression" dxfId="3" priority="315">
      <formula>AND(NOT(HasFormula(A3052)),A3052&lt;&gt;"")</formula>
    </cfRule>
  </conditionalFormatting>
  <conditionalFormatting sqref="L3052:L3053 N3052:O3053 L3054:O3058">
    <cfRule type="containsText" dxfId="1" priority="308" operator="between" text="送货车型9.6米">
      <formula>NOT(ISERROR(SEARCH("送货车型9.6米",L3052)))</formula>
    </cfRule>
  </conditionalFormatting>
  <conditionalFormatting sqref="I3057:L3058">
    <cfRule type="expression" dxfId="4" priority="8456">
      <formula>AND(NOT(HasFormula(E3059)),E3059&lt;&gt;"")</formula>
    </cfRule>
    <cfRule type="expression" dxfId="3" priority="8457">
      <formula>AND(NOT(HasFormula(A3057)),A3057&lt;&gt;"")</formula>
    </cfRule>
  </conditionalFormatting>
  <conditionalFormatting sqref="D3075:E3088">
    <cfRule type="expression" dxfId="3" priority="254">
      <formula>AND(NOT(HasFormula(XEZ3075)),XEZ3075&lt;&gt;"")</formula>
    </cfRule>
  </conditionalFormatting>
  <conditionalFormatting sqref="I3078:L3087">
    <cfRule type="expression" dxfId="4" priority="8452">
      <formula>AND(NOT(HasFormula(E3089)),E3089&lt;&gt;"")</formula>
    </cfRule>
    <cfRule type="expression" dxfId="3" priority="8453">
      <formula>AND(NOT(HasFormula(A3078)),A3078&lt;&gt;"")</formula>
    </cfRule>
  </conditionalFormatting>
  <conditionalFormatting sqref="I3141:L3142">
    <cfRule type="expression" dxfId="4" priority="8500">
      <formula>AND(NOT(HasFormula(E3143)),E3143&lt;&gt;"")</formula>
    </cfRule>
    <cfRule type="expression" dxfId="3" priority="8501">
      <formula>AND(NOT(HasFormula(A3141)),A3141&lt;&gt;"")</formula>
    </cfRule>
  </conditionalFormatting>
  <conditionalFormatting sqref="D3184:D3204 D3214:D3227">
    <cfRule type="expression" dxfId="4" priority="205">
      <formula>AND(NOT(HasFormula(XFD3185)),XFD3185&lt;&gt;"")</formula>
    </cfRule>
  </conditionalFormatting>
  <conditionalFormatting sqref="D3184:E3227">
    <cfRule type="expression" dxfId="3" priority="206">
      <formula>AND(NOT(HasFormula(XEZ3184)),XEZ3184&lt;&gt;"")</formula>
    </cfRule>
  </conditionalFormatting>
  <conditionalFormatting sqref="E3184:E3204 E3214:E3227">
    <cfRule type="expression" dxfId="4" priority="213">
      <formula>AND(NOT(HasFormula(A3185)),A3185&lt;&gt;"")</formula>
    </cfRule>
  </conditionalFormatting>
  <conditionalFormatting sqref="I3184:L3204 I3214:L3227">
    <cfRule type="expression" dxfId="4" priority="211">
      <formula>AND(NOT(HasFormula(E3185)),E3185&lt;&gt;"")</formula>
    </cfRule>
    <cfRule type="expression" dxfId="3" priority="212">
      <formula>AND(NOT(HasFormula(A3184)),A3184&lt;&gt;"")</formula>
    </cfRule>
  </conditionalFormatting>
  <conditionalFormatting sqref="L3184:O3227">
    <cfRule type="containsText" dxfId="1" priority="202" operator="between" text="送货车型9.6米">
      <formula>NOT(ISERROR(SEARCH("送货车型9.6米",L3184)))</formula>
    </cfRule>
  </conditionalFormatting>
  <conditionalFormatting sqref="I3212:L3213">
    <cfRule type="expression" dxfId="4" priority="8540">
      <formula>AND(NOT(HasFormula(E3214)),E3214&lt;&gt;"")</formula>
    </cfRule>
    <cfRule type="expression" dxfId="3" priority="8541">
      <formula>AND(NOT(HasFormula(A3212)),A3212&lt;&gt;"")</formula>
    </cfRule>
  </conditionalFormatting>
  <conditionalFormatting sqref="I3284:L3285">
    <cfRule type="expression" dxfId="4" priority="8548">
      <formula>AND(NOT(HasFormula(#REF!)),#REF!&lt;&gt;"")</formula>
    </cfRule>
    <cfRule type="expression" dxfId="3" priority="8549">
      <formula>AND(NOT(HasFormula(A3284)),A3284&lt;&gt;"")</formula>
    </cfRule>
  </conditionalFormatting>
  <conditionalFormatting sqref="I3322:L3323">
    <cfRule type="expression" dxfId="4" priority="8554">
      <formula>AND(NOT(HasFormula(E3324)),E3324&lt;&gt;"")</formula>
    </cfRule>
    <cfRule type="expression" dxfId="3" priority="8555">
      <formula>AND(NOT(HasFormula(A3322)),A3322&lt;&gt;"")</formula>
    </cfRule>
  </conditionalFormatting>
  <conditionalFormatting sqref="I3330:L3331">
    <cfRule type="expression" dxfId="4" priority="8580">
      <formula>AND(NOT(HasFormula(E3332)),E3332&lt;&gt;"")</formula>
    </cfRule>
    <cfRule type="expression" dxfId="3" priority="8581">
      <formula>AND(NOT(HasFormula(A3330)),A3330&lt;&gt;"")</formula>
    </cfRule>
  </conditionalFormatting>
  <conditionalFormatting sqref="I3346:L3347">
    <cfRule type="expression" dxfId="4" priority="8584">
      <formula>AND(NOT(HasFormula(E3348)),E3348&lt;&gt;"")</formula>
    </cfRule>
    <cfRule type="expression" dxfId="3" priority="8585">
      <formula>AND(NOT(HasFormula(A3346)),A3346&lt;&gt;"")</formula>
    </cfRule>
  </conditionalFormatting>
  <conditionalFormatting sqref="D3469 D3481">
    <cfRule type="expression" dxfId="4" priority="8682">
      <formula>AND(NOT(HasFormula(#REF!)),#REF!&lt;&gt;"")</formula>
    </cfRule>
  </conditionalFormatting>
  <conditionalFormatting sqref="E3469 E3481">
    <cfRule type="expression" dxfId="4" priority="8683">
      <formula>AND(NOT(HasFormula(#REF!)),#REF!&lt;&gt;"")</formula>
    </cfRule>
  </conditionalFormatting>
  <conditionalFormatting sqref="H3469 H3481:H3487">
    <cfRule type="expression" dxfId="4" priority="8680">
      <formula>AND(NOT(HasFormula(#REF!)),#REF!&lt;&gt;"")</formula>
    </cfRule>
    <cfRule type="expression" dxfId="3" priority="8681">
      <formula>AND(NOT(HasFormula(XFD3469)),XFD3469&lt;&gt;"")</formula>
    </cfRule>
  </conditionalFormatting>
  <conditionalFormatting sqref="I3469:L3469 I3481:L3481">
    <cfRule type="expression" dxfId="4" priority="8684">
      <formula>AND(NOT(HasFormula(#REF!)),#REF!&lt;&gt;"")</formula>
    </cfRule>
    <cfRule type="expression" dxfId="3" priority="8685">
      <formula>AND(NOT(HasFormula(A3469)),A3469&lt;&gt;"")</formula>
    </cfRule>
  </conditionalFormatting>
  <conditionalFormatting sqref="I3540:L3541">
    <cfRule type="expression" dxfId="4" priority="8744">
      <formula>AND(NOT(HasFormula(E3542)),E3542&lt;&gt;"")</formula>
    </cfRule>
    <cfRule type="expression" dxfId="3" priority="8745">
      <formula>AND(NOT(HasFormula(A3540)),A3540&lt;&gt;"")</formula>
    </cfRule>
  </conditionalFormatting>
  <conditionalFormatting sqref="I3569:L3570">
    <cfRule type="expression" dxfId="4" priority="8756">
      <formula>AND(NOT(HasFormula(E3572)),E3572&lt;&gt;"")</formula>
    </cfRule>
    <cfRule type="expression" dxfId="3" priority="8757">
      <formula>AND(NOT(HasFormula(A3569)),A3569&lt;&gt;"")</formula>
    </cfRule>
  </conditionalFormatting>
  <conditionalFormatting sqref="I3604:L3605">
    <cfRule type="expression" dxfId="4" priority="8780">
      <formula>AND(NOT(HasFormula(E3606)),E3606&lt;&gt;"")</formula>
    </cfRule>
    <cfRule type="expression" dxfId="3" priority="8781">
      <formula>AND(NOT(HasFormula(A3604)),A3604&lt;&gt;"")</formula>
    </cfRule>
  </conditionalFormatting>
  <conditionalFormatting sqref="I3609:L3610">
    <cfRule type="expression" dxfId="4" priority="8798">
      <formula>AND(NOT(HasFormula(E3611)),E3611&lt;&gt;"")</formula>
    </cfRule>
    <cfRule type="expression" dxfId="3" priority="8799">
      <formula>AND(NOT(HasFormula(A3609)),A3609&lt;&gt;"")</formula>
    </cfRule>
  </conditionalFormatting>
  <conditionalFormatting sqref="I3617:L3618">
    <cfRule type="expression" dxfId="4" priority="8806">
      <formula>AND(NOT(HasFormula(E3619)),E3619&lt;&gt;"")</formula>
    </cfRule>
    <cfRule type="expression" dxfId="3" priority="8807">
      <formula>AND(NOT(HasFormula(A3617)),A3617&lt;&gt;"")</formula>
    </cfRule>
  </conditionalFormatting>
  <conditionalFormatting sqref="I3627:L3628">
    <cfRule type="expression" dxfId="4" priority="8818">
      <formula>AND(NOT(HasFormula(E3629)),E3629&lt;&gt;"")</formula>
    </cfRule>
    <cfRule type="expression" dxfId="3" priority="8819">
      <formula>AND(NOT(HasFormula(A3627)),A3627&lt;&gt;"")</formula>
    </cfRule>
  </conditionalFormatting>
  <conditionalFormatting sqref="I3630:L3633">
    <cfRule type="expression" dxfId="4" priority="8824">
      <formula>AND(NOT(HasFormula(E3634)),E3634&lt;&gt;"")</formula>
    </cfRule>
    <cfRule type="expression" dxfId="3" priority="8825">
      <formula>AND(NOT(HasFormula(A3630)),A3630&lt;&gt;"")</formula>
    </cfRule>
  </conditionalFormatting>
  <conditionalFormatting sqref="I3673:L3674">
    <cfRule type="expression" dxfId="4" priority="8842">
      <formula>AND(NOT(HasFormula(E3679)),E3679&lt;&gt;"")</formula>
    </cfRule>
    <cfRule type="expression" dxfId="3" priority="8843">
      <formula>AND(NOT(HasFormula(A3673)),A3673&lt;&gt;"")</formula>
    </cfRule>
  </conditionalFormatting>
  <conditionalFormatting sqref="I3675:L3678">
    <cfRule type="expression" dxfId="4" priority="8840">
      <formula>AND(NOT(HasFormula(E3679)),E3679&lt;&gt;"")</formula>
    </cfRule>
    <cfRule type="expression" dxfId="3" priority="8841">
      <formula>AND(NOT(HasFormula(A3675)),A3675&lt;&gt;"")</formula>
    </cfRule>
  </conditionalFormatting>
  <conditionalFormatting sqref="D3723:D3724 D3727">
    <cfRule type="expression" dxfId="4" priority="8846">
      <formula>AND(NOT(HasFormula(#REF!)),#REF!&lt;&gt;"")</formula>
    </cfRule>
  </conditionalFormatting>
  <conditionalFormatting sqref="E3723:E3724 E3727">
    <cfRule type="expression" dxfId="4" priority="8847">
      <formula>AND(NOT(HasFormula(#REF!)),#REF!&lt;&gt;"")</formula>
    </cfRule>
  </conditionalFormatting>
  <conditionalFormatting sqref="H3723:H3724 H3727">
    <cfRule type="expression" dxfId="4" priority="8844">
      <formula>AND(NOT(HasFormula(#REF!)),#REF!&lt;&gt;"")</formula>
    </cfRule>
    <cfRule type="expression" dxfId="3" priority="8845">
      <formula>AND(NOT(HasFormula(XFD3723)),XFD3723&lt;&gt;"")</formula>
    </cfRule>
  </conditionalFormatting>
  <conditionalFormatting sqref="I3723:L3724 I3727:L3727">
    <cfRule type="expression" dxfId="4" priority="8848">
      <formula>AND(NOT(HasFormula(#REF!)),#REF!&lt;&gt;"")</formula>
    </cfRule>
    <cfRule type="expression" dxfId="3" priority="8849">
      <formula>AND(NOT(HasFormula(A3723)),A3723&lt;&gt;"")</formula>
    </cfRule>
  </conditionalFormatting>
  <conditionalFormatting sqref="I3852:L3853">
    <cfRule type="expression" dxfId="4" priority="8914">
      <formula>AND(NOT(HasFormula(E3854)),E3854&lt;&gt;"")</formula>
    </cfRule>
    <cfRule type="expression" dxfId="3" priority="8915">
      <formula>AND(NOT(HasFormula(A3852)),A3852&lt;&gt;"")</formula>
    </cfRule>
  </conditionalFormatting>
  <conditionalFormatting sqref="I3876:L3877">
    <cfRule type="expression" dxfId="4" priority="8908">
      <formula>AND(NOT(HasFormula(#REF!)),#REF!&lt;&gt;"")</formula>
    </cfRule>
    <cfRule type="expression" dxfId="3" priority="8909">
      <formula>AND(NOT(HasFormula(A3876)),A3876&lt;&gt;"")</formula>
    </cfRule>
  </conditionalFormatting>
  <conditionalFormatting sqref="I3911:L3913">
    <cfRule type="expression" dxfId="4" priority="8932">
      <formula>AND(NOT(HasFormula(#REF!)),#REF!&lt;&gt;"")</formula>
    </cfRule>
    <cfRule type="expression" dxfId="3" priority="8933">
      <formula>AND(NOT(HasFormula(A3911)),A3911&lt;&gt;"")</formula>
    </cfRule>
  </conditionalFormatting>
  <conditionalFormatting sqref="D4067:E4067 D4068:E4068">
    <cfRule type="expression" dxfId="3" priority="118">
      <formula>AND(NOT(HasFormula(XEZ4067)),XEZ4067&lt;&gt;"")</formula>
    </cfRule>
  </conditionalFormatting>
  <conditionalFormatting sqref="D4067 D4068">
    <cfRule type="expression" dxfId="4" priority="117">
      <formula>AND(NOT(HasFormula(XFD4068)),XFD4068&lt;&gt;"")</formula>
    </cfRule>
    <cfRule type="expression" dxfId="2" priority="115">
      <formula>AND(NOT(_xlfn.ISFORMULA(D4067)),D4067&lt;&gt;"")</formula>
    </cfRule>
  </conditionalFormatting>
  <conditionalFormatting sqref="E4067 E4068">
    <cfRule type="expression" dxfId="4" priority="125">
      <formula>AND(NOT(HasFormula(A4068)),A4068&lt;&gt;"")</formula>
    </cfRule>
  </conditionalFormatting>
  <conditionalFormatting sqref="F4067 F4068">
    <cfRule type="containsText" dxfId="5" priority="120" operator="between" text="HRB500E">
      <formula>NOT(ISERROR(SEARCH("HRB500E",F4067)))</formula>
    </cfRule>
    <cfRule type="containsText" dxfId="6" priority="119" operator="between" text="12m">
      <formula>NOT(ISERROR(SEARCH("12m",F4067)))</formula>
    </cfRule>
  </conditionalFormatting>
  <conditionalFormatting sqref="I4067:L4067 I4068:L4068">
    <cfRule type="expression" dxfId="3" priority="124">
      <formula>AND(NOT(HasFormula(A4067)),A4067&lt;&gt;"")</formula>
    </cfRule>
    <cfRule type="expression" dxfId="4" priority="123">
      <formula>AND(NOT(HasFormula(E4068)),E4068&lt;&gt;"")</formula>
    </cfRule>
  </conditionalFormatting>
  <conditionalFormatting sqref="L4067:O4067 L4068:O4068">
    <cfRule type="containsText" dxfId="1" priority="114" operator="between" text="送货车型9.6米">
      <formula>NOT(ISERROR(SEARCH("送货车型9.6米",L4067)))</formula>
    </cfRule>
  </conditionalFormatting>
  <conditionalFormatting sqref="I4087:L4088">
    <cfRule type="expression" dxfId="4" priority="8944">
      <formula>AND(NOT(HasFormula(E4089)),E4089&lt;&gt;"")</formula>
    </cfRule>
    <cfRule type="expression" dxfId="3" priority="8945">
      <formula>AND(NOT(HasFormula(A4087)),A4087&lt;&gt;"")</formula>
    </cfRule>
  </conditionalFormatting>
  <conditionalFormatting sqref="H4125:H4155 H4159:H4160">
    <cfRule type="expression" dxfId="4" priority="89">
      <formula>AND(NOT(HasFormula(D4126)),D4126&lt;&gt;"")</formula>
    </cfRule>
    <cfRule type="expression" dxfId="3" priority="90">
      <formula>AND(NOT(HasFormula(XFD4125)),XFD4125&lt;&gt;"")</formula>
    </cfRule>
  </conditionalFormatting>
  <conditionalFormatting sqref="D4148:E4149 D4150:E4150">
    <cfRule type="expression" dxfId="3" priority="103">
      <formula>AND(NOT(HasFormula(XEZ4148)),XEZ4148&lt;&gt;"")</formula>
    </cfRule>
  </conditionalFormatting>
  <conditionalFormatting sqref="D4148:D4149 D4150">
    <cfRule type="expression" dxfId="4" priority="102">
      <formula>AND(NOT(HasFormula(XFD4149)),XFD4149&lt;&gt;"")</formula>
    </cfRule>
    <cfRule type="expression" dxfId="2" priority="100">
      <formula>AND(NOT(_xlfn.ISFORMULA(D4148)),D4148&lt;&gt;"")</formula>
    </cfRule>
  </conditionalFormatting>
  <conditionalFormatting sqref="E4148:E4149 E4150">
    <cfRule type="expression" dxfId="4" priority="110">
      <formula>AND(NOT(HasFormula(A4149)),A4149&lt;&gt;"")</formula>
    </cfRule>
  </conditionalFormatting>
  <conditionalFormatting sqref="F4148:F4149 F4150">
    <cfRule type="containsText" dxfId="5" priority="105" operator="between" text="HRB500E">
      <formula>NOT(ISERROR(SEARCH("HRB500E",F4148)))</formula>
    </cfRule>
    <cfRule type="containsText" dxfId="6" priority="104" operator="between" text="12m">
      <formula>NOT(ISERROR(SEARCH("12m",F4148)))</formula>
    </cfRule>
  </conditionalFormatting>
  <conditionalFormatting sqref="I4148:L4149 I4150:L4150">
    <cfRule type="expression" dxfId="3" priority="109">
      <formula>AND(NOT(HasFormula(A4148)),A4148&lt;&gt;"")</formula>
    </cfRule>
    <cfRule type="expression" dxfId="4" priority="108">
      <formula>AND(NOT(HasFormula(E4149)),E4149&lt;&gt;"")</formula>
    </cfRule>
  </conditionalFormatting>
  <conditionalFormatting sqref="L4148:O4149 L4150:O4150">
    <cfRule type="containsText" dxfId="1" priority="99" operator="between" text="送货车型9.6米">
      <formula>NOT(ISERROR(SEARCH("送货车型9.6米",L4148)))</formula>
    </cfRule>
  </conditionalFormatting>
  <conditionalFormatting sqref="D4220:E4224">
    <cfRule type="expression" dxfId="3" priority="82">
      <formula>AND(NOT(HasFormula(XEZ4220)),XEZ4220&lt;&gt;"")</formula>
    </cfRule>
  </conditionalFormatting>
  <conditionalFormatting sqref="D4549 D4552 D4574">
    <cfRule type="expression" dxfId="4" priority="9066">
      <formula>AND(NOT(HasFormula(#REF!)),#REF!&lt;&gt;"")</formula>
    </cfRule>
  </conditionalFormatting>
  <conditionalFormatting sqref="E4549 E4552 E4574">
    <cfRule type="expression" dxfId="4" priority="9067">
      <formula>AND(NOT(HasFormula(#REF!)),#REF!&lt;&gt;"")</formula>
    </cfRule>
  </conditionalFormatting>
  <conditionalFormatting sqref="I4549:L4549 I4552:L4552 I4574:L4574">
    <cfRule type="expression" dxfId="4" priority="9068">
      <formula>AND(NOT(HasFormula(#REF!)),#REF!&lt;&gt;"")</formula>
    </cfRule>
    <cfRule type="expression" dxfId="3" priority="9069">
      <formula>AND(NOT(HasFormula(A4549)),A4549&lt;&gt;"")</formula>
    </cfRule>
  </conditionalFormatting>
  <conditionalFormatting sqref="I4633:L4634">
    <cfRule type="expression" dxfId="4" priority="9081">
      <formula>AND(NOT(HasFormula(E4635)),E4635&lt;&gt;"")</formula>
    </cfRule>
    <cfRule type="expression" dxfId="3" priority="9082">
      <formula>AND(NOT(HasFormula(A4633)),A4633&lt;&gt;"")</formula>
    </cfRule>
  </conditionalFormatting>
  <conditionalFormatting sqref="I4658:L4659">
    <cfRule type="expression" dxfId="4" priority="9115">
      <formula>AND(NOT(HasFormula(E4660)),E4660&lt;&gt;"")</formula>
    </cfRule>
    <cfRule type="expression" dxfId="3" priority="9116">
      <formula>AND(NOT(HasFormula(A4658)),A4658&lt;&gt;"")</formula>
    </cfRule>
  </conditionalFormatting>
  <conditionalFormatting sqref="D4702:D4704 D4725">
    <cfRule type="expression" dxfId="4" priority="9097">
      <formula>AND(NOT(HasFormula(#REF!)),#REF!&lt;&gt;"")</formula>
    </cfRule>
  </conditionalFormatting>
  <conditionalFormatting sqref="E4702:E4704 E4725">
    <cfRule type="expression" dxfId="4" priority="9098">
      <formula>AND(NOT(HasFormula(#REF!)),#REF!&lt;&gt;"")</formula>
    </cfRule>
  </conditionalFormatting>
  <conditionalFormatting sqref="H4702:H4704 H4725">
    <cfRule type="expression" dxfId="4" priority="9095">
      <formula>AND(NOT(HasFormula(#REF!)),#REF!&lt;&gt;"")</formula>
    </cfRule>
    <cfRule type="expression" dxfId="3" priority="9096">
      <formula>AND(NOT(HasFormula(XFD4702)),XFD4702&lt;&gt;"")</formula>
    </cfRule>
  </conditionalFormatting>
  <conditionalFormatting sqref="I4702:L4704 I4725:L4725">
    <cfRule type="expression" dxfId="4" priority="9099">
      <formula>AND(NOT(HasFormula(#REF!)),#REF!&lt;&gt;"")</formula>
    </cfRule>
    <cfRule type="expression" dxfId="3" priority="9100">
      <formula>AND(NOT(HasFormula(A4702)),A4702&lt;&gt;"")</formula>
    </cfRule>
  </conditionalFormatting>
  <conditionalFormatting sqref="D1047542:E1048576">
    <cfRule type="expression" dxfId="4" priority="7626">
      <formula>AND(NOT(HasFormula(XFD1)),XFD1&lt;&gt;"")</formula>
    </cfRule>
    <cfRule type="expression" dxfId="3" priority="7627">
      <formula>AND(NOT(HasFormula(XEZ1047542)),XEZ1047542&lt;&gt;"")</formula>
    </cfRule>
  </conditionalFormatting>
  <conditionalFormatting sqref="I1047548:L1048576">
    <cfRule type="expression" dxfId="4" priority="7728">
      <formula>AND(NOT(HasFormula(E1)),E1&lt;&gt;"")</formula>
    </cfRule>
    <cfRule type="expression" dxfId="3" priority="7729">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M3348:M3353">
      <formula1>"=TODAY()+3,=TODAY()+4,=TODAY()+5,=TODAY()+6"</formula1>
    </dataValidation>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workbookViewId="0">
      <pane xSplit="2" topLeftCell="C1" activePane="topRight" state="frozen"/>
      <selection/>
      <selection pane="topRight" activeCell="E12" sqref="E12"/>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5.875" style="18" customWidth="1"/>
    <col min="8" max="8" width="8.25" style="15" customWidth="1"/>
    <col min="9" max="9" width="10.875" style="15" customWidth="1"/>
    <col min="10" max="10" width="79"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28"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28"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28" t="s">
        <v>167</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381</v>
      </c>
      <c r="L54" s="43"/>
      <c r="M54" s="28" t="s">
        <v>375</v>
      </c>
    </row>
    <row r="55" s="14" customFormat="1" spans="1:13">
      <c r="A55" s="15"/>
      <c r="B55" s="15"/>
      <c r="C55" s="16"/>
      <c r="D55" s="28" t="s">
        <v>192</v>
      </c>
      <c r="E55" s="28" t="s">
        <v>192</v>
      </c>
      <c r="F55" s="29" t="s">
        <v>382</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383</v>
      </c>
      <c r="I55" s="29">
        <v>13880580196</v>
      </c>
      <c r="J55" s="44" t="s">
        <v>384</v>
      </c>
      <c r="K55" s="41" t="s">
        <v>385</v>
      </c>
      <c r="L55" s="43"/>
      <c r="M55" s="28" t="s">
        <v>375</v>
      </c>
    </row>
    <row r="56" s="14" customFormat="1" spans="1:13">
      <c r="A56" s="15"/>
      <c r="B56" s="15"/>
      <c r="C56" s="16"/>
      <c r="D56" s="28" t="s">
        <v>196</v>
      </c>
      <c r="E56" s="28" t="s">
        <v>196</v>
      </c>
      <c r="F56" s="29" t="s">
        <v>386</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387</v>
      </c>
      <c r="I56" s="29">
        <v>13980880820</v>
      </c>
      <c r="J56" s="44" t="s">
        <v>388</v>
      </c>
      <c r="K56" s="41" t="s">
        <v>389</v>
      </c>
      <c r="L56" s="43"/>
      <c r="M56" s="28" t="s">
        <v>375</v>
      </c>
    </row>
    <row r="57" s="14" customFormat="1" spans="1:13">
      <c r="A57" s="15"/>
      <c r="B57" s="15"/>
      <c r="C57" s="16"/>
      <c r="D57" s="28" t="s">
        <v>203</v>
      </c>
      <c r="E57" s="28" t="s">
        <v>203</v>
      </c>
      <c r="F57" s="29" t="s">
        <v>390</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391</v>
      </c>
      <c r="I57" s="29">
        <v>15881190525</v>
      </c>
      <c r="J57" s="44" t="s">
        <v>392</v>
      </c>
      <c r="K57" s="41" t="s">
        <v>393</v>
      </c>
      <c r="L57" s="43"/>
      <c r="M57" s="28" t="s">
        <v>375</v>
      </c>
    </row>
    <row r="58" s="14" customFormat="1" spans="1:13">
      <c r="A58" s="15"/>
      <c r="B58" s="15"/>
      <c r="C58" s="16"/>
      <c r="D58" s="28" t="s">
        <v>208</v>
      </c>
      <c r="E58" s="28" t="s">
        <v>208</v>
      </c>
      <c r="F58" s="29" t="s">
        <v>386</v>
      </c>
      <c r="G58" s="28" t="str">
        <f>"("&amp;E58&amp;")"&amp;"锦江区泰昌路锦江28亩项目部"</f>
        <v>(五冶建设锦江区林家坝片区20号地块商业项目)锦江区泰昌路锦江28亩项目部</v>
      </c>
      <c r="H58" s="29" t="s">
        <v>394</v>
      </c>
      <c r="I58" s="29">
        <v>13980247952</v>
      </c>
      <c r="J58" s="44" t="s">
        <v>395</v>
      </c>
      <c r="K58" s="41" t="s">
        <v>396</v>
      </c>
      <c r="L58" s="43"/>
      <c r="M58" s="28" t="s">
        <v>375</v>
      </c>
    </row>
    <row r="59" s="14" customFormat="1" spans="1:13">
      <c r="A59" s="15"/>
      <c r="B59" s="15"/>
      <c r="C59" s="16"/>
      <c r="D59" s="28" t="s">
        <v>231</v>
      </c>
      <c r="E59" s="28" t="s">
        <v>231</v>
      </c>
      <c r="F59" s="29" t="s">
        <v>386</v>
      </c>
      <c r="G59" s="28" t="str">
        <f>"("&amp;E59&amp;")"&amp;"四川省成都市锦江区春熙路街道盐道街4号（盐道街中学初中部）"</f>
        <v>(五冶建设成都盐道街中学初中部改扩建工程-一标)四川省成都市锦江区春熙路街道盐道街4号（盐道街中学初中部）</v>
      </c>
      <c r="H59" s="29" t="s">
        <v>397</v>
      </c>
      <c r="I59" s="29">
        <v>18228465067</v>
      </c>
      <c r="J59" s="44" t="s">
        <v>398</v>
      </c>
      <c r="K59" s="41" t="s">
        <v>399</v>
      </c>
      <c r="L59" s="43"/>
      <c r="M59" s="28" t="s">
        <v>375</v>
      </c>
    </row>
    <row r="60" s="14" customFormat="1" spans="1:13">
      <c r="A60" s="15"/>
      <c r="B60" s="15"/>
      <c r="C60" s="16"/>
      <c r="D60" s="28" t="s">
        <v>230</v>
      </c>
      <c r="E60" s="28" t="s">
        <v>230</v>
      </c>
      <c r="F60" s="29" t="s">
        <v>386</v>
      </c>
      <c r="G60" s="28" t="str">
        <f>"("&amp;E60&amp;")"&amp;"四川省成都市锦江区春熙路街道盐道街4号（盐道街中学初中部）"</f>
        <v>(五冶建设成都盐道街中学初中部改扩建工程-二标)四川省成都市锦江区春熙路街道盐道街4号（盐道街中学初中部）</v>
      </c>
      <c r="H60" s="29" t="s">
        <v>397</v>
      </c>
      <c r="I60" s="29">
        <v>18228465067</v>
      </c>
      <c r="J60" s="44" t="s">
        <v>398</v>
      </c>
      <c r="K60" s="41" t="s">
        <v>399</v>
      </c>
      <c r="L60" s="43"/>
      <c r="M60" s="28" t="s">
        <v>375</v>
      </c>
    </row>
    <row r="61" s="14" customFormat="1" spans="1:13">
      <c r="A61" s="15"/>
      <c r="B61" s="15"/>
      <c r="C61" s="16"/>
      <c r="D61" s="28" t="s">
        <v>215</v>
      </c>
      <c r="E61" s="28" t="s">
        <v>215</v>
      </c>
      <c r="F61" s="29" t="s">
        <v>400</v>
      </c>
      <c r="G61" s="28" t="str">
        <f>"("&amp;E61&amp;")"&amp;"成都市龙泉驿区董朗路69号龙泉驿一医院5号门"</f>
        <v>(五冶建设龙泉驿一医院配套建设工程)成都市龙泉驿区董朗路69号龙泉驿一医院5号门</v>
      </c>
      <c r="H61" s="29" t="s">
        <v>401</v>
      </c>
      <c r="I61" s="29">
        <v>13617695006</v>
      </c>
      <c r="J61" s="44" t="s">
        <v>402</v>
      </c>
      <c r="K61" s="41" t="s">
        <v>403</v>
      </c>
      <c r="L61" s="43"/>
      <c r="M61" s="28" t="s">
        <v>375</v>
      </c>
    </row>
    <row r="62" s="14" customFormat="1" spans="1:13">
      <c r="A62" s="15"/>
      <c r="B62" s="15"/>
      <c r="C62" s="16"/>
      <c r="D62" s="28" t="s">
        <v>224</v>
      </c>
      <c r="E62" s="28" t="s">
        <v>224</v>
      </c>
      <c r="F62" s="29" t="s">
        <v>404</v>
      </c>
      <c r="G62" s="28" t="str">
        <f t="shared" ref="G62:G67" si="2">"("&amp;E62&amp;")"&amp;"成都市龙泉驿外东洪路地铁2号线惠王陵地铁C口"</f>
        <v>(五冶钢构龙泉东洪片区70亩住宅、商业及配套工程项目一标段)成都市龙泉驿外东洪路地铁2号线惠王陵地铁C口</v>
      </c>
      <c r="H62" s="29" t="s">
        <v>405</v>
      </c>
      <c r="I62" s="29">
        <v>13540231225</v>
      </c>
      <c r="J62" s="44"/>
      <c r="K62" s="41" t="s">
        <v>406</v>
      </c>
      <c r="L62" s="43"/>
      <c r="M62" s="28" t="s">
        <v>407</v>
      </c>
    </row>
    <row r="63" s="14" customFormat="1" spans="1:13">
      <c r="A63" s="15"/>
      <c r="B63" s="15"/>
      <c r="C63" s="16"/>
      <c r="D63" s="28" t="s">
        <v>228</v>
      </c>
      <c r="E63" s="28" t="s">
        <v>228</v>
      </c>
      <c r="F63" s="29" t="s">
        <v>404</v>
      </c>
      <c r="G63" s="28" t="str">
        <f t="shared" si="2"/>
        <v>(五冶钢构龙泉东洪片区70亩住宅、商业及配套工程项目二标段)成都市龙泉驿外东洪路地铁2号线惠王陵地铁C口</v>
      </c>
      <c r="H63" s="29" t="s">
        <v>408</v>
      </c>
      <c r="I63" s="29">
        <v>15014331252</v>
      </c>
      <c r="J63" s="44"/>
      <c r="K63" s="41" t="s">
        <v>409</v>
      </c>
      <c r="L63" s="43"/>
      <c r="M63" s="28" t="s">
        <v>407</v>
      </c>
    </row>
    <row r="64" s="14" customFormat="1" spans="1:13">
      <c r="A64" s="15"/>
      <c r="B64" s="15"/>
      <c r="C64" s="16"/>
      <c r="D64" s="28" t="s">
        <v>240</v>
      </c>
      <c r="E64" s="28" t="s">
        <v>240</v>
      </c>
      <c r="F64" s="29" t="s">
        <v>404</v>
      </c>
      <c r="G64" s="28" t="str">
        <f t="shared" si="2"/>
        <v>(五冶钢构龙泉东洪片区70亩住宅、商业及配套工程项目三标段)成都市龙泉驿外东洪路地铁2号线惠王陵地铁C口</v>
      </c>
      <c r="H64" s="29" t="s">
        <v>408</v>
      </c>
      <c r="I64" s="29">
        <v>15014331252</v>
      </c>
      <c r="J64" s="44"/>
      <c r="K64" s="41" t="s">
        <v>410</v>
      </c>
      <c r="L64" s="43"/>
      <c r="M64" s="28" t="s">
        <v>407</v>
      </c>
    </row>
    <row r="65" s="14" customFormat="1" spans="1:13">
      <c r="A65" s="15"/>
      <c r="B65" s="15"/>
      <c r="C65" s="16"/>
      <c r="D65" s="28" t="s">
        <v>225</v>
      </c>
      <c r="E65" s="28" t="s">
        <v>225</v>
      </c>
      <c r="F65" s="29" t="s">
        <v>404</v>
      </c>
      <c r="G65" s="28" t="str">
        <f t="shared" si="2"/>
        <v>(五冶钢构龙泉东洪片区85亩住宅、商业及配套工程项目一标段)成都市龙泉驿外东洪路地铁2号线惠王陵地铁C口</v>
      </c>
      <c r="H65" s="29" t="s">
        <v>411</v>
      </c>
      <c r="I65" s="29">
        <v>18599951655</v>
      </c>
      <c r="J65" s="44"/>
      <c r="K65" s="41" t="s">
        <v>412</v>
      </c>
      <c r="L65" s="43"/>
      <c r="M65" s="28" t="s">
        <v>407</v>
      </c>
    </row>
    <row r="66" s="14" customFormat="1" spans="1:13">
      <c r="A66" s="15"/>
      <c r="B66" s="15"/>
      <c r="C66" s="16"/>
      <c r="D66" s="28" t="s">
        <v>226</v>
      </c>
      <c r="E66" s="28" t="s">
        <v>226</v>
      </c>
      <c r="F66" s="29" t="s">
        <v>404</v>
      </c>
      <c r="G66" s="28" t="str">
        <f t="shared" si="2"/>
        <v>(五冶钢构龙泉东洪片区85亩住宅、商业及配套工程项目二标段)成都市龙泉驿外东洪路地铁2号线惠王陵地铁C口</v>
      </c>
      <c r="H66" s="29" t="s">
        <v>413</v>
      </c>
      <c r="I66" s="29">
        <v>18381013849</v>
      </c>
      <c r="J66" s="44"/>
      <c r="K66" s="41" t="s">
        <v>414</v>
      </c>
      <c r="L66" s="43"/>
      <c r="M66" s="28" t="s">
        <v>407</v>
      </c>
    </row>
    <row r="67" s="14" customFormat="1" spans="1:13">
      <c r="A67" s="15"/>
      <c r="B67" s="15"/>
      <c r="C67" s="16"/>
      <c r="D67" s="28" t="s">
        <v>229</v>
      </c>
      <c r="E67" s="28" t="s">
        <v>229</v>
      </c>
      <c r="F67" s="29" t="s">
        <v>404</v>
      </c>
      <c r="G67" s="28" t="str">
        <f t="shared" si="2"/>
        <v>(五冶钢构龙泉东洪片区85亩住宅、商业及配套工程项目三标段)成都市龙泉驿外东洪路地铁2号线惠王陵地铁C口</v>
      </c>
      <c r="H67" s="29" t="s">
        <v>415</v>
      </c>
      <c r="I67" s="29">
        <v>13889142392</v>
      </c>
      <c r="J67" s="44"/>
      <c r="K67" s="41" t="s">
        <v>416</v>
      </c>
      <c r="L67" s="43"/>
      <c r="M67" s="28" t="s">
        <v>407</v>
      </c>
    </row>
    <row r="68" s="14" customFormat="1" spans="1:13">
      <c r="A68" s="15"/>
      <c r="B68" s="15"/>
      <c r="C68" s="16"/>
      <c r="D68" s="35" t="s">
        <v>417</v>
      </c>
      <c r="E68" s="28" t="s">
        <v>188</v>
      </c>
      <c r="F68" s="29" t="s">
        <v>400</v>
      </c>
      <c r="G68" s="28" t="str">
        <f>"("&amp;E68&amp;")"&amp;"四川省达州市达川区斌郎街道四川省达州市达川区洞洞湾256米"</f>
        <v>(武汉电气化局成达万高铁强电项目-达州主城区)四川省达州市达川区斌郎街道四川省达州市达川区洞洞湾256米</v>
      </c>
      <c r="H68" s="29" t="s">
        <v>418</v>
      </c>
      <c r="I68" s="29">
        <v>18228076992</v>
      </c>
      <c r="J68" s="40" t="s">
        <v>419</v>
      </c>
      <c r="K68" s="41" t="s">
        <v>420</v>
      </c>
      <c r="L68" s="43"/>
      <c r="M68" s="28" t="s">
        <v>421</v>
      </c>
    </row>
    <row r="69" s="14" customFormat="1" spans="1:13">
      <c r="A69" s="15"/>
      <c r="B69" s="15"/>
      <c r="C69" s="16"/>
      <c r="D69" s="35" t="s">
        <v>417</v>
      </c>
      <c r="E69" s="28" t="s">
        <v>204</v>
      </c>
      <c r="F69" s="29" t="s">
        <v>400</v>
      </c>
      <c r="G69" s="28" t="str">
        <f>"("&amp;E69&amp;")"&amp;"四川省达州市达川区达州南站"</f>
        <v>(武汉电气化局成达万高铁强电项目-达州主城区-达州南站)四川省达州市达川区达州南站</v>
      </c>
      <c r="H69" s="29" t="s">
        <v>422</v>
      </c>
      <c r="I69" s="29">
        <v>18782679099</v>
      </c>
      <c r="J69" s="40" t="s">
        <v>419</v>
      </c>
      <c r="K69" s="41" t="s">
        <v>420</v>
      </c>
      <c r="L69" s="43"/>
      <c r="M69" s="28" t="s">
        <v>421</v>
      </c>
    </row>
    <row r="70" s="14" customFormat="1" spans="1:13">
      <c r="A70" s="15"/>
      <c r="B70" s="15"/>
      <c r="C70" s="16"/>
      <c r="D70" s="35" t="s">
        <v>417</v>
      </c>
      <c r="E70" s="28" t="s">
        <v>423</v>
      </c>
      <c r="F70" s="29" t="s">
        <v>400</v>
      </c>
      <c r="G70" s="28" t="str">
        <f>"("&amp;E70&amp;")"&amp;"四川省达州市达川区斌郎街道四川省达州市达川区洞洞湾256米"</f>
        <v>(武汉电气化局成达万高铁强电项目-开江县)四川省达州市达川区斌郎街道四川省达州市达川区洞洞湾256米</v>
      </c>
      <c r="H70" s="29" t="s">
        <v>418</v>
      </c>
      <c r="I70" s="29">
        <v>18228076992</v>
      </c>
      <c r="J70" s="40" t="s">
        <v>419</v>
      </c>
      <c r="K70" s="41" t="s">
        <v>420</v>
      </c>
      <c r="L70" s="43"/>
      <c r="M70" s="28" t="s">
        <v>421</v>
      </c>
    </row>
    <row r="71" s="14" customFormat="1" spans="1:13">
      <c r="A71" s="15"/>
      <c r="B71" s="15"/>
      <c r="C71" s="16"/>
      <c r="D71" s="35" t="s">
        <v>417</v>
      </c>
      <c r="E71" s="28" t="s">
        <v>176</v>
      </c>
      <c r="F71" s="29" t="s">
        <v>400</v>
      </c>
      <c r="G71" s="28" t="str">
        <f>"("&amp;E71&amp;")"&amp;"四川省达州市渠县渠北镇雷家湾渠县北站旁"</f>
        <v>(武汉电气化局成达万高铁强电项目-渠县)四川省达州市渠县渠北镇雷家湾渠县北站旁</v>
      </c>
      <c r="H71" s="29" t="s">
        <v>424</v>
      </c>
      <c r="I71" s="29">
        <v>18779627939</v>
      </c>
      <c r="J71" s="40" t="s">
        <v>419</v>
      </c>
      <c r="K71" s="41" t="s">
        <v>420</v>
      </c>
      <c r="L71" s="43"/>
      <c r="M71" s="28" t="s">
        <v>421</v>
      </c>
    </row>
    <row r="72" s="14" customFormat="1" spans="1:13">
      <c r="A72" s="15"/>
      <c r="B72" s="15"/>
      <c r="C72" s="16"/>
      <c r="D72" s="35" t="s">
        <v>417</v>
      </c>
      <c r="E72" s="28" t="s">
        <v>425</v>
      </c>
      <c r="F72" s="29" t="s">
        <v>400</v>
      </c>
      <c r="G72" s="28" t="str">
        <f>"("&amp;E72&amp;")"&amp;"四川省达州市达川区斌郎街道四川省达州市达川区洞洞湾256米"</f>
        <v>(武汉电气化局成达万高铁强电项目-重庆开州)四川省达州市达川区斌郎街道四川省达州市达川区洞洞湾256米</v>
      </c>
      <c r="H72" s="29" t="s">
        <v>418</v>
      </c>
      <c r="I72" s="29">
        <v>18228076992</v>
      </c>
      <c r="J72" s="40" t="s">
        <v>419</v>
      </c>
      <c r="K72" s="41" t="s">
        <v>420</v>
      </c>
      <c r="L72" s="43"/>
      <c r="M72" s="28" t="s">
        <v>421</v>
      </c>
    </row>
    <row r="73" s="14" customFormat="1" spans="1:13">
      <c r="A73" s="15"/>
      <c r="B73" s="15"/>
      <c r="C73" s="16"/>
      <c r="D73" s="35" t="s">
        <v>417</v>
      </c>
      <c r="E73" s="28" t="s">
        <v>177</v>
      </c>
      <c r="F73" s="29" t="s">
        <v>400</v>
      </c>
      <c r="G73" s="28" t="str">
        <f>"("&amp;E73&amp;")"&amp;"四川省南充市营山县保真路景阳名城南50米(保真路东)"</f>
        <v>(武汉电气化局成达万高铁强电项目-南充营山)四川省南充市营山县保真路景阳名城南50米(保真路东)</v>
      </c>
      <c r="H73" s="29" t="s">
        <v>426</v>
      </c>
      <c r="I73" s="29">
        <v>18381485052</v>
      </c>
      <c r="J73" s="40" t="s">
        <v>419</v>
      </c>
      <c r="K73" s="41" t="s">
        <v>420</v>
      </c>
      <c r="L73" s="43"/>
      <c r="M73" s="28" t="s">
        <v>421</v>
      </c>
    </row>
    <row r="74" s="14" customFormat="1" spans="1:13">
      <c r="A74" s="15"/>
      <c r="B74" s="15"/>
      <c r="C74" s="16"/>
      <c r="D74" s="33" t="s">
        <v>160</v>
      </c>
      <c r="E74" s="28" t="s">
        <v>160</v>
      </c>
      <c r="F74" s="29" t="s">
        <v>400</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427</v>
      </c>
      <c r="I74" s="29">
        <v>18883488177</v>
      </c>
      <c r="J74" s="40" t="s">
        <v>428</v>
      </c>
      <c r="K74" s="41" t="s">
        <v>429</v>
      </c>
      <c r="L74" s="43"/>
      <c r="M74" s="28" t="s">
        <v>430</v>
      </c>
    </row>
    <row r="75" s="14" customFormat="1" spans="1:13">
      <c r="A75" s="15"/>
      <c r="B75" s="15"/>
      <c r="C75" s="16"/>
      <c r="D75" s="28" t="s">
        <v>187</v>
      </c>
      <c r="E75" s="28" t="s">
        <v>187</v>
      </c>
      <c r="F75" s="29" t="s">
        <v>431</v>
      </c>
      <c r="G75" s="28" t="str">
        <f>"("&amp;E75&amp;")"&amp;"四川省乐山市市中区苏稽镇周山嘴"</f>
        <v>(乐山市校地共建产教融合基地建设项目一标段)四川省乐山市市中区苏稽镇周山嘴</v>
      </c>
      <c r="H75" s="29" t="s">
        <v>432</v>
      </c>
      <c r="I75" s="29">
        <v>13668153241</v>
      </c>
      <c r="J75" s="40" t="s">
        <v>433</v>
      </c>
      <c r="K75" s="41" t="s">
        <v>434</v>
      </c>
      <c r="L75" s="43"/>
      <c r="M75" s="28" t="s">
        <v>435</v>
      </c>
    </row>
    <row r="76" s="14" customFormat="1" spans="1:13">
      <c r="A76" s="15"/>
      <c r="B76" s="15"/>
      <c r="C76" s="16"/>
      <c r="D76" s="28" t="s">
        <v>186</v>
      </c>
      <c r="E76" s="28" t="s">
        <v>186</v>
      </c>
      <c r="F76" s="29" t="s">
        <v>431</v>
      </c>
      <c r="G76" s="28" t="str">
        <f>"("&amp;E76&amp;")"&amp;"四川省乐山市市中区苏稽镇"</f>
        <v>(乐山市校地共建产教融合基地建设项目二标段)四川省乐山市市中区苏稽镇</v>
      </c>
      <c r="H76" s="29" t="s">
        <v>436</v>
      </c>
      <c r="I76" s="29">
        <v>13990276572</v>
      </c>
      <c r="J76" s="40" t="s">
        <v>437</v>
      </c>
      <c r="K76" s="41" t="s">
        <v>438</v>
      </c>
      <c r="L76" s="43"/>
      <c r="M76" s="28" t="s">
        <v>439</v>
      </c>
    </row>
    <row r="77" spans="4:13">
      <c r="D77" s="33" t="s">
        <v>440</v>
      </c>
      <c r="E77" s="34" t="s">
        <v>441</v>
      </c>
      <c r="F77" s="29" t="s">
        <v>442</v>
      </c>
      <c r="G77" s="28" t="str">
        <f t="shared" ref="G71:G116" si="3">"("&amp;E77&amp;")"&amp;"四川省南充市顺庆区搬罾街道学府大道二段"</f>
        <v>(五冶钢构医学科学产业园建设项目房建一部-二标（3-3）)四川省南充市顺庆区搬罾街道学府大道二段</v>
      </c>
      <c r="H77" s="29" t="s">
        <v>443</v>
      </c>
      <c r="I77" s="29">
        <v>18141337338</v>
      </c>
      <c r="J77" s="34" t="s">
        <v>444</v>
      </c>
      <c r="K77" s="39" t="s">
        <v>445</v>
      </c>
      <c r="L77" s="36"/>
      <c r="M77" s="28" t="s">
        <v>446</v>
      </c>
    </row>
    <row r="78" spans="4:13">
      <c r="D78" s="33" t="s">
        <v>440</v>
      </c>
      <c r="E78" s="34" t="s">
        <v>447</v>
      </c>
      <c r="F78" s="29" t="s">
        <v>442</v>
      </c>
      <c r="G78" s="28" t="str">
        <f t="shared" si="3"/>
        <v>(五冶钢构医学科学产业园建设项目房建一部-三标（2-1）)四川省南充市顺庆区搬罾街道学府大道二段</v>
      </c>
      <c r="H78" s="29" t="s">
        <v>443</v>
      </c>
      <c r="I78" s="29">
        <v>18141337338</v>
      </c>
      <c r="J78" s="34" t="s">
        <v>444</v>
      </c>
      <c r="K78" s="39" t="s">
        <v>445</v>
      </c>
      <c r="L78" s="36"/>
      <c r="M78" s="28" t="s">
        <v>446</v>
      </c>
    </row>
    <row r="79" spans="4:13">
      <c r="D79" s="33" t="s">
        <v>440</v>
      </c>
      <c r="E79" s="34" t="s">
        <v>448</v>
      </c>
      <c r="F79" s="29" t="s">
        <v>442</v>
      </c>
      <c r="G79" s="28" t="str">
        <f t="shared" si="3"/>
        <v>(五冶钢构医学科学产业园建设项目房建一部-三标（2-2）)四川省南充市顺庆区搬罾街道学府大道二段</v>
      </c>
      <c r="H79" s="29" t="s">
        <v>443</v>
      </c>
      <c r="I79" s="29">
        <v>18141337338</v>
      </c>
      <c r="J79" s="34" t="s">
        <v>444</v>
      </c>
      <c r="K79" s="39" t="s">
        <v>445</v>
      </c>
      <c r="L79" s="36"/>
      <c r="M79" s="28" t="s">
        <v>446</v>
      </c>
    </row>
    <row r="80" spans="4:13">
      <c r="D80" s="33" t="s">
        <v>440</v>
      </c>
      <c r="E80" s="34" t="s">
        <v>449</v>
      </c>
      <c r="F80" s="29" t="s">
        <v>442</v>
      </c>
      <c r="G80" s="28" t="str">
        <f t="shared" si="3"/>
        <v>(五冶钢构医学科学产业园建设项目房建一部-三标（2-3）)四川省南充市顺庆区搬罾街道学府大道二段</v>
      </c>
      <c r="H80" s="29" t="s">
        <v>443</v>
      </c>
      <c r="I80" s="29">
        <v>18141337338</v>
      </c>
      <c r="J80" s="34" t="s">
        <v>444</v>
      </c>
      <c r="K80" s="39" t="s">
        <v>445</v>
      </c>
      <c r="L80" s="36"/>
      <c r="M80" s="28" t="s">
        <v>446</v>
      </c>
    </row>
    <row r="81" spans="4:13">
      <c r="D81" s="33" t="s">
        <v>440</v>
      </c>
      <c r="E81" s="34" t="s">
        <v>450</v>
      </c>
      <c r="F81" s="29" t="s">
        <v>442</v>
      </c>
      <c r="G81" s="28" t="str">
        <f t="shared" si="3"/>
        <v>(五冶钢构医学科学产业园建设项目房建一部-四标（3-4）)四川省南充市顺庆区搬罾街道学府大道二段</v>
      </c>
      <c r="H81" s="29" t="s">
        <v>443</v>
      </c>
      <c r="I81" s="29">
        <v>18141337338</v>
      </c>
      <c r="J81" s="34" t="s">
        <v>444</v>
      </c>
      <c r="K81" s="39" t="s">
        <v>445</v>
      </c>
      <c r="L81" s="36"/>
      <c r="M81" s="28" t="s">
        <v>446</v>
      </c>
    </row>
    <row r="82" spans="4:13">
      <c r="D82" s="33" t="s">
        <v>440</v>
      </c>
      <c r="E82" s="34" t="s">
        <v>451</v>
      </c>
      <c r="F82" s="29" t="s">
        <v>442</v>
      </c>
      <c r="G82" s="28" t="str">
        <f t="shared" si="3"/>
        <v>(五冶钢构医学科学产业园建设项目房建一部-四标（3-5）)四川省南充市顺庆区搬罾街道学府大道二段</v>
      </c>
      <c r="H82" s="29" t="s">
        <v>443</v>
      </c>
      <c r="I82" s="29">
        <v>18141337338</v>
      </c>
      <c r="J82" s="34" t="s">
        <v>444</v>
      </c>
      <c r="K82" s="39" t="s">
        <v>445</v>
      </c>
      <c r="L82" s="36"/>
      <c r="M82" s="28" t="s">
        <v>446</v>
      </c>
    </row>
    <row r="83" spans="4:13">
      <c r="D83" s="33" t="s">
        <v>440</v>
      </c>
      <c r="E83" s="34" t="s">
        <v>452</v>
      </c>
      <c r="F83" s="29" t="s">
        <v>442</v>
      </c>
      <c r="G83" s="28" t="str">
        <f t="shared" si="3"/>
        <v>(五冶钢构医学科学产业园建设项目房建一部-四标（3-6）)四川省南充市顺庆区搬罾街道学府大道二段</v>
      </c>
      <c r="H83" s="29" t="s">
        <v>443</v>
      </c>
      <c r="I83" s="29">
        <v>18141337338</v>
      </c>
      <c r="J83" s="34" t="s">
        <v>444</v>
      </c>
      <c r="K83" s="39" t="s">
        <v>445</v>
      </c>
      <c r="L83" s="36"/>
      <c r="M83" s="28" t="s">
        <v>446</v>
      </c>
    </row>
    <row r="84" spans="4:13">
      <c r="D84" s="33" t="s">
        <v>440</v>
      </c>
      <c r="E84" s="34" t="s">
        <v>151</v>
      </c>
      <c r="F84" s="29" t="s">
        <v>442</v>
      </c>
      <c r="G84" s="28" t="str">
        <f t="shared" si="3"/>
        <v>(五冶钢构医学科学产业园建设项目房建一部-四标（3-7）)四川省南充市顺庆区搬罾街道学府大道二段</v>
      </c>
      <c r="H84" s="29" t="s">
        <v>443</v>
      </c>
      <c r="I84" s="29">
        <v>18141337338</v>
      </c>
      <c r="J84" s="34" t="s">
        <v>444</v>
      </c>
      <c r="K84" s="39" t="s">
        <v>445</v>
      </c>
      <c r="L84" s="36"/>
      <c r="M84" s="28" t="s">
        <v>446</v>
      </c>
    </row>
    <row r="85" spans="4:13">
      <c r="D85" s="33" t="s">
        <v>440</v>
      </c>
      <c r="E85" s="34" t="s">
        <v>453</v>
      </c>
      <c r="F85" s="29" t="s">
        <v>442</v>
      </c>
      <c r="G85" s="28" t="str">
        <f t="shared" si="3"/>
        <v>(五冶钢构医学科学产业园建设项目房建一部-五标（校医院6-1）)四川省南充市顺庆区搬罾街道学府大道二段</v>
      </c>
      <c r="H85" s="29" t="s">
        <v>443</v>
      </c>
      <c r="I85" s="29">
        <v>18141337338</v>
      </c>
      <c r="J85" s="34" t="s">
        <v>444</v>
      </c>
      <c r="K85" s="39" t="s">
        <v>445</v>
      </c>
      <c r="L85" s="36"/>
      <c r="M85" s="28" t="s">
        <v>446</v>
      </c>
    </row>
    <row r="86" spans="4:13">
      <c r="D86" s="33" t="s">
        <v>440</v>
      </c>
      <c r="E86" s="34" t="s">
        <v>454</v>
      </c>
      <c r="F86" s="29" t="s">
        <v>442</v>
      </c>
      <c r="G86" s="28" t="str">
        <f t="shared" si="3"/>
        <v>(五冶钢构医学科学产业园建设项目房建一部-六标（3-1）)四川省南充市顺庆区搬罾街道学府大道二段</v>
      </c>
      <c r="H86" s="29" t="s">
        <v>443</v>
      </c>
      <c r="I86" s="29">
        <v>18141337338</v>
      </c>
      <c r="J86" s="34" t="s">
        <v>444</v>
      </c>
      <c r="K86" s="39" t="s">
        <v>445</v>
      </c>
      <c r="L86" s="36"/>
      <c r="M86" s="28" t="s">
        <v>446</v>
      </c>
    </row>
    <row r="87" spans="4:13">
      <c r="D87" s="33" t="s">
        <v>440</v>
      </c>
      <c r="E87" s="34" t="s">
        <v>455</v>
      </c>
      <c r="F87" s="29" t="s">
        <v>442</v>
      </c>
      <c r="G87" s="28" t="str">
        <f t="shared" si="3"/>
        <v>(五冶钢构医学科学产业园建设项目房建二部-一标（1-3）)四川省南充市顺庆区搬罾街道学府大道二段</v>
      </c>
      <c r="H87" s="29" t="s">
        <v>456</v>
      </c>
      <c r="I87" s="29">
        <v>19950525030</v>
      </c>
      <c r="J87" s="34" t="s">
        <v>444</v>
      </c>
      <c r="K87" s="39" t="s">
        <v>445</v>
      </c>
      <c r="L87" s="36"/>
      <c r="M87" s="28" t="s">
        <v>446</v>
      </c>
    </row>
    <row r="88" spans="4:13">
      <c r="D88" s="33" t="s">
        <v>440</v>
      </c>
      <c r="E88" s="34" t="s">
        <v>457</v>
      </c>
      <c r="F88" s="29" t="s">
        <v>442</v>
      </c>
      <c r="G88" s="28" t="str">
        <f t="shared" si="3"/>
        <v>(五冶钢构医学科学产业园建设项目房建二部-一标（1-4）)四川省南充市顺庆区搬罾街道学府大道二段</v>
      </c>
      <c r="H88" s="29" t="s">
        <v>456</v>
      </c>
      <c r="I88" s="29">
        <v>19950525030</v>
      </c>
      <c r="J88" s="34" t="s">
        <v>444</v>
      </c>
      <c r="K88" s="39" t="s">
        <v>445</v>
      </c>
      <c r="L88" s="36"/>
      <c r="M88" s="28" t="s">
        <v>446</v>
      </c>
    </row>
    <row r="89" spans="4:13">
      <c r="D89" s="33" t="s">
        <v>440</v>
      </c>
      <c r="E89" s="34" t="s">
        <v>458</v>
      </c>
      <c r="F89" s="29" t="s">
        <v>442</v>
      </c>
      <c r="G89" s="28" t="str">
        <f t="shared" si="3"/>
        <v>(五冶钢构医学科学产业园建设项目房建二部-一标（1-6）)四川省南充市顺庆区搬罾街道学府大道二段</v>
      </c>
      <c r="H89" s="29" t="s">
        <v>456</v>
      </c>
      <c r="I89" s="29">
        <v>19950525030</v>
      </c>
      <c r="J89" s="34" t="s">
        <v>444</v>
      </c>
      <c r="K89" s="39" t="s">
        <v>445</v>
      </c>
      <c r="L89" s="36"/>
      <c r="M89" s="28" t="s">
        <v>446</v>
      </c>
    </row>
    <row r="90" spans="4:13">
      <c r="D90" s="33" t="s">
        <v>440</v>
      </c>
      <c r="E90" s="34" t="s">
        <v>459</v>
      </c>
      <c r="F90" s="29" t="s">
        <v>442</v>
      </c>
      <c r="G90" s="28" t="str">
        <f t="shared" si="3"/>
        <v>(五冶钢构医学科学产业园建设项目房建二部-一标（1-7）)四川省南充市顺庆区搬罾街道学府大道二段</v>
      </c>
      <c r="H90" s="29" t="s">
        <v>456</v>
      </c>
      <c r="I90" s="29">
        <v>19950525030</v>
      </c>
      <c r="J90" s="34" t="s">
        <v>444</v>
      </c>
      <c r="K90" s="39" t="s">
        <v>445</v>
      </c>
      <c r="L90" s="36"/>
      <c r="M90" s="28" t="s">
        <v>446</v>
      </c>
    </row>
    <row r="91" spans="4:13">
      <c r="D91" s="33" t="s">
        <v>440</v>
      </c>
      <c r="E91" s="34" t="s">
        <v>460</v>
      </c>
      <c r="F91" s="29" t="s">
        <v>442</v>
      </c>
      <c r="G91" s="28" t="str">
        <f t="shared" si="3"/>
        <v>(五冶钢构医学科学产业园建设项目房建二部-二标（图情信息中心1-1）)四川省南充市顺庆区搬罾街道学府大道二段</v>
      </c>
      <c r="H91" s="29" t="s">
        <v>456</v>
      </c>
      <c r="I91" s="29">
        <v>19950525030</v>
      </c>
      <c r="J91" s="34" t="s">
        <v>444</v>
      </c>
      <c r="K91" s="39" t="s">
        <v>445</v>
      </c>
      <c r="L91" s="36"/>
      <c r="M91" s="28" t="s">
        <v>446</v>
      </c>
    </row>
    <row r="92" spans="4:13">
      <c r="D92" s="33" t="s">
        <v>440</v>
      </c>
      <c r="E92" s="34" t="s">
        <v>59</v>
      </c>
      <c r="F92" s="29" t="s">
        <v>442</v>
      </c>
      <c r="G92" s="28" t="str">
        <f t="shared" si="3"/>
        <v>(五冶钢构医学科学产业园建设项目房建二部-三标（1-2）)四川省南充市顺庆区搬罾街道学府大道二段</v>
      </c>
      <c r="H92" s="29" t="s">
        <v>456</v>
      </c>
      <c r="I92" s="29">
        <v>19950525030</v>
      </c>
      <c r="J92" s="34" t="s">
        <v>444</v>
      </c>
      <c r="K92" s="39" t="s">
        <v>445</v>
      </c>
      <c r="L92" s="36"/>
      <c r="M92" s="28" t="s">
        <v>446</v>
      </c>
    </row>
    <row r="93" spans="4:13">
      <c r="D93" s="33" t="s">
        <v>440</v>
      </c>
      <c r="E93" s="34" t="s">
        <v>71</v>
      </c>
      <c r="F93" s="29" t="s">
        <v>442</v>
      </c>
      <c r="G93" s="28" t="str">
        <f t="shared" si="3"/>
        <v>(五冶钢构医学科学产业园建设项目房建二部-三标（1-5）)四川省南充市顺庆区搬罾街道学府大道二段</v>
      </c>
      <c r="H93" s="29" t="s">
        <v>456</v>
      </c>
      <c r="I93" s="29">
        <v>19950525030</v>
      </c>
      <c r="J93" s="34" t="s">
        <v>444</v>
      </c>
      <c r="K93" s="39" t="s">
        <v>445</v>
      </c>
      <c r="L93" s="36"/>
      <c r="M93" s="28" t="s">
        <v>446</v>
      </c>
    </row>
    <row r="94" spans="4:13">
      <c r="D94" s="33" t="s">
        <v>440</v>
      </c>
      <c r="E94" s="34" t="s">
        <v>461</v>
      </c>
      <c r="F94" s="29" t="s">
        <v>442</v>
      </c>
      <c r="G94" s="28" t="str">
        <f t="shared" si="3"/>
        <v>(五冶钢构医学科学产业园建设项目房建二部-三标（5-1）)四川省南充市顺庆区搬罾街道学府大道二段</v>
      </c>
      <c r="H94" s="29" t="s">
        <v>456</v>
      </c>
      <c r="I94" s="29">
        <v>19950525030</v>
      </c>
      <c r="J94" s="34" t="s">
        <v>444</v>
      </c>
      <c r="K94" s="39" t="s">
        <v>445</v>
      </c>
      <c r="L94" s="36"/>
      <c r="M94" s="28" t="s">
        <v>446</v>
      </c>
    </row>
    <row r="95" spans="4:13">
      <c r="D95" s="33" t="s">
        <v>440</v>
      </c>
      <c r="E95" s="34" t="s">
        <v>462</v>
      </c>
      <c r="F95" s="29" t="s">
        <v>442</v>
      </c>
      <c r="G95" s="28" t="str">
        <f t="shared" si="3"/>
        <v>(五冶钢构医学科学产业园建设项目房建二部-三标（5-2）)四川省南充市顺庆区搬罾街道学府大道二段</v>
      </c>
      <c r="H95" s="29" t="s">
        <v>456</v>
      </c>
      <c r="I95" s="29">
        <v>19950525030</v>
      </c>
      <c r="J95" s="34" t="s">
        <v>444</v>
      </c>
      <c r="K95" s="39" t="s">
        <v>445</v>
      </c>
      <c r="L95" s="36"/>
      <c r="M95" s="28" t="s">
        <v>446</v>
      </c>
    </row>
    <row r="96" spans="4:13">
      <c r="D96" s="33" t="s">
        <v>440</v>
      </c>
      <c r="E96" s="34" t="s">
        <v>463</v>
      </c>
      <c r="F96" s="29" t="s">
        <v>442</v>
      </c>
      <c r="G96" s="28" t="str">
        <f t="shared" si="3"/>
        <v>(五冶钢构医学科学产业园建设项目房建二部-三标（5-3）)四川省南充市顺庆区搬罾街道学府大道二段</v>
      </c>
      <c r="H96" s="29" t="s">
        <v>456</v>
      </c>
      <c r="I96" s="29">
        <v>19950525030</v>
      </c>
      <c r="J96" s="34" t="s">
        <v>444</v>
      </c>
      <c r="K96" s="39" t="s">
        <v>445</v>
      </c>
      <c r="L96" s="36"/>
      <c r="M96" s="28" t="s">
        <v>446</v>
      </c>
    </row>
    <row r="97" spans="4:13">
      <c r="D97" s="33" t="s">
        <v>440</v>
      </c>
      <c r="E97" s="34" t="s">
        <v>88</v>
      </c>
      <c r="F97" s="29" t="s">
        <v>442</v>
      </c>
      <c r="G97" s="28" t="str">
        <f t="shared" si="3"/>
        <v>(五冶钢构医学科学产业园建设项目房建二部-四标（5-4）)四川省南充市顺庆区搬罾街道学府大道二段</v>
      </c>
      <c r="H97" s="29" t="s">
        <v>456</v>
      </c>
      <c r="I97" s="29">
        <v>19950525030</v>
      </c>
      <c r="J97" s="34" t="s">
        <v>444</v>
      </c>
      <c r="K97" s="39" t="s">
        <v>445</v>
      </c>
      <c r="L97" s="36"/>
      <c r="M97" s="28" t="s">
        <v>446</v>
      </c>
    </row>
    <row r="98" spans="4:13">
      <c r="D98" s="33" t="s">
        <v>440</v>
      </c>
      <c r="E98" s="34" t="s">
        <v>464</v>
      </c>
      <c r="F98" s="29" t="s">
        <v>442</v>
      </c>
      <c r="G98" s="28" t="str">
        <f t="shared" si="3"/>
        <v>(五冶钢构医学科学产业园建设项目房建二部-四标（5-5）)四川省南充市顺庆区搬罾街道学府大道二段</v>
      </c>
      <c r="H98" s="29" t="s">
        <v>456</v>
      </c>
      <c r="I98" s="29">
        <v>19950525030</v>
      </c>
      <c r="J98" s="34" t="s">
        <v>444</v>
      </c>
      <c r="K98" s="39" t="s">
        <v>445</v>
      </c>
      <c r="L98" s="36"/>
      <c r="M98" s="28" t="s">
        <v>446</v>
      </c>
    </row>
    <row r="99" spans="4:13">
      <c r="D99" s="33" t="s">
        <v>440</v>
      </c>
      <c r="E99" s="34" t="s">
        <v>113</v>
      </c>
      <c r="F99" s="29" t="s">
        <v>442</v>
      </c>
      <c r="G99" s="28" t="str">
        <f t="shared" si="3"/>
        <v>(五冶钢构医学科学产业园建设项目房建二部-排洪渠（五标）)四川省南充市顺庆区搬罾街道学府大道二段</v>
      </c>
      <c r="H99" s="29" t="s">
        <v>456</v>
      </c>
      <c r="I99" s="29">
        <v>19950525030</v>
      </c>
      <c r="J99" s="34" t="s">
        <v>444</v>
      </c>
      <c r="K99" s="39" t="s">
        <v>445</v>
      </c>
      <c r="L99" s="36"/>
      <c r="M99" s="28" t="s">
        <v>446</v>
      </c>
    </row>
    <row r="100" spans="4:13">
      <c r="D100" s="33" t="s">
        <v>440</v>
      </c>
      <c r="E100" s="34" t="s">
        <v>60</v>
      </c>
      <c r="F100" s="29" t="s">
        <v>442</v>
      </c>
      <c r="G100" s="28" t="str">
        <f t="shared" si="3"/>
        <v>(五冶钢构医学科学产业园建设项目房建二部-六标)四川省南充市顺庆区搬罾街道学府大道二段</v>
      </c>
      <c r="H100" s="29" t="s">
        <v>456</v>
      </c>
      <c r="I100" s="29">
        <v>19950525030</v>
      </c>
      <c r="J100" s="34" t="s">
        <v>444</v>
      </c>
      <c r="K100" s="39" t="s">
        <v>445</v>
      </c>
      <c r="L100" s="36"/>
      <c r="M100" s="28" t="s">
        <v>446</v>
      </c>
    </row>
    <row r="101" spans="4:13">
      <c r="D101" s="33" t="s">
        <v>440</v>
      </c>
      <c r="E101" s="34" t="s">
        <v>72</v>
      </c>
      <c r="F101" s="29" t="s">
        <v>442</v>
      </c>
      <c r="G101" s="28" t="str">
        <f t="shared" si="3"/>
        <v>(五冶钢构医学科学产业园建设项目房建二部-网羽馆（6-5）)四川省南充市顺庆区搬罾街道学府大道二段</v>
      </c>
      <c r="H101" s="29" t="s">
        <v>456</v>
      </c>
      <c r="I101" s="29">
        <v>19950525030</v>
      </c>
      <c r="J101" s="34" t="s">
        <v>444</v>
      </c>
      <c r="K101" s="39" t="s">
        <v>445</v>
      </c>
      <c r="L101" s="36"/>
      <c r="M101" s="28" t="s">
        <v>446</v>
      </c>
    </row>
    <row r="102" spans="4:13">
      <c r="D102" s="33" t="s">
        <v>440</v>
      </c>
      <c r="E102" s="34" t="s">
        <v>465</v>
      </c>
      <c r="F102" s="29" t="s">
        <v>442</v>
      </c>
      <c r="G102" s="28" t="str">
        <f t="shared" si="3"/>
        <v>(五冶钢构医学科学产业园建设项目房建三部-一标（4-1）)四川省南充市顺庆区搬罾街道学府大道二段</v>
      </c>
      <c r="H102" s="29" t="s">
        <v>466</v>
      </c>
      <c r="I102" s="29">
        <v>18349955455</v>
      </c>
      <c r="J102" s="34" t="s">
        <v>444</v>
      </c>
      <c r="K102" s="39" t="s">
        <v>445</v>
      </c>
      <c r="L102" s="36"/>
      <c r="M102" s="28" t="s">
        <v>446</v>
      </c>
    </row>
    <row r="103" spans="4:13">
      <c r="D103" s="33" t="s">
        <v>440</v>
      </c>
      <c r="E103" s="34" t="s">
        <v>467</v>
      </c>
      <c r="F103" s="29" t="s">
        <v>442</v>
      </c>
      <c r="G103" s="28" t="str">
        <f t="shared" si="3"/>
        <v>(五冶钢构医学科学产业园建设项目房建三部-一标（4-2）)四川省南充市顺庆区搬罾街道学府大道二段</v>
      </c>
      <c r="H103" s="29" t="s">
        <v>466</v>
      </c>
      <c r="I103" s="29">
        <v>18349955455</v>
      </c>
      <c r="J103" s="34" t="s">
        <v>444</v>
      </c>
      <c r="K103" s="39" t="s">
        <v>445</v>
      </c>
      <c r="L103" s="36"/>
      <c r="M103" s="28" t="s">
        <v>446</v>
      </c>
    </row>
    <row r="104" spans="4:13">
      <c r="D104" s="33" t="s">
        <v>440</v>
      </c>
      <c r="E104" s="34" t="s">
        <v>468</v>
      </c>
      <c r="F104" s="29" t="s">
        <v>442</v>
      </c>
      <c r="G104" s="28" t="str">
        <f t="shared" si="3"/>
        <v>(五冶钢构医学科学产业园建设项目房建三部-一标（4-3）)四川省南充市顺庆区搬罾街道学府大道二段</v>
      </c>
      <c r="H104" s="29" t="s">
        <v>466</v>
      </c>
      <c r="I104" s="29">
        <v>18349955455</v>
      </c>
      <c r="J104" s="34" t="s">
        <v>444</v>
      </c>
      <c r="K104" s="39" t="s">
        <v>445</v>
      </c>
      <c r="L104" s="36"/>
      <c r="M104" s="28" t="s">
        <v>446</v>
      </c>
    </row>
    <row r="105" spans="4:13">
      <c r="D105" s="33" t="s">
        <v>440</v>
      </c>
      <c r="E105" s="34" t="s">
        <v>469</v>
      </c>
      <c r="F105" s="29" t="s">
        <v>442</v>
      </c>
      <c r="G105" s="28" t="str">
        <f t="shared" si="3"/>
        <v>(五冶钢构医学科学产业园建设项目房建三部-一标（4-4）)四川省南充市顺庆区搬罾街道学府大道二段</v>
      </c>
      <c r="H105" s="29" t="s">
        <v>466</v>
      </c>
      <c r="I105" s="29">
        <v>18349955455</v>
      </c>
      <c r="J105" s="34" t="s">
        <v>444</v>
      </c>
      <c r="K105" s="39" t="s">
        <v>445</v>
      </c>
      <c r="L105" s="36"/>
      <c r="M105" s="28" t="s">
        <v>446</v>
      </c>
    </row>
    <row r="106" spans="4:13">
      <c r="D106" s="33" t="s">
        <v>440</v>
      </c>
      <c r="E106" s="34" t="s">
        <v>470</v>
      </c>
      <c r="F106" s="29" t="s">
        <v>442</v>
      </c>
      <c r="G106" s="28" t="str">
        <f t="shared" si="3"/>
        <v>(五冶钢构医学科学产业园建设项目房建三部-一标（4-5）)四川省南充市顺庆区搬罾街道学府大道二段</v>
      </c>
      <c r="H106" s="29" t="s">
        <v>466</v>
      </c>
      <c r="I106" s="29">
        <v>18349955455</v>
      </c>
      <c r="J106" s="34" t="s">
        <v>444</v>
      </c>
      <c r="K106" s="39" t="s">
        <v>445</v>
      </c>
      <c r="L106" s="36"/>
      <c r="M106" s="28" t="s">
        <v>446</v>
      </c>
    </row>
    <row r="107" spans="4:13">
      <c r="D107" s="33" t="s">
        <v>440</v>
      </c>
      <c r="E107" s="34" t="s">
        <v>471</v>
      </c>
      <c r="F107" s="29" t="s">
        <v>442</v>
      </c>
      <c r="G107" s="28" t="str">
        <f t="shared" si="3"/>
        <v>(五冶钢构医学科学产业园建设项目房建三部-一标（4-6）)四川省南充市顺庆区搬罾街道学府大道二段</v>
      </c>
      <c r="H107" s="29" t="s">
        <v>466</v>
      </c>
      <c r="I107" s="29">
        <v>18349955455</v>
      </c>
      <c r="J107" s="34" t="s">
        <v>444</v>
      </c>
      <c r="K107" s="39" t="s">
        <v>445</v>
      </c>
      <c r="L107" s="36"/>
      <c r="M107" s="28" t="s">
        <v>446</v>
      </c>
    </row>
    <row r="108" spans="4:13">
      <c r="D108" s="33" t="s">
        <v>440</v>
      </c>
      <c r="E108" s="34" t="s">
        <v>73</v>
      </c>
      <c r="F108" s="29" t="s">
        <v>442</v>
      </c>
      <c r="G108" s="28" t="str">
        <f t="shared" si="3"/>
        <v>(五冶钢构医学科学产业园建设项目房建三部-一标（7-1）)四川省南充市顺庆区搬罾街道学府大道二段</v>
      </c>
      <c r="H108" s="29" t="s">
        <v>466</v>
      </c>
      <c r="I108" s="29">
        <v>18349955455</v>
      </c>
      <c r="J108" s="34" t="s">
        <v>444</v>
      </c>
      <c r="K108" s="39" t="s">
        <v>445</v>
      </c>
      <c r="L108" s="36"/>
      <c r="M108" s="28" t="s">
        <v>446</v>
      </c>
    </row>
    <row r="109" spans="4:13">
      <c r="D109" s="33" t="s">
        <v>440</v>
      </c>
      <c r="E109" s="34" t="s">
        <v>20</v>
      </c>
      <c r="F109" s="29" t="s">
        <v>442</v>
      </c>
      <c r="G109" s="28" t="str">
        <f t="shared" si="3"/>
        <v>(五冶钢构医学科学产业园建设项目房建三部-一标（7-2）)四川省南充市顺庆区搬罾街道学府大道二段</v>
      </c>
      <c r="H109" s="29" t="s">
        <v>466</v>
      </c>
      <c r="I109" s="29">
        <v>18349955455</v>
      </c>
      <c r="J109" s="34" t="s">
        <v>444</v>
      </c>
      <c r="K109" s="39" t="s">
        <v>445</v>
      </c>
      <c r="L109" s="36"/>
      <c r="M109" s="28" t="s">
        <v>446</v>
      </c>
    </row>
    <row r="110" spans="4:13">
      <c r="D110" s="33" t="s">
        <v>440</v>
      </c>
      <c r="E110" s="34" t="s">
        <v>23</v>
      </c>
      <c r="F110" s="29" t="s">
        <v>442</v>
      </c>
      <c r="G110" s="28" t="str">
        <f t="shared" si="3"/>
        <v>(五冶钢构医学科学产业园建设项目房建三部-一标（7-3）)四川省南充市顺庆区搬罾街道学府大道二段</v>
      </c>
      <c r="H110" s="29" t="s">
        <v>466</v>
      </c>
      <c r="I110" s="29">
        <v>18349955455</v>
      </c>
      <c r="J110" s="34" t="s">
        <v>444</v>
      </c>
      <c r="K110" s="39" t="s">
        <v>445</v>
      </c>
      <c r="L110" s="36"/>
      <c r="M110" s="28" t="s">
        <v>446</v>
      </c>
    </row>
    <row r="111" spans="4:13">
      <c r="D111" s="33" t="s">
        <v>440</v>
      </c>
      <c r="E111" s="34" t="s">
        <v>24</v>
      </c>
      <c r="F111" s="29" t="s">
        <v>442</v>
      </c>
      <c r="G111" s="28" t="str">
        <f t="shared" si="3"/>
        <v>(五冶钢构医学科学产业园建设项目房建三部-一标（7-4）)四川省南充市顺庆区搬罾街道学府大道二段</v>
      </c>
      <c r="H111" s="29" t="s">
        <v>466</v>
      </c>
      <c r="I111" s="29">
        <v>18349955455</v>
      </c>
      <c r="J111" s="34" t="s">
        <v>444</v>
      </c>
      <c r="K111" s="39" t="s">
        <v>445</v>
      </c>
      <c r="L111" s="36"/>
      <c r="M111" s="28" t="s">
        <v>446</v>
      </c>
    </row>
    <row r="112" spans="4:13">
      <c r="D112" s="33" t="s">
        <v>440</v>
      </c>
      <c r="E112" s="28" t="s">
        <v>89</v>
      </c>
      <c r="F112" s="29" t="s">
        <v>442</v>
      </c>
      <c r="G112" s="28" t="str">
        <f t="shared" si="3"/>
        <v>(五冶钢构医学科学产业园建设项目房建三部-排洪渠)四川省南充市顺庆区搬罾街道学府大道二段</v>
      </c>
      <c r="H112" s="29" t="s">
        <v>466</v>
      </c>
      <c r="I112" s="29">
        <v>18349955455</v>
      </c>
      <c r="J112" s="34" t="s">
        <v>444</v>
      </c>
      <c r="K112" s="39" t="s">
        <v>445</v>
      </c>
      <c r="L112" s="36"/>
      <c r="M112" s="28" t="s">
        <v>446</v>
      </c>
    </row>
    <row r="113" spans="4:13">
      <c r="D113" s="33" t="s">
        <v>440</v>
      </c>
      <c r="E113" s="28" t="s">
        <v>127</v>
      </c>
      <c r="F113" s="29" t="s">
        <v>442</v>
      </c>
      <c r="G113" s="28" t="str">
        <f t="shared" si="3"/>
        <v>(五冶钢构医学科学产业园建设项目房建三部-管网总坪)四川省南充市顺庆区搬罾街道学府大道二段</v>
      </c>
      <c r="H113" s="29" t="s">
        <v>466</v>
      </c>
      <c r="I113" s="29">
        <v>18349955455</v>
      </c>
      <c r="J113" s="34" t="s">
        <v>444</v>
      </c>
      <c r="K113" s="39" t="s">
        <v>445</v>
      </c>
      <c r="L113" s="36"/>
      <c r="M113" s="28" t="s">
        <v>446</v>
      </c>
    </row>
    <row r="114" spans="4:13">
      <c r="D114" s="33" t="s">
        <v>440</v>
      </c>
      <c r="E114" s="28" t="s">
        <v>117</v>
      </c>
      <c r="F114" s="29" t="s">
        <v>442</v>
      </c>
      <c r="G114" s="28" t="str">
        <f t="shared" si="3"/>
        <v>(五冶钢构医学科学产业园建设项目房建三部-配套用房及围墙)四川省南充市顺庆区搬罾街道学府大道二段</v>
      </c>
      <c r="H114" s="29" t="s">
        <v>466</v>
      </c>
      <c r="I114" s="29">
        <v>18349955455</v>
      </c>
      <c r="J114" s="34" t="s">
        <v>444</v>
      </c>
      <c r="K114" s="39" t="s">
        <v>445</v>
      </c>
      <c r="L114" s="36"/>
      <c r="M114" s="28" t="s">
        <v>446</v>
      </c>
    </row>
    <row r="115" spans="4:13">
      <c r="D115" s="33" t="s">
        <v>440</v>
      </c>
      <c r="E115" s="28" t="s">
        <v>472</v>
      </c>
      <c r="F115" s="29" t="s">
        <v>442</v>
      </c>
      <c r="G115" s="28" t="str">
        <f t="shared" si="3"/>
        <v>(五冶钢构医学科学产业园建设项目房建连接线道路工程-1)四川省南充市顺庆区搬罾街道学府大道二段</v>
      </c>
      <c r="H115" s="29" t="s">
        <v>473</v>
      </c>
      <c r="I115" s="29">
        <v>13908143055</v>
      </c>
      <c r="J115" s="34" t="s">
        <v>444</v>
      </c>
      <c r="K115" s="39" t="s">
        <v>445</v>
      </c>
      <c r="L115" s="36"/>
      <c r="M115" s="28" t="s">
        <v>446</v>
      </c>
    </row>
    <row r="116" spans="4:13">
      <c r="D116" s="33" t="s">
        <v>440</v>
      </c>
      <c r="E116" s="28" t="s">
        <v>474</v>
      </c>
      <c r="F116" s="29" t="s">
        <v>442</v>
      </c>
      <c r="G116" s="28" t="str">
        <f t="shared" si="3"/>
        <v>(五冶钢构医学科学产业园建设项目房建连接线道路工程-2)四川省南充市顺庆区搬罾街道学府大道二段</v>
      </c>
      <c r="H116" s="29" t="s">
        <v>475</v>
      </c>
      <c r="I116" s="29">
        <v>15982411682</v>
      </c>
      <c r="J116" s="34" t="s">
        <v>444</v>
      </c>
      <c r="K116" s="39" t="s">
        <v>445</v>
      </c>
      <c r="L116" s="36"/>
      <c r="M116" s="28" t="s">
        <v>446</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476</v>
      </c>
      <c r="B1" s="11" t="s">
        <v>477</v>
      </c>
      <c r="C1" s="11" t="s">
        <v>3</v>
      </c>
      <c r="D1" s="11" t="s">
        <v>4</v>
      </c>
    </row>
    <row r="2" spans="1:4">
      <c r="A2" s="12">
        <f ca="1" t="shared" ref="A2:A12" si="0">TODAY()</f>
        <v>45953</v>
      </c>
      <c r="B2" s="9" t="s">
        <v>478</v>
      </c>
      <c r="C2" s="9" t="str">
        <f>VLOOKUP(D2,辅助信息!A:B,2,FALSE)</f>
        <v>盘螺</v>
      </c>
      <c r="D2" s="9" t="s">
        <v>41</v>
      </c>
    </row>
    <row r="3" spans="1:4">
      <c r="A3" s="12">
        <f ca="1" t="shared" si="0"/>
        <v>45953</v>
      </c>
      <c r="B3" s="9" t="s">
        <v>478</v>
      </c>
      <c r="C3" s="9" t="str">
        <f>VLOOKUP(D3,辅助信息!A:B,2,FALSE)</f>
        <v>螺纹钢</v>
      </c>
      <c r="D3" s="9" t="s">
        <v>27</v>
      </c>
    </row>
    <row r="4" spans="1:4">
      <c r="A4" s="12">
        <f ca="1" t="shared" si="0"/>
        <v>45953</v>
      </c>
      <c r="B4" s="9" t="s">
        <v>478</v>
      </c>
      <c r="C4" s="9" t="str">
        <f>VLOOKUP(D4,辅助信息!A:B,2,FALSE)</f>
        <v>螺纹钢</v>
      </c>
      <c r="D4" s="9" t="s">
        <v>19</v>
      </c>
    </row>
    <row r="5" spans="1:4">
      <c r="A5" s="12">
        <f ca="1" t="shared" si="0"/>
        <v>45953</v>
      </c>
      <c r="B5" s="9" t="s">
        <v>478</v>
      </c>
      <c r="C5" s="9" t="str">
        <f>VLOOKUP(D5,辅助信息!A:B,2,FALSE)</f>
        <v>螺纹钢</v>
      </c>
      <c r="D5" s="9" t="s">
        <v>28</v>
      </c>
    </row>
    <row r="6" spans="1:4">
      <c r="A6" s="12">
        <f ca="1" t="shared" si="0"/>
        <v>45953</v>
      </c>
      <c r="B6" s="9" t="s">
        <v>478</v>
      </c>
      <c r="C6" s="9" t="str">
        <f>VLOOKUP(D6,辅助信息!A:B,2,FALSE)</f>
        <v>螺纹钢</v>
      </c>
      <c r="D6" s="9" t="s">
        <v>52</v>
      </c>
    </row>
    <row r="7" spans="1:4">
      <c r="A7" s="12">
        <f ca="1" t="shared" si="0"/>
        <v>45953</v>
      </c>
      <c r="B7" s="9" t="s">
        <v>478</v>
      </c>
      <c r="C7" s="9" t="str">
        <f>VLOOKUP(D7,辅助信息!A:B,2,FALSE)</f>
        <v>螺纹钢</v>
      </c>
      <c r="D7" s="9" t="s">
        <v>76</v>
      </c>
    </row>
    <row r="8" spans="1:4">
      <c r="A8" s="12">
        <f ca="1" t="shared" si="0"/>
        <v>45953</v>
      </c>
      <c r="B8" s="9" t="s">
        <v>478</v>
      </c>
      <c r="C8" s="9" t="str">
        <f>VLOOKUP(D8,辅助信息!A:B,2,FALSE)</f>
        <v>螺纹钢</v>
      </c>
      <c r="D8" s="9" t="s">
        <v>86</v>
      </c>
    </row>
    <row r="9" spans="1:4">
      <c r="A9" s="12">
        <f ca="1" t="shared" si="0"/>
        <v>45953</v>
      </c>
      <c r="B9" s="9" t="s">
        <v>478</v>
      </c>
      <c r="C9" s="9" t="str">
        <f>VLOOKUP(D9,辅助信息!A:B,2,FALSE)</f>
        <v>螺纹钢</v>
      </c>
      <c r="D9" s="9" t="s">
        <v>82</v>
      </c>
    </row>
    <row r="10" spans="1:4">
      <c r="A10" s="12">
        <f ca="1" t="shared" si="0"/>
        <v>45953</v>
      </c>
      <c r="B10" s="9" t="s">
        <v>478</v>
      </c>
      <c r="C10" s="9" t="str">
        <f>VLOOKUP(D10,辅助信息!A:B,2,FALSE)</f>
        <v>螺纹钢</v>
      </c>
      <c r="D10" s="9" t="s">
        <v>45</v>
      </c>
    </row>
    <row r="11" spans="1:4">
      <c r="A11" s="12">
        <f ca="1" t="shared" si="0"/>
        <v>45953</v>
      </c>
      <c r="B11" s="9" t="s">
        <v>478</v>
      </c>
      <c r="C11" s="9" t="str">
        <f>VLOOKUP(D11,辅助信息!A:B,2,FALSE)</f>
        <v>螺纹钢</v>
      </c>
      <c r="D11" s="9" t="s">
        <v>21</v>
      </c>
    </row>
    <row r="12" ht="18.95" customHeight="1" spans="1:1">
      <c r="A12" s="12">
        <f ca="1" t="shared" si="0"/>
        <v>45953</v>
      </c>
    </row>
    <row r="13" spans="1:4">
      <c r="A13" s="12">
        <f ca="1" t="shared" ref="A13:A26" si="1">TODAY()</f>
        <v>45953</v>
      </c>
      <c r="B13" s="13" t="s">
        <v>479</v>
      </c>
      <c r="C13" s="9" t="str">
        <f>VLOOKUP(D13,辅助信息!A:B,2,FALSE)</f>
        <v>螺纹钢</v>
      </c>
      <c r="D13" s="9" t="s">
        <v>133</v>
      </c>
    </row>
    <row r="14" spans="1:4">
      <c r="A14" s="12">
        <f ca="1" t="shared" si="1"/>
        <v>45953</v>
      </c>
      <c r="B14" s="13" t="s">
        <v>479</v>
      </c>
      <c r="C14" s="9" t="str">
        <f>VLOOKUP(D14,辅助信息!A:B,2,FALSE)</f>
        <v>螺纹钢</v>
      </c>
      <c r="D14" s="9" t="s">
        <v>91</v>
      </c>
    </row>
    <row r="15" spans="1:4">
      <c r="A15" s="12">
        <f ca="1" t="shared" si="1"/>
        <v>45953</v>
      </c>
      <c r="B15" s="13" t="s">
        <v>479</v>
      </c>
      <c r="C15" s="9" t="str">
        <f>VLOOKUP(D15,辅助信息!A:B,2,FALSE)</f>
        <v>螺纹钢</v>
      </c>
      <c r="D15" s="9" t="s">
        <v>77</v>
      </c>
    </row>
    <row r="16" spans="1:4">
      <c r="A16" s="12">
        <f ca="1" t="shared" si="1"/>
        <v>45953</v>
      </c>
      <c r="B16" s="13" t="s">
        <v>479</v>
      </c>
      <c r="C16" s="9" t="str">
        <f>VLOOKUP(D16,辅助信息!A:B,2,FALSE)</f>
        <v>螺纹钢</v>
      </c>
      <c r="D16" s="9" t="s">
        <v>86</v>
      </c>
    </row>
    <row r="17" spans="1:4">
      <c r="A17" s="12">
        <f ca="1" t="shared" si="1"/>
        <v>45953</v>
      </c>
      <c r="B17" s="13" t="s">
        <v>479</v>
      </c>
      <c r="C17" s="9" t="str">
        <f>VLOOKUP(D17,辅助信息!A:B,2,FALSE)</f>
        <v>螺纹钢</v>
      </c>
      <c r="D17" s="9" t="s">
        <v>66</v>
      </c>
    </row>
    <row r="18" spans="1:4">
      <c r="A18" s="12">
        <f ca="1" t="shared" si="1"/>
        <v>45953</v>
      </c>
      <c r="B18" s="13" t="s">
        <v>479</v>
      </c>
      <c r="C18" s="9" t="str">
        <f>VLOOKUP(D18,辅助信息!A:B,2,FALSE)</f>
        <v>螺纹钢</v>
      </c>
      <c r="D18" s="9" t="s">
        <v>82</v>
      </c>
    </row>
    <row r="19" spans="1:4">
      <c r="A19" s="12">
        <f ca="1" t="shared" si="1"/>
        <v>45953</v>
      </c>
      <c r="B19" s="13" t="s">
        <v>479</v>
      </c>
      <c r="C19" s="9" t="str">
        <f>VLOOKUP(D19,辅助信息!A:B,2,FALSE)</f>
        <v>螺纹钢</v>
      </c>
      <c r="D19" s="9" t="s">
        <v>45</v>
      </c>
    </row>
    <row r="20" spans="1:4">
      <c r="A20" s="12">
        <f ca="1" t="shared" si="1"/>
        <v>45953</v>
      </c>
      <c r="B20" s="13" t="s">
        <v>479</v>
      </c>
      <c r="C20" s="9" t="str">
        <f>VLOOKUP(D20,辅助信息!A:B,2,FALSE)</f>
        <v>螺纹钢</v>
      </c>
      <c r="D20" s="9" t="s">
        <v>21</v>
      </c>
    </row>
    <row r="21" spans="1:4">
      <c r="A21" s="12">
        <f ca="1" t="shared" si="1"/>
        <v>45953</v>
      </c>
      <c r="B21" s="13" t="s">
        <v>479</v>
      </c>
      <c r="C21" s="9" t="str">
        <f>VLOOKUP(D21,辅助信息!A:B,2,FALSE)</f>
        <v>螺纹钢</v>
      </c>
      <c r="D21" s="9" t="s">
        <v>58</v>
      </c>
    </row>
    <row r="22" spans="1:4">
      <c r="A22" s="12">
        <f ca="1" t="shared" si="1"/>
        <v>45953</v>
      </c>
      <c r="B22" s="13" t="s">
        <v>479</v>
      </c>
      <c r="C22" s="9" t="str">
        <f>VLOOKUP(D22,辅助信息!A:B,2,FALSE)</f>
        <v>螺纹钢</v>
      </c>
      <c r="D22" s="9" t="s">
        <v>46</v>
      </c>
    </row>
    <row r="23" spans="1:4">
      <c r="A23" s="12">
        <f ca="1" t="shared" si="1"/>
        <v>45953</v>
      </c>
      <c r="B23" s="13" t="s">
        <v>479</v>
      </c>
      <c r="C23" s="9" t="str">
        <f>VLOOKUP(D23,辅助信息!A:B,2,FALSE)</f>
        <v>螺纹钢</v>
      </c>
      <c r="D23" s="9" t="s">
        <v>22</v>
      </c>
    </row>
    <row r="24" spans="1:4">
      <c r="A24" s="12">
        <f ca="1" t="shared" si="1"/>
        <v>45953</v>
      </c>
      <c r="B24" s="13" t="s">
        <v>479</v>
      </c>
      <c r="C24" s="9" t="str">
        <f>VLOOKUP(D24,辅助信息!A:B,2,FALSE)</f>
        <v>螺纹钢</v>
      </c>
      <c r="D24" s="9" t="s">
        <v>181</v>
      </c>
    </row>
    <row r="25" spans="1:4">
      <c r="A25" s="12">
        <f ca="1" t="shared" si="1"/>
        <v>45953</v>
      </c>
      <c r="B25" s="13" t="s">
        <v>479</v>
      </c>
      <c r="C25" s="9" t="str">
        <f>VLOOKUP(D25,辅助信息!A:B,2,FALSE)</f>
        <v>螺纹钢</v>
      </c>
      <c r="D25" s="9" t="s">
        <v>182</v>
      </c>
    </row>
    <row r="26" spans="1:4">
      <c r="A26" s="12">
        <f ca="1" t="shared" si="1"/>
        <v>45953</v>
      </c>
      <c r="B26" s="9" t="s">
        <v>480</v>
      </c>
      <c r="C26" s="9" t="str">
        <f>VLOOKUP(D26,辅助信息!A:B,2,FALSE)</f>
        <v>盘螺</v>
      </c>
      <c r="D26" s="9" t="s">
        <v>49</v>
      </c>
    </row>
    <row r="27" spans="1:4">
      <c r="A27" s="12">
        <f ca="1" t="shared" ref="A27:A36" si="2">TODAY()</f>
        <v>45953</v>
      </c>
      <c r="B27" s="9" t="s">
        <v>480</v>
      </c>
      <c r="C27" s="9" t="str">
        <f>VLOOKUP(D27,辅助信息!A:B,2,FALSE)</f>
        <v>盘螺</v>
      </c>
      <c r="D27" s="9" t="s">
        <v>40</v>
      </c>
    </row>
    <row r="28" spans="1:4">
      <c r="A28" s="12">
        <f ca="1" t="shared" si="2"/>
        <v>45953</v>
      </c>
      <c r="B28" s="9" t="s">
        <v>480</v>
      </c>
      <c r="C28" s="9" t="str">
        <f>VLOOKUP(D28,辅助信息!A:B,2,FALSE)</f>
        <v>盘螺</v>
      </c>
      <c r="D28" s="9" t="s">
        <v>41</v>
      </c>
    </row>
    <row r="29" spans="1:4">
      <c r="A29" s="12">
        <f ca="1" t="shared" si="2"/>
        <v>45953</v>
      </c>
      <c r="B29" s="9" t="s">
        <v>480</v>
      </c>
      <c r="C29" s="9" t="str">
        <f>VLOOKUP(D29,辅助信息!A:B,2,FALSE)</f>
        <v>盘螺</v>
      </c>
      <c r="D29" s="9" t="s">
        <v>26</v>
      </c>
    </row>
    <row r="30" spans="1:4">
      <c r="A30" s="12">
        <f ca="1" t="shared" si="2"/>
        <v>45953</v>
      </c>
      <c r="B30" s="9" t="s">
        <v>480</v>
      </c>
      <c r="C30" s="9" t="e">
        <f>VLOOKUP(D30,辅助信息!A:B,2,FALSE)</f>
        <v>#N/A</v>
      </c>
      <c r="D30" s="9" t="s">
        <v>481</v>
      </c>
    </row>
    <row r="31" spans="1:4">
      <c r="A31" s="12">
        <f ca="1" t="shared" si="2"/>
        <v>45953</v>
      </c>
      <c r="B31" s="9" t="s">
        <v>480</v>
      </c>
      <c r="C31" s="9" t="str">
        <f>VLOOKUP(D31,辅助信息!A:B,2,FALSE)</f>
        <v>螺纹钢</v>
      </c>
      <c r="D31" s="9" t="s">
        <v>27</v>
      </c>
    </row>
    <row r="32" spans="1:4">
      <c r="A32" s="12">
        <f ca="1" t="shared" si="2"/>
        <v>45953</v>
      </c>
      <c r="B32" s="9" t="s">
        <v>480</v>
      </c>
      <c r="C32" s="9" t="str">
        <f>VLOOKUP(D32,辅助信息!A:B,2,FALSE)</f>
        <v>螺纹钢</v>
      </c>
      <c r="D32" s="9" t="s">
        <v>19</v>
      </c>
    </row>
    <row r="33" spans="1:4">
      <c r="A33" s="12">
        <f ca="1" t="shared" si="2"/>
        <v>45953</v>
      </c>
      <c r="B33" s="9" t="s">
        <v>480</v>
      </c>
      <c r="C33" s="9" t="str">
        <f>VLOOKUP(D33,辅助信息!A:B,2,FALSE)</f>
        <v>螺纹钢</v>
      </c>
      <c r="D33" s="9" t="s">
        <v>32</v>
      </c>
    </row>
    <row r="34" spans="1:4">
      <c r="A34" s="12">
        <f ca="1" t="shared" si="2"/>
        <v>45953</v>
      </c>
      <c r="B34" s="9" t="s">
        <v>480</v>
      </c>
      <c r="C34" s="9" t="str">
        <f>VLOOKUP(D34,辅助信息!A:B,2,FALSE)</f>
        <v>螺纹钢</v>
      </c>
      <c r="D34" s="9" t="s">
        <v>33</v>
      </c>
    </row>
    <row r="35" spans="1:4">
      <c r="A35" s="12">
        <f ca="1" t="shared" si="2"/>
        <v>45953</v>
      </c>
      <c r="B35" s="9" t="s">
        <v>480</v>
      </c>
      <c r="C35" s="9" t="str">
        <f>VLOOKUP(D35,辅助信息!A:B,2,FALSE)</f>
        <v>螺纹钢</v>
      </c>
      <c r="D35" s="9" t="s">
        <v>28</v>
      </c>
    </row>
    <row r="36" spans="1:4">
      <c r="A36" s="12">
        <f ca="1" t="shared" si="2"/>
        <v>45953</v>
      </c>
      <c r="B36" s="9" t="s">
        <v>480</v>
      </c>
      <c r="C36" s="9" t="str">
        <f>VLOOKUP(D36,辅助信息!A:B,2,FALSE)</f>
        <v>螺纹钢</v>
      </c>
      <c r="D36" s="9" t="s">
        <v>18</v>
      </c>
    </row>
    <row r="37" spans="1:4">
      <c r="A37" s="12">
        <f ca="1" t="shared" ref="A37:A46" si="3">TODAY()</f>
        <v>45953</v>
      </c>
      <c r="B37" s="9" t="s">
        <v>480</v>
      </c>
      <c r="C37" s="9" t="str">
        <f>VLOOKUP(D37,辅助信息!A:B,2,FALSE)</f>
        <v>螺纹钢</v>
      </c>
      <c r="D37" s="9" t="s">
        <v>65</v>
      </c>
    </row>
    <row r="38" spans="1:4">
      <c r="A38" s="12">
        <f ca="1" t="shared" si="3"/>
        <v>45953</v>
      </c>
      <c r="B38" s="9" t="s">
        <v>480</v>
      </c>
      <c r="C38" s="9" t="str">
        <f>VLOOKUP(D38,辅助信息!A:B,2,FALSE)</f>
        <v>螺纹钢</v>
      </c>
      <c r="D38" s="9" t="s">
        <v>52</v>
      </c>
    </row>
    <row r="39" spans="1:4">
      <c r="A39" s="12">
        <f ca="1" t="shared" si="3"/>
        <v>45953</v>
      </c>
      <c r="B39" s="9" t="s">
        <v>480</v>
      </c>
      <c r="C39" s="9" t="str">
        <f>VLOOKUP(D39,辅助信息!A:B,2,FALSE)</f>
        <v>螺纹钢</v>
      </c>
      <c r="D39" s="9" t="s">
        <v>111</v>
      </c>
    </row>
    <row r="40" spans="1:4">
      <c r="A40" s="12">
        <f ca="1" t="shared" si="3"/>
        <v>45953</v>
      </c>
      <c r="B40" s="9" t="s">
        <v>480</v>
      </c>
      <c r="C40" s="9" t="str">
        <f>VLOOKUP(D40,辅助信息!A:B,2,FALSE)</f>
        <v>螺纹钢</v>
      </c>
      <c r="D40" s="9" t="s">
        <v>76</v>
      </c>
    </row>
    <row r="41" spans="1:4">
      <c r="A41" s="12">
        <f ca="1" t="shared" si="3"/>
        <v>45953</v>
      </c>
      <c r="B41" s="9" t="s">
        <v>480</v>
      </c>
      <c r="C41" s="9" t="str">
        <f>VLOOKUP(D41,辅助信息!A:B,2,FALSE)</f>
        <v>螺纹钢</v>
      </c>
      <c r="D41" s="9" t="s">
        <v>90</v>
      </c>
    </row>
    <row r="42" spans="1:4">
      <c r="A42" s="12">
        <f ca="1" t="shared" si="3"/>
        <v>45953</v>
      </c>
      <c r="B42" s="9" t="s">
        <v>480</v>
      </c>
      <c r="C42" s="9" t="str">
        <f>VLOOKUP(D42,辅助信息!A:B,2,FALSE)</f>
        <v>螺纹钢</v>
      </c>
      <c r="D42" s="9" t="s">
        <v>130</v>
      </c>
    </row>
    <row r="43" spans="1:4">
      <c r="A43" s="12">
        <f ca="1" t="shared" si="3"/>
        <v>45953</v>
      </c>
      <c r="B43" s="9" t="s">
        <v>480</v>
      </c>
      <c r="C43" s="9" t="str">
        <f>VLOOKUP(D43,辅助信息!A:B,2,FALSE)</f>
        <v>螺纹钢</v>
      </c>
      <c r="D43" s="9" t="s">
        <v>133</v>
      </c>
    </row>
    <row r="44" spans="1:4">
      <c r="A44" s="12">
        <f ca="1" t="shared" si="3"/>
        <v>45953</v>
      </c>
      <c r="B44" s="9" t="s">
        <v>480</v>
      </c>
      <c r="C44" s="9" t="str">
        <f>VLOOKUP(D44,辅助信息!A:B,2,FALSE)</f>
        <v>螺纹钢</v>
      </c>
      <c r="D44" s="9" t="s">
        <v>91</v>
      </c>
    </row>
    <row r="45" spans="1:4">
      <c r="A45" s="12">
        <f ca="1" t="shared" si="3"/>
        <v>45953</v>
      </c>
      <c r="B45" s="9" t="s">
        <v>480</v>
      </c>
      <c r="C45" s="9" t="str">
        <f>VLOOKUP(D45,辅助信息!A:B,2,FALSE)</f>
        <v>螺纹钢</v>
      </c>
      <c r="D45" s="9" t="s">
        <v>77</v>
      </c>
    </row>
    <row r="46" spans="1:4">
      <c r="A46" s="12">
        <f ca="1" t="shared" si="3"/>
        <v>45953</v>
      </c>
      <c r="B46" s="9" t="s">
        <v>480</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tabSelected="1" zoomScale="90" zoomScaleNormal="90" topLeftCell="D1" workbookViewId="0">
      <selection activeCell="J28" sqref="J2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482</v>
      </c>
      <c r="G1" s="2" t="s">
        <v>7</v>
      </c>
      <c r="H1" s="2" t="str">
        <f>'[1]2025年已发货'!H:H</f>
        <v>联系人</v>
      </c>
      <c r="I1" s="2" t="str">
        <f>'[1]2025年已发货'!I:I</f>
        <v>联系方式</v>
      </c>
      <c r="J1" s="6" t="s">
        <v>16</v>
      </c>
      <c r="K1" s="6" t="s">
        <v>483</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 ca="1">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 ca="1">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 ca="1">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 ca="1">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 ca="1">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 ca="1">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 ca="1">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 ca="1">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 ca="1">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 ca="1">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 ca="1">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 ca="1">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 ca="1">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 ca="1">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 ca="1">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 ca="1">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 ca="1">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 ca="1">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 ca="1">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 ca="1">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 ca="1">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 ca="1">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 ca="1">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 ca="1">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 ca="1">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 ca="1">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 ca="1">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 ca="1">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 ca="1">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 ca="1">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 ca="1">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 ca="1">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 ca="1">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 ca="1">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 ca="1">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 ca="1">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 ca="1">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 ca="1">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 ca="1">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 ca="1">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 ca="1">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 ca="1">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 ca="1">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 ca="1">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 ca="1">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 ca="1">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 ca="1">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 ca="1">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 ca="1">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 ca="1">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 ca="1">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 ca="1">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 ca="1">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 ca="1">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 ca="1">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 ca="1">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 ca="1">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 ca="1">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 ca="1">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 ca="1">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 ca="1">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 ca="1">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 ca="1">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 ca="1">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 ca="1">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 ca="1">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 ca="1">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 ca="1">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 ca="1">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 ca="1">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 ca="1">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 ca="1">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 ca="1">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 ca="1">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 ca="1">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 ca="1">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 ca="1">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 ca="1">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 ca="1">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 ca="1">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 ca="1">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 ca="1">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 ca="1">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 ca="1">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 ca="1">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 ca="1">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 ca="1">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 ca="1">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 ca="1">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 ca="1">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 ca="1">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 ca="1">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 ca="1">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 ca="1">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 ca="1">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 ca="1">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 ca="1">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 ca="1">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 ca="1">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 ca="1">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 ca="1">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 ca="1">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 ca="1">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 ca="1">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 ca="1">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 ca="1">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 ca="1">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 ca="1">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 ca="1">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 ca="1">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 ca="1">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 ca="1">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 ca="1">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 ca="1">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 ca="1">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 ca="1">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 ca="1">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 ca="1">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 ca="1">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 ca="1">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 ca="1">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 ca="1">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 ca="1">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 ca="1">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 ca="1">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 ca="1">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 ca="1">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 ca="1">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 ca="1">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 ca="1">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 ca="1">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 ca="1">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 ca="1">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 ca="1">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 ca="1">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 ca="1">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 ca="1">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 ca="1">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 ca="1">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 ca="1">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 ca="1">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 ca="1">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 ca="1">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 ca="1">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 ca="1">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 ca="1">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 ca="1">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 ca="1">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 ca="1">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 ca="1">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 ca="1">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 ca="1">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 ca="1">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 ca="1">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 ca="1">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 ca="1">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 ca="1">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 ca="1">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 ca="1">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 ca="1">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 ca="1">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 ca="1">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 ca="1">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 ca="1">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 ca="1">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 ca="1">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 ca="1">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 ca="1">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 ca="1">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 ca="1">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 ca="1">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 ca="1">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 ca="1">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 ca="1">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 ca="1">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 ca="1">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 ca="1">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 ca="1">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 ca="1">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 ca="1">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 ca="1">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 ca="1">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 ca="1">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 ca="1">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 ca="1">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 ca="1">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 ca="1">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 ca="1">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 ca="1">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 ca="1">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 ca="1">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 ca="1">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 ca="1">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 ca="1">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 ca="1">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 ca="1">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 ca="1">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 ca="1">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 ca="1">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 ca="1">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 ca="1">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 ca="1">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 ca="1">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 ca="1">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 ca="1">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 ca="1">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 ca="1">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 ca="1">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 ca="1">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 ca="1">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 ca="1">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 ca="1">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 ca="1">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 ca="1">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 ca="1">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 ca="1">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 ca="1">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 ca="1">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 ca="1">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 ca="1">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 ca="1">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 ca="1">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 ca="1">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 ca="1">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 ca="1">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 ca="1">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 ca="1">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 ca="1">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 ca="1">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 ca="1">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 ca="1">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 ca="1">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 ca="1">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 ca="1">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 ca="1">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 ca="1">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 ca="1">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 ca="1">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 ca="1">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 ca="1">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 ca="1">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 ca="1">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 ca="1">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 ca="1">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 ca="1">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 ca="1">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 ca="1">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 ca="1">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 ca="1">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 ca="1">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 ca="1">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 ca="1">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 ca="1">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 ca="1">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 ca="1">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 ca="1">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 ca="1">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 ca="1">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 ca="1">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 ca="1">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 ca="1">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 ca="1">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 ca="1">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 ca="1">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 ca="1">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 ca="1">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 ca="1">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 ca="1">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 ca="1">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 ca="1">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 ca="1">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 ca="1">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 ca="1">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 ca="1">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 ca="1">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 ca="1">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 ca="1">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 ca="1">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 ca="1">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 ca="1">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 ca="1">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 ca="1">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 ca="1">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 ca="1">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 ca="1">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 ca="1">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 ca="1">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 ca="1">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 ca="1">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 ca="1">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 ca="1">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 ca="1">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 ca="1">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 ca="1">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 ca="1">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 ca="1">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 ca="1">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 ca="1">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 ca="1">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 ca="1">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 ca="1">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 ca="1">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 ca="1">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 ca="1">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 ca="1">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 ca="1">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 ca="1">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 ca="1">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 ca="1">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 ca="1">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 ca="1">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 ca="1">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 ca="1">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 ca="1">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 ca="1">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 ca="1">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 ca="1">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 ca="1">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 ca="1">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 ca="1">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 ca="1">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 ca="1">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 ca="1">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 ca="1">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 ca="1">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 ca="1">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 ca="1">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 ca="1">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 ca="1">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 ca="1">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 ca="1">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 ca="1">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 ca="1">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 ca="1">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 ca="1">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 ca="1">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 ca="1">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 ca="1">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 ca="1">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 ca="1">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 ca="1">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 ca="1">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 ca="1">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 ca="1">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 ca="1">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 ca="1">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 ca="1">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 ca="1">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 ca="1">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 ca="1">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 ca="1">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 ca="1">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 ca="1">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 ca="1">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 ca="1">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 ca="1">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 ca="1">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 ca="1">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 ca="1">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 ca="1">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 ca="1">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 ca="1">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 ca="1">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 ca="1">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 ca="1">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 ca="1">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 ca="1">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 ca="1">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 ca="1">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 ca="1">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 ca="1">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 ca="1">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 ca="1">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 ca="1">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 ca="1">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 ca="1">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 ca="1">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 ca="1">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 ca="1">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 ca="1">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 ca="1">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 ca="1">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 ca="1">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 ca="1">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 ca="1">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 ca="1">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 ca="1">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 ca="1">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 ca="1">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 ca="1">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 ca="1">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 ca="1">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 ca="1">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 ca="1">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 ca="1">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 ca="1">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 ca="1">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 ca="1">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 ca="1">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 ca="1">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 ca="1">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 ca="1">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 ca="1">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 ca="1">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 ca="1">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 ca="1">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 ca="1">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 ca="1">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 ca="1">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 ca="1">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 ca="1">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 ca="1">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 ca="1">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 ca="1">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 ca="1">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 ca="1">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 ca="1">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 ca="1">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 ca="1">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 ca="1">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 ca="1">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 ca="1">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 ca="1">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 ca="1">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 ca="1">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 ca="1">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 ca="1">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 ca="1">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 ca="1">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 ca="1">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 ca="1">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 ca="1">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 ca="1">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 ca="1">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 ca="1">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 ca="1">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 ca="1">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 ca="1">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 ca="1">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 ca="1">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 ca="1">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 ca="1">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 ca="1">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 ca="1">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 ca="1">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 ca="1">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 ca="1">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 ca="1">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 ca="1">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 ca="1">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 ca="1">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 ca="1">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 ca="1">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 ca="1">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 ca="1">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 ca="1">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 ca="1">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 ca="1">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 ca="1">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 ca="1">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 ca="1">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 ca="1">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 ca="1">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 ca="1">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 ca="1">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 ca="1">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 ca="1">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 ca="1">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 ca="1">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 ca="1">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 ca="1">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 ca="1">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 ca="1">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 ca="1">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 ca="1">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 ca="1">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 ca="1">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 ca="1">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 ca="1">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 ca="1">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 ca="1">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 ca="1">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 ca="1">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 ca="1">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 ca="1">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 ca="1">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 ca="1">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 ca="1">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 ca="1">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 ca="1">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 ca="1">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 ca="1">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 ca="1">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 ca="1">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 ca="1">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 ca="1">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 ca="1">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 ca="1">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 ca="1">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 ca="1">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 ca="1">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 ca="1">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 ca="1">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 ca="1">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 ca="1">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 ca="1">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 ca="1">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 ca="1">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 ca="1">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 ca="1">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 ca="1">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 ca="1">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 ca="1">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 ca="1">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 ca="1">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 ca="1">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 ca="1">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 ca="1">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 ca="1">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 ca="1">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 ca="1">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 ca="1">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 ca="1">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 ca="1">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 ca="1">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 ca="1">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 ca="1">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 ca="1">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 ca="1">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 ca="1">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 ca="1">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 ca="1">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 ca="1">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 ca="1">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 ca="1">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 ca="1">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 ca="1">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 ca="1">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 ca="1">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 ca="1">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 ca="1">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 ca="1">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 ca="1">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 ca="1">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 ca="1">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 ca="1">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 ca="1">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 ca="1">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 ca="1">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 ca="1">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 ca="1">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 ca="1">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 ca="1">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 ca="1">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 ca="1">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 ca="1">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 ca="1">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 ca="1">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 ca="1">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 ca="1">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 ca="1">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 ca="1">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 ca="1">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 ca="1">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 ca="1">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 ca="1">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 ca="1">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 ca="1">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 ca="1">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 ca="1">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 ca="1">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 ca="1">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 ca="1">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 ca="1">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 ca="1">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 ca="1">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 ca="1">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 ca="1">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 ca="1">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 ca="1">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 ca="1">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 ca="1">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 ca="1">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 ca="1">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 ca="1">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 ca="1">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 ca="1">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 ca="1">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 ca="1">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 ca="1">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 ca="1">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 ca="1">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 ca="1">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 ca="1">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 ca="1">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 ca="1">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 ca="1">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 ca="1">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 ca="1">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 ca="1">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 ca="1">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 ca="1">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 ca="1">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 ca="1">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 ca="1">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 ca="1">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 ca="1">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 ca="1">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 ca="1">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 ca="1">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 ca="1">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 ca="1">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 ca="1">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 ca="1">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 ca="1">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 ca="1">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 ca="1">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 ca="1">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 ca="1">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 ca="1">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 ca="1">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 ca="1">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 ca="1">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 ca="1">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 ca="1">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 ca="1">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 ca="1">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 ca="1">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 ca="1">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 ca="1">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 ca="1">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 ca="1">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 ca="1">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 ca="1">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 ca="1">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 ca="1">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 ca="1">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 ca="1">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 ca="1">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 ca="1">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 ca="1">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 ca="1">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 ca="1">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 ca="1">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 ca="1">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 ca="1">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 ca="1">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 ca="1">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 ca="1">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 ca="1">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 ca="1">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 ca="1">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 ca="1">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 ca="1">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 ca="1">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 ca="1">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 ca="1">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 ca="1">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 ca="1">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 ca="1">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 ca="1">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 ca="1">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 ca="1">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 ca="1">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 ca="1">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 ca="1">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 ca="1">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 ca="1">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 ca="1">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 ca="1">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 ca="1">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 ca="1">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 ca="1">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 ca="1">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 ca="1">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 ca="1">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 ca="1">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 ca="1">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 ca="1">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 ca="1">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 ca="1">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 ca="1">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 ca="1">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 ca="1">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 ca="1">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 ca="1">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 ca="1">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 ca="1">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 ca="1">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 ca="1">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 ca="1">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 ca="1">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 ca="1">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 ca="1">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 ca="1">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 ca="1">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 ca="1">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 ca="1">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 ca="1">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 ca="1">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 ca="1">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 ca="1">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 ca="1">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 ca="1">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 ca="1">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 ca="1">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 ca="1">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 ca="1">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 ca="1">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 ca="1">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 ca="1">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 ca="1">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 ca="1">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 ca="1">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 ca="1">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 ca="1">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 ca="1">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 ca="1">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 ca="1">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 ca="1">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 ca="1">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 ca="1">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 ca="1">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 ca="1">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 ca="1">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 ca="1">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 ca="1">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 ca="1">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 ca="1">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 ca="1">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 ca="1">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 ca="1">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 ca="1">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 ca="1">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 ca="1">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 ca="1">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 ca="1">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 ca="1">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 ca="1">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 ca="1">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 ca="1">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 ca="1">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 ca="1">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 ca="1">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 ca="1">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 ca="1">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 ca="1">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 ca="1">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 ca="1">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 ca="1">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 ca="1">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 ca="1">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 ca="1">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 ca="1">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 ca="1">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 ca="1">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 ca="1">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 ca="1">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 ca="1">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 ca="1">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 ca="1">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 ca="1">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 ca="1">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 ca="1">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 ca="1">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 ca="1">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 ca="1">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 ca="1">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 ca="1">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 ca="1">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 ca="1">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 ca="1">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 ca="1">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 ca="1">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 ca="1">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 ca="1">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 ca="1">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 ca="1">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 ca="1">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 ca="1">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 ca="1">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 ca="1">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 ca="1">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 ca="1">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 ca="1">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 ca="1">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 ca="1">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 ca="1">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 ca="1">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 ca="1">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 ca="1">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 ca="1">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 ca="1">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 ca="1">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 ca="1">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 ca="1">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 ca="1">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 ca="1">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 ca="1">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 ca="1">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 ca="1">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 ca="1">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 ca="1">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 ca="1">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 ca="1">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 ca="1">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 ca="1">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 ca="1">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 ca="1">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 ca="1">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 ca="1">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 ca="1">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 ca="1">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 ca="1">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 ca="1">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 ca="1">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 ca="1">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 ca="1">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 ca="1">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 ca="1">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 ca="1">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 ca="1">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 ca="1">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 ca="1">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 ca="1">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 ca="1">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 ca="1">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 ca="1">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 ca="1">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 ca="1">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 ca="1">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 ca="1">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 ca="1">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 ca="1">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 ca="1">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 ca="1">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 ca="1">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 ca="1">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 ca="1">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 ca="1">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 ca="1">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 ca="1">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 ca="1">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 ca="1">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 ca="1">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 ca="1">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 ca="1">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 ca="1">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 ca="1">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 ca="1">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 ca="1">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 ca="1">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 ca="1">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 ca="1">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 ca="1">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 ca="1">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 ca="1">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 ca="1">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 ca="1">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 ca="1">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 ca="1">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 ca="1">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 ca="1">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 ca="1">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 ca="1">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 ca="1">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 ca="1">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 ca="1">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 ca="1">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 ca="1">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 ca="1">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 ca="1">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 ca="1">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 ca="1">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 ca="1">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 ca="1">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 ca="1">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 ca="1">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 ca="1">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 ca="1">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 ca="1">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 ca="1">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 ca="1">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 ca="1">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 ca="1">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 ca="1">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 ca="1">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 ca="1">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 ca="1">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 ca="1">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 ca="1">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 ca="1">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 ca="1">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 ca="1">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 ca="1">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 ca="1">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 ca="1">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 ca="1">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 ca="1">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 ca="1">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 ca="1">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 ca="1">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 ca="1">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 ca="1">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 ca="1">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 ca="1">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 ca="1">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 ca="1">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 ca="1">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 ca="1">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 ca="1">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 ca="1">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 ca="1">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 ca="1">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 ca="1">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 ca="1">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 ca="1">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 ca="1">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 ca="1">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 ca="1">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 ca="1">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 ca="1">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 ca="1">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 ca="1">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 ca="1">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 ca="1">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 ca="1">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 ca="1">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 ca="1">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 ca="1">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 ca="1">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 ca="1">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 ca="1">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 ca="1">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 ca="1">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 ca="1">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 ca="1">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 ca="1">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 ca="1">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 ca="1">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 ca="1">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 ca="1">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 ca="1">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 ca="1">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 ca="1">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 ca="1">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 ca="1">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 ca="1">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 ca="1">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 ca="1">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 ca="1">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 ca="1">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 ca="1">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 ca="1">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 ca="1">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 ca="1">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 ca="1">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 ca="1">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 ca="1">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 ca="1">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 ca="1">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 ca="1">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 ca="1">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 ca="1">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 ca="1">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 ca="1">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 ca="1">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 ca="1">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 ca="1">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 ca="1">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 ca="1">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 ca="1">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 ca="1">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 ca="1">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 ca="1">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 ca="1">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 ca="1">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 ca="1">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 ca="1">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 ca="1">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 ca="1">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 ca="1">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 ca="1">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 ca="1">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 ca="1">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 ca="1">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 ca="1">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 ca="1">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 ca="1">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 ca="1">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 ca="1">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 ca="1">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 ca="1">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 ca="1">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 ca="1">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 ca="1">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 ca="1">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 ca="1">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 ca="1">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 ca="1">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 ca="1">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 ca="1">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 ca="1">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 ca="1">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 ca="1">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 ca="1">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 ca="1">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 ca="1">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 ca="1">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 ca="1">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 ca="1">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 ca="1">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 ca="1">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 ca="1">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 ca="1">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 ca="1">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 ca="1">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 ca="1">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 ca="1">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 ca="1">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 ca="1">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 ca="1">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 ca="1">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 ca="1">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 ca="1">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 ca="1">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 ca="1">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 ca="1">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 ca="1">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 ca="1">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 ca="1">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 ca="1">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 ca="1">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 ca="1">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 ca="1">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 ca="1">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 ca="1">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 ca="1">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 ca="1">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 ca="1">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 ca="1">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 ca="1">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 ca="1">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 ca="1">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 ca="1">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 ca="1">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 ca="1">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 ca="1">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 ca="1">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 ca="1">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 ca="1">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 ca="1">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 ca="1">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 ca="1">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 ca="1">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 ca="1">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 ca="1">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 ca="1">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 ca="1">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 ca="1">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 ca="1">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 ca="1">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 ca="1">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 ca="1">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 ca="1">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 ca="1">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 ca="1">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 ca="1">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 ca="1">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 ca="1">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 ca="1">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 ca="1">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 ca="1">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 ca="1">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 ca="1">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 ca="1">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 ca="1">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 ca="1">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 ca="1">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 ca="1">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 ca="1">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 ca="1">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 ca="1">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 ca="1">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 ca="1">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 ca="1">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 ca="1">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 ca="1">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 ca="1">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 ca="1">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 ca="1">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 ca="1">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 ca="1">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 ca="1">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 ca="1">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 ca="1">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 ca="1">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 ca="1">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 ca="1">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 ca="1">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 ca="1">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 ca="1">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 ca="1">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 ca="1">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 ca="1">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 ca="1">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 ca="1">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 ca="1">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 ca="1">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 ca="1">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 ca="1">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 ca="1">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 ca="1">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 ca="1">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 ca="1">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 ca="1">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 ca="1">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 ca="1">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 ca="1">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 ca="1">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 ca="1">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 ca="1">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 ca="1">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 ca="1">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 ca="1">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 ca="1">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 ca="1">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 ca="1">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 ca="1">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 ca="1">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 ca="1">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 ca="1">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 ca="1">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 ca="1">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 ca="1">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 ca="1">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 ca="1">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 ca="1">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 ca="1">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 ca="1">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 ca="1">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 ca="1">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 ca="1">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 ca="1">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 ca="1">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 ca="1">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 ca="1">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 ca="1">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 ca="1">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 ca="1">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 ca="1">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 ca="1">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 ca="1">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 ca="1">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 ca="1">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 ca="1">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 ca="1">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 ca="1">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 ca="1">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 ca="1">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 ca="1">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 ca="1">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 ca="1">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 ca="1">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 ca="1">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 ca="1">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 ca="1">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 ca="1">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 ca="1">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 ca="1">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 ca="1">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 ca="1">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 ca="1">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 ca="1">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 ca="1">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 ca="1">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 ca="1">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 ca="1">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 ca="1">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 ca="1">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 ca="1">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 ca="1">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 ca="1">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 ca="1">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 ca="1">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 ca="1">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 ca="1">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 ca="1">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 ca="1">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 ca="1">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 ca="1">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 ca="1">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 ca="1">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 ca="1">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 ca="1">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 ca="1">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 ca="1">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 ca="1">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 ca="1">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 ca="1">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 ca="1">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 ca="1">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 ca="1">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 ca="1">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 ca="1">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 ca="1">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 ca="1">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 ca="1">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 ca="1">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 ca="1">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 ca="1">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 ca="1">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 ca="1">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 ca="1">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 ca="1">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 ca="1">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 ca="1">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 ca="1">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 ca="1">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 ca="1">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 ca="1">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 ca="1">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 ca="1">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 ca="1">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 ca="1">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 ca="1">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 ca="1">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 ca="1">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 ca="1">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 ca="1">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 ca="1">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 ca="1">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 ca="1">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 ca="1">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 ca="1">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 ca="1">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 ca="1">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 ca="1">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 ca="1">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 ca="1">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 ca="1">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 ca="1">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 ca="1">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 ca="1">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 ca="1">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 ca="1">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 ca="1">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 ca="1">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 ca="1">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 ca="1">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 ca="1">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 ca="1">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 ca="1">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 ca="1">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 ca="1">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 ca="1">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 ca="1">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 ca="1">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 ca="1">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 ca="1">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 ca="1">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 ca="1">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 ca="1">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 ca="1">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 ca="1">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 ca="1">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 ca="1">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 ca="1">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 ca="1">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 ca="1">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 ca="1">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 ca="1">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 ca="1">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 ca="1">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 ca="1">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 ca="1">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 ca="1">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 ca="1">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 ca="1">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 ca="1">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 ca="1">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 ca="1">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 ca="1">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 ca="1">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 ca="1">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 ca="1">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 ca="1">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 ca="1">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 ca="1">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 ca="1">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 ca="1">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 ca="1">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 ca="1">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 ca="1">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 ca="1">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 ca="1">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 ca="1">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 ca="1">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 ca="1">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 ca="1">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 ca="1">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 ca="1">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 ca="1">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 ca="1">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 ca="1">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 ca="1">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 ca="1">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 ca="1">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 ca="1">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 ca="1">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 ca="1">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 ca="1">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 ca="1">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 ca="1">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 ca="1">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 ca="1">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 ca="1">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 ca="1">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 ca="1">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 ca="1">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 ca="1">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 ca="1">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 ca="1">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 ca="1">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 ca="1">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 ca="1">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 ca="1">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 ca="1">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 ca="1">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 ca="1">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 ca="1">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 ca="1">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 ca="1">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 ca="1">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 ca="1">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 ca="1">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 ca="1">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 ca="1">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 ca="1">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 ca="1">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 ca="1">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 ca="1">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 ca="1">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 ca="1">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 ca="1">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 ca="1">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 ca="1">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 ca="1">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 ca="1">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 ca="1">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 ca="1">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 ca="1">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 ca="1">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 ca="1">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 ca="1">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 ca="1">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 ca="1">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 ca="1">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 ca="1">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 ca="1">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 ca="1">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 ca="1">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 ca="1">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 ca="1">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 ca="1">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 ca="1">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 ca="1">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 ca="1">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 ca="1">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 ca="1">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 ca="1">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 ca="1">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 ca="1">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 ca="1">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 ca="1">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 ca="1">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 ca="1">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 ca="1">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 ca="1">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 ca="1">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 ca="1">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 ca="1">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 ca="1">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 ca="1">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 ca="1">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 ca="1">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 ca="1">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 ca="1">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 ca="1">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 ca="1">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 ca="1">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 ca="1">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 ca="1">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 ca="1">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 ca="1">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 ca="1">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 ca="1">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 ca="1">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 ca="1">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 ca="1">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 ca="1">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 ca="1">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 ca="1">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 ca="1">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 ca="1">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 ca="1">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 ca="1">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 ca="1">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 ca="1">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 ca="1">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 ca="1">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 ca="1">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 ca="1">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 ca="1">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 ca="1">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 ca="1">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 ca="1">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 ca="1">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 ca="1">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 ca="1">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 ca="1">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 ca="1">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 ca="1">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 ca="1">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 ca="1">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 ca="1">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 ca="1">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 ca="1">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 ca="1">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 ca="1">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 ca="1">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 ca="1">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 ca="1">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 ca="1">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 ca="1">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 ca="1">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 ca="1">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 ca="1">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 ca="1">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 ca="1">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 ca="1">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 ca="1">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 ca="1">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 ca="1">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 ca="1">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 ca="1">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 ca="1">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 ca="1">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 ca="1">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 ca="1">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 ca="1">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 ca="1">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 ca="1">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 ca="1">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 ca="1">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 ca="1">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 ca="1">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 ca="1">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 ca="1">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 ca="1">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 ca="1">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 ca="1">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 ca="1">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 ca="1">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 ca="1">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 ca="1">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 ca="1">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 ca="1">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 ca="1">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 ca="1">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 ca="1">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 ca="1">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 ca="1">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 ca="1">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 ca="1">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 ca="1">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 ca="1">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 ca="1">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 ca="1">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 ca="1">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 ca="1">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 ca="1">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 ca="1">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 ca="1">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 ca="1">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 ca="1">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 ca="1">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 ca="1">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 ca="1">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 ca="1">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 ca="1">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 ca="1">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 ca="1">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 ca="1">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 ca="1">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 ca="1">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 ca="1">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 ca="1">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 ca="1">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 ca="1">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 ca="1">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 ca="1">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 ca="1">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 ca="1">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 ca="1">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 ca="1">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 ca="1">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 ca="1">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 ca="1">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 ca="1">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 ca="1">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 ca="1">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 ca="1">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 ca="1">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 ca="1">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 ca="1">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 ca="1">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 ca="1">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 ca="1">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 ca="1">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 ca="1">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 ca="1">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 ca="1">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 ca="1">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 ca="1">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 ca="1">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 ca="1">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 ca="1">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 ca="1">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 ca="1">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 ca="1">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 ca="1">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 ca="1">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 ca="1">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 ca="1">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 ca="1">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 ca="1">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 ca="1">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 ca="1">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 ca="1">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 ca="1">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 ca="1">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 ca="1">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 ca="1">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 ca="1">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 ca="1">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 ca="1">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 ca="1">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 ca="1">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 ca="1">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 ca="1">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 ca="1">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 ca="1">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 ca="1">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 ca="1">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 ca="1">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 ca="1">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 ca="1">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 ca="1">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 ca="1">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 ca="1">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 ca="1">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 ca="1">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 ca="1">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 ca="1">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 ca="1">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 ca="1">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 ca="1">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 ca="1">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 ca="1">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 ca="1">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 ca="1">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 ca="1">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 ca="1">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 ca="1">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 ca="1">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 ca="1">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 ca="1">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 ca="1">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 ca="1">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 ca="1">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 ca="1">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 ca="1">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 ca="1">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 ca="1">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 ca="1">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 ca="1">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 ca="1">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 ca="1">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 ca="1">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 ca="1">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 ca="1">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 ca="1">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 ca="1">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 ca="1">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 ca="1">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 ca="1">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 ca="1">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 ca="1">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 ca="1">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 ca="1">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 ca="1">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 ca="1">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 ca="1">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 ca="1">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 ca="1">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 ca="1">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 ca="1">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 ca="1">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 ca="1">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 ca="1">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 ca="1">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 ca="1">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 ca="1">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 ca="1">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 ca="1">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 ca="1">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 ca="1">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 ca="1">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 ca="1">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 ca="1">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 ca="1">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 ca="1">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 ca="1">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 ca="1">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 ca="1">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 ca="1">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 ca="1">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 ca="1">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 ca="1">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 ca="1">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 ca="1">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 ca="1">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 ca="1">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 ca="1">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 ca="1">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 ca="1">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 ca="1">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 ca="1">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 ca="1">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 ca="1">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 ca="1">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 ca="1">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 ca="1">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 ca="1">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 ca="1">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 ca="1">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 ca="1">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 ca="1">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 ca="1">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 ca="1">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 ca="1">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 ca="1">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 ca="1">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 ca="1">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 ca="1">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 ca="1">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 ca="1">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 ca="1">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 ca="1">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 ca="1">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 ca="1">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 ca="1">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 ca="1">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 ca="1">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 ca="1">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 ca="1">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 ca="1">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 ca="1">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 ca="1">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 ca="1">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 ca="1">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 ca="1">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 ca="1">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 ca="1">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 ca="1">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 ca="1">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 ca="1">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 ca="1">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 ca="1">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 ca="1">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 ca="1">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 ca="1">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 ca="1">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 ca="1">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 ca="1">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 ca="1">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 ca="1">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 ca="1">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 ca="1">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 ca="1">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 ca="1">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 ca="1">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 ca="1">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 ca="1">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 ca="1">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 ca="1">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 ca="1">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 ca="1">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 ca="1">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 ca="1">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 ca="1">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 ca="1">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 ca="1">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 ca="1">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 ca="1">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 ca="1">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 ca="1">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 ca="1">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 ca="1">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 ca="1">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 ca="1">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 ca="1">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 ca="1">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 ca="1">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 ca="1">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 ca="1">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 ca="1">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 ca="1">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 ca="1">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 ca="1">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 ca="1">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 ca="1">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 ca="1">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 ca="1">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 ca="1">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 ca="1">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 ca="1">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 ca="1">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 ca="1">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 ca="1">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 ca="1">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 ca="1">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 ca="1">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 ca="1">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 ca="1">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 ca="1">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 ca="1">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 ca="1">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 ca="1">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 ca="1">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 ca="1">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 ca="1">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 ca="1">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 ca="1">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 ca="1">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 ca="1">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 ca="1">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 ca="1">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 ca="1">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 ca="1">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 ca="1">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 ca="1">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 ca="1">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 ca="1">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 ca="1">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 ca="1">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 ca="1">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 ca="1">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 ca="1">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 ca="1">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 ca="1">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 ca="1">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 ca="1">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 ca="1">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 ca="1">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 ca="1">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 ca="1">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 ca="1">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 ca="1">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 ca="1">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 ca="1">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 ca="1">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 ca="1">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 ca="1">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 ca="1">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 ca="1">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 ca="1">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 ca="1">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 ca="1">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 ca="1">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 ca="1">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 ca="1">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 ca="1">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 ca="1">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 ca="1">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 ca="1">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 ca="1">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 ca="1">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 ca="1">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 ca="1">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 ca="1">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 ca="1">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 ca="1">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 ca="1">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 ca="1">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 ca="1">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 ca="1">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 ca="1">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 ca="1">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 ca="1">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 ca="1">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 ca="1">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 ca="1">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 ca="1">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 ca="1">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 ca="1">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 ca="1">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 ca="1">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 ca="1">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 ca="1">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 ca="1">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 ca="1">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 ca="1">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 ca="1">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 ca="1">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 ca="1">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 ca="1">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 ca="1">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 ca="1">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 ca="1">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 ca="1">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 ca="1">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 ca="1">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 ca="1">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 ca="1">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 ca="1">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 ca="1">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 ca="1">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 ca="1">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 ca="1">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 ca="1">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 ca="1">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 ca="1">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 ca="1">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 ca="1">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 ca="1">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 ca="1">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 ca="1">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 ca="1">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 ca="1">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 ca="1">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 ca="1">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 ca="1">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 ca="1">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 ca="1">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 ca="1">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 ca="1">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 ca="1">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 ca="1">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 ca="1">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 ca="1">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 ca="1">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 ca="1">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 ca="1">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 ca="1">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 ca="1">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 ca="1">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 ca="1">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 ca="1">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 ca="1">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 ca="1">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 ca="1">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 ca="1">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 ca="1">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 ca="1">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 ca="1">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 ca="1">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 ca="1">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 ca="1">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 ca="1">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 ca="1">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 ca="1">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 ca="1">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 ca="1">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 ca="1">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 ca="1">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 ca="1">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 ca="1">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 ca="1">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 ca="1">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 ca="1">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 ca="1">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 ca="1">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 ca="1">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 ca="1">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 ca="1">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 ca="1">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 ca="1">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 ca="1">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 ca="1">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 ca="1">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 ca="1">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 ca="1">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 ca="1">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 ca="1">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 ca="1">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 ca="1">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 ca="1">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 ca="1">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 ca="1">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 ca="1">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 ca="1">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 ca="1">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 ca="1">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 ca="1">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 ca="1">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 ca="1">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 ca="1">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 ca="1">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 ca="1">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 ca="1">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 ca="1">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 ca="1">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 ca="1">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 ca="1">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 ca="1">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 ca="1">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 ca="1">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 ca="1">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 ca="1">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 ca="1">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 ca="1">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 ca="1">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 ca="1">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 ca="1">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 ca="1">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 ca="1">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 ca="1">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 ca="1">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 ca="1">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 ca="1">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 ca="1">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 ca="1">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 ca="1">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 ca="1">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 ca="1">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 ca="1">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 ca="1">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 ca="1">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 ca="1">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 ca="1">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 ca="1">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 ca="1">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 ca="1">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 ca="1">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 ca="1">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 ca="1">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 ca="1">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 ca="1">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 ca="1">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 ca="1">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 ca="1">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 ca="1">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 ca="1">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 ca="1">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 ca="1">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 ca="1">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 ca="1">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 ca="1">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 ca="1">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 ca="1">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 ca="1">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 ca="1">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 ca="1">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 ca="1">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 ca="1">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 ca="1">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 ca="1">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 ca="1">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 ca="1">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 ca="1">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 ca="1">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 ca="1">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 ca="1">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 ca="1">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 ca="1">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 ca="1">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 ca="1">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 ca="1">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 ca="1">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 ca="1">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 ca="1">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 ca="1">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 ca="1">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 ca="1">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 ca="1">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 ca="1">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 ca="1">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 ca="1">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 ca="1">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 ca="1">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 ca="1">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 ca="1">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 ca="1">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 ca="1">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 ca="1">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 ca="1">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 ca="1">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 ca="1">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 ca="1">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 ca="1">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 ca="1">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 ca="1">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 ca="1">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 ca="1">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 ca="1">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 ca="1">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 ca="1">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 ca="1">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 ca="1">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 ca="1">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 ca="1">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 ca="1">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 ca="1">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 ca="1">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 ca="1">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 ca="1">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 ca="1">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 ca="1">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 ca="1">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 ca="1">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 ca="1">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 ca="1">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 ca="1">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 ca="1">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 ca="1">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 ca="1">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 ca="1">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 ca="1">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 ca="1">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 ca="1">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 ca="1">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 ca="1">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 ca="1">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 ca="1">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 ca="1">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 ca="1">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 ca="1">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 ca="1">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 ca="1">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 ca="1">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 ca="1">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 ca="1">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 ca="1">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 ca="1">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 ca="1">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 ca="1">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 ca="1">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 ca="1">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 ca="1">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 ca="1">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 ca="1">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 ca="1">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 ca="1">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 ca="1">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 ca="1">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 ca="1">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 ca="1">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 ca="1">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 ca="1">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 ca="1">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 ca="1">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 ca="1">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 ca="1">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 ca="1">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 ca="1">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 ca="1">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 ca="1">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 ca="1">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 ca="1">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 ca="1">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 ca="1">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 ca="1">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 ca="1">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 ca="1">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 ca="1">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 ca="1">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 ca="1">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 ca="1">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 ca="1">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 ca="1">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 ca="1">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 ca="1">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 ca="1">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 ca="1">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 ca="1">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 ca="1">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 ca="1">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 ca="1">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 ca="1">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 ca="1">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 ca="1">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 ca="1">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 ca="1">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 ca="1">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 ca="1">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 ca="1">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 ca="1">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 ca="1">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 ca="1">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 ca="1">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 ca="1">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 ca="1">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 ca="1">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 ca="1">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 ca="1">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 ca="1">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 ca="1">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 ca="1">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 ca="1">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 ca="1">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 ca="1">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 ca="1">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 ca="1">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 ca="1">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 ca="1">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 ca="1">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 ca="1">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 ca="1">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 ca="1">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 ca="1">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 ca="1">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 ca="1">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 ca="1">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 ca="1">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 ca="1">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 ca="1">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 ca="1">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 ca="1">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 ca="1">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 ca="1">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 ca="1">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 ca="1">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 ca="1">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 ca="1">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 ca="1">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 ca="1">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 ca="1">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 ca="1">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 ca="1">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 ca="1">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 ca="1">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 ca="1">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 ca="1">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 ca="1">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 ca="1">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 ca="1">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 ca="1">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 ca="1">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 ca="1">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 ca="1">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 ca="1">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 ca="1">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 ca="1">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 ca="1">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 ca="1">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 ca="1">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 ca="1">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 ca="1">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 ca="1">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 ca="1">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 ca="1">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 ca="1">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 ca="1">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 ca="1">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 ca="1">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 ca="1">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 ca="1">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 ca="1">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 ca="1">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 ca="1">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 ca="1">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 ca="1">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 ca="1">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 ca="1">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 ca="1">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 ca="1">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 ca="1">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 ca="1">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 ca="1">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 ca="1">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 ca="1">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 ca="1">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 ca="1">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 ca="1">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 ca="1">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 ca="1">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 ca="1">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 ca="1">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 ca="1">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 ca="1">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 ca="1">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 ca="1">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 ca="1">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 ca="1">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 ca="1">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 ca="1">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 ca="1">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 ca="1">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 ca="1">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 ca="1">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 ca="1">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 ca="1">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 ca="1">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 ca="1">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 ca="1">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 ca="1">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 ca="1">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 ca="1">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 ca="1">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 ca="1">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 ca="1">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 ca="1">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 ca="1">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 ca="1">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 ca="1">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 ca="1">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 ca="1">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 ca="1">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 ca="1">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 ca="1">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 ca="1">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 ca="1">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 ca="1">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 ca="1">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 ca="1">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 ca="1">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 ca="1">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 ca="1">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 ca="1">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 ca="1">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 ca="1">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 ca="1">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 ca="1">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 ca="1">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 ca="1">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 ca="1">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 ca="1">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 ca="1">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 ca="1">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 ca="1">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 ca="1">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 ca="1">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 ca="1">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 ca="1">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 ca="1">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 ca="1">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 ca="1">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 ca="1">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 ca="1">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 ca="1">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 ca="1">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 ca="1">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 ca="1">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 ca="1">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 ca="1">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 ca="1">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 ca="1">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 ca="1">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 ca="1">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 ca="1">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 ca="1">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 ca="1">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 ca="1">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 ca="1">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 ca="1">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 ca="1">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 ca="1">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 ca="1">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 ca="1">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 ca="1">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 ca="1">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 ca="1">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 ca="1">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 ca="1">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 ca="1">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 ca="1">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 ca="1">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 ca="1">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 ca="1">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 ca="1">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 ca="1">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 ca="1">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 ca="1">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 ca="1">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 ca="1">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 ca="1">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 ca="1">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 ca="1">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 ca="1">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 ca="1">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 ca="1">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 ca="1">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 ca="1">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 ca="1">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 ca="1">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 ca="1">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 ca="1">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 ca="1">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 ca="1">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 ca="1">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 ca="1">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 ca="1">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 ca="1">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 ca="1">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 ca="1">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 ca="1">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 ca="1">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 ca="1">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 ca="1">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 ca="1">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 ca="1">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 ca="1">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 ca="1">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 ca="1">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 ca="1">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 ca="1">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 ca="1">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 ca="1">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 ca="1">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 ca="1">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 ca="1">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 ca="1">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 ca="1">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 ca="1">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 ca="1">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 ca="1">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 ca="1">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 ca="1">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 ca="1">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 ca="1">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 ca="1">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 ca="1">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 ca="1">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 ca="1">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 ca="1">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 ca="1">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 ca="1">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 ca="1">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 ca="1">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 ca="1">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 ca="1">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 ca="1">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 ca="1">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 ca="1">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 ca="1">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 ca="1">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 ca="1">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 ca="1">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 ca="1">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 ca="1">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 ca="1">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 ca="1">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 ca="1">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 ca="1">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 ca="1">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 ca="1">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 ca="1">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 ca="1">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 ca="1">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 ca="1">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 ca="1">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 ca="1">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 ca="1">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 ca="1">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 ca="1">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 ca="1">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 ca="1">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 ca="1">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 ca="1">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 ca="1">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 ca="1">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 ca="1">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 ca="1">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 ca="1">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 ca="1">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 ca="1">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 ca="1">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 ca="1">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 ca="1">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 ca="1">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 ca="1">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 ca="1">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 ca="1">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 ca="1">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 ca="1">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 ca="1">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 ca="1">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 ca="1">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 ca="1">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 ca="1">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 ca="1">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 ca="1">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 ca="1">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 ca="1">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 ca="1">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 ca="1">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 ca="1">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 ca="1">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 ca="1">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 ca="1">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 ca="1">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 ca="1">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 ca="1">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 ca="1">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 ca="1">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 ca="1">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 ca="1">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 ca="1">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 ca="1">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 ca="1">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 ca="1">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 ca="1">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 ca="1">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 ca="1">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 ca="1">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 ca="1">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 ca="1">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 ca="1">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 ca="1">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 ca="1">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 ca="1">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 ca="1">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 ca="1">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 ca="1">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 ca="1">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 ca="1">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 ca="1">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 ca="1">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 ca="1">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 ca="1">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 ca="1">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 ca="1">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 ca="1">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 ca="1">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 ca="1">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 ca="1">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 ca="1">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 ca="1">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 ca="1">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 ca="1">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 ca="1">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 ca="1">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 ca="1">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 ca="1">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 ca="1">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 ca="1">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 ca="1">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 ca="1">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 ca="1">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 ca="1">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 ca="1">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 ca="1">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 ca="1">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 ca="1">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 ca="1">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 ca="1">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 ca="1">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 ca="1">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 ca="1">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 ca="1">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 ca="1">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 ca="1">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 ca="1">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 ca="1">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 ca="1">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 ca="1">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 ca="1">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 ca="1">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 ca="1">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 ca="1">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 ca="1">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 ca="1">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 ca="1">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 ca="1">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 ca="1">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 ca="1">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 ca="1">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 ca="1">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 ca="1">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 ca="1">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 ca="1">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 ca="1">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 ca="1">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 ca="1">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 ca="1">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 ca="1">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 ca="1">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 ca="1">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 ca="1">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 ca="1">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 ca="1">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 ca="1">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 ca="1">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 ca="1">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 ca="1">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 ca="1">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 ca="1">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 ca="1">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 ca="1">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 ca="1">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 ca="1">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 ca="1">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 ca="1">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 ca="1">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 ca="1">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 ca="1">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 ca="1">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 ca="1">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 ca="1">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 ca="1">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 ca="1">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 ca="1">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 ca="1">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 ca="1">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 ca="1">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 ca="1">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 ca="1">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 ca="1">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 ca="1">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 ca="1">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 ca="1">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 ca="1">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 ca="1">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 ca="1">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 ca="1">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 ca="1">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 ca="1">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 ca="1">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 ca="1">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 ca="1">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 ca="1">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 ca="1">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 ca="1">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 ca="1">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 ca="1">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 ca="1">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 ca="1">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 ca="1">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 ca="1">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 ca="1">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 ca="1">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 ca="1">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 ca="1">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 ca="1">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 ca="1">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 ca="1">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 ca="1">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 ca="1">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 ca="1">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 ca="1">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 ca="1">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 ca="1">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 ca="1">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 ca="1">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 ca="1">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 ca="1">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 ca="1">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 ca="1">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 ca="1">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 ca="1">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 ca="1">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 ca="1">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 ca="1">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 ca="1">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 ca="1">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 ca="1">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 ca="1">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 ca="1">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 ca="1">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 ca="1">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 ca="1">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 ca="1">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 ca="1">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 ca="1">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 ca="1">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 ca="1">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 ca="1">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 ca="1">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 ca="1">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 ca="1">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 ca="1">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 ca="1">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 ca="1">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 ca="1">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 ca="1">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 ca="1">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 ca="1">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 ca="1">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 ca="1">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 ca="1">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 ca="1">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 ca="1">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 ca="1">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 ca="1">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 ca="1">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 ca="1">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 ca="1">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 ca="1">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 ca="1">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 ca="1">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 ca="1">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 ca="1">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 ca="1">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 ca="1">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 ca="1">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 ca="1">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 ca="1">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 ca="1">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 ca="1">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 ca="1">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 ca="1">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 ca="1">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 ca="1">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 ca="1">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 ca="1">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 ca="1">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 ca="1">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 ca="1">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 ca="1">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 ca="1">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 ca="1">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 ca="1">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 ca="1">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 ca="1">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 ca="1">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 ca="1">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 ca="1">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 ca="1">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 ca="1">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 ca="1">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 ca="1">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 ca="1">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 ca="1">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 ca="1">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 ca="1">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 ca="1">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 ca="1">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 ca="1">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 ca="1">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 ca="1">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 ca="1">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 ca="1">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 ca="1">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 ca="1">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 ca="1">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 ca="1">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 ca="1">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 ca="1">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 ca="1">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 ca="1">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 ca="1">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 ca="1">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 ca="1">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 ca="1">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 ca="1">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 ca="1">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 ca="1">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 ca="1">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 ca="1">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 ca="1">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 ca="1">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 ca="1">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 ca="1">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 ca="1">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 ca="1">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 ca="1">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 ca="1">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 ca="1">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 ca="1">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 ca="1">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 ca="1">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 ca="1">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 ca="1">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 ca="1">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 ca="1">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 ca="1">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 ca="1">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 ca="1">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 ca="1">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 ca="1">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 ca="1">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 ca="1">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 ca="1">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 ca="1">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 ca="1">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 ca="1">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 ca="1">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 ca="1">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 ca="1">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 ca="1">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 ca="1">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 ca="1">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 ca="1">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 ca="1">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 ca="1">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 ca="1">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 ca="1">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 ca="1">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 ca="1">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 ca="1">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 ca="1">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 ca="1">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 ca="1">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 ca="1">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 ca="1">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 ca="1">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 ca="1">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 ca="1">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 ca="1">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 ca="1">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 ca="1">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 ca="1">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 ca="1">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 ca="1">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 ca="1">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 ca="1">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 ca="1">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 ca="1">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 ca="1">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 ca="1">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 ca="1">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 ca="1">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 ca="1">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 ca="1">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 ca="1">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 ca="1">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 ca="1">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 ca="1">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 ca="1">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 ca="1">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 ca="1">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 ca="1">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 ca="1">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 ca="1">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 ca="1">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 ca="1">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 ca="1">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 ca="1">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 ca="1">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 ca="1">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 ca="1">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 ca="1">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 ca="1">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 ca="1">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 ca="1">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 ca="1">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 ca="1">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 ca="1">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 ca="1">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 ca="1">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 ca="1">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 ca="1">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 ca="1">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 ca="1">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 ca="1">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 ca="1">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 ca="1">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 ca="1">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 ca="1">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 ca="1">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 ca="1">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 ca="1">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 ca="1">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 ca="1">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 ca="1">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 ca="1">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 ca="1">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 ca="1">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 ca="1">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 ca="1">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 ca="1">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 ca="1">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 ca="1">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 ca="1">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 ca="1">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 ca="1">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 ca="1">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 ca="1">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 ca="1">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 ca="1">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 ca="1">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 ca="1">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 ca="1">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 ca="1">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 ca="1">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 ca="1">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 ca="1">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 ca="1">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 ca="1">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 ca="1">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 ca="1">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 ca="1">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 ca="1">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 ca="1">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 ca="1">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 ca="1">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 ca="1">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 ca="1">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 ca="1">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 ca="1">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 ca="1">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 ca="1">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 ca="1">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 ca="1">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 ca="1">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 ca="1">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 ca="1">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 ca="1">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 ca="1">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 ca="1">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 ca="1">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 ca="1">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 ca="1">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 ca="1">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 ca="1">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 ca="1">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 ca="1">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 ca="1">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 ca="1">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 ca="1">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 ca="1">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 ca="1">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 ca="1">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 ca="1">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 ca="1">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 ca="1">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 ca="1">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 ca="1">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 ca="1">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 ca="1">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 ca="1">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 ca="1">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 ca="1">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 ca="1">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 ca="1">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 ca="1">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 ca="1">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 ca="1">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 ca="1">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 ca="1">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 ca="1">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 ca="1">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 ca="1">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 ca="1">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 ca="1">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 ca="1">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 ca="1">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 ca="1">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 ca="1">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 ca="1">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 ca="1">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 ca="1">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 ca="1">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 ca="1">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 ca="1">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 ca="1">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 ca="1">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 ca="1">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 ca="1">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 ca="1">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 ca="1">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 ca="1">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 ca="1">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 ca="1">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 ca="1">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 ca="1">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 ca="1">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 ca="1">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 ca="1">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 ca="1">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 ca="1">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 ca="1">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 ca="1">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 ca="1">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 ca="1">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 ca="1">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 ca="1">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 ca="1">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 ca="1">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 ca="1">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 ca="1">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 ca="1">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 ca="1">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 ca="1">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 ca="1">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 ca="1">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 ca="1">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 ca="1">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 ca="1">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 ca="1">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 ca="1">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 ca="1">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 ca="1">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 ca="1">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 ca="1">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 ca="1">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 ca="1">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 ca="1">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 ca="1">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 ca="1">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 ca="1">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 ca="1">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 ca="1">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 ca="1">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 ca="1">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 ca="1">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 ca="1">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 ca="1">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 ca="1">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 ca="1">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 ca="1">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 ca="1">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 ca="1">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 ca="1">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 ca="1">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 ca="1">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 ca="1">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 ca="1">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 ca="1">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 ca="1">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 ca="1">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 ca="1">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 ca="1">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 ca="1">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 ca="1">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 ca="1">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 ca="1">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 ca="1">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 ca="1">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 ca="1">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 ca="1">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 ca="1">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 ca="1">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 ca="1">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 ca="1">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 ca="1">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 ca="1">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 ca="1">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 ca="1">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 ca="1">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 ca="1">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 ca="1">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 ca="1">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 ca="1">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 ca="1">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 ca="1">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 ca="1">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 ca="1">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 ca="1">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 ca="1">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 ca="1">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 ca="1">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 ca="1">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 ca="1">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 ca="1">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 ca="1">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 ca="1">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 ca="1">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 ca="1">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 ca="1">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 ca="1">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 ca="1">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 ca="1">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 ca="1">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 ca="1">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 ca="1">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 ca="1">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 ca="1">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 ca="1">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 ca="1">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 ca="1">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 ca="1">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 ca="1">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 ca="1">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 ca="1">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 ca="1">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 ca="1">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 ca="1">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 ca="1">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 ca="1">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 ca="1">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 ca="1">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 ca="1">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 ca="1">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 ca="1">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 ca="1">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 ca="1">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 ca="1">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 ca="1">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 ca="1">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 ca="1">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 ca="1">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 ca="1">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 ca="1">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 ca="1">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 ca="1">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 ca="1">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 ca="1">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 ca="1">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 ca="1">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 ca="1">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 ca="1">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 ca="1">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 ca="1">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 ca="1">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 ca="1">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 ca="1">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 ca="1">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 ca="1">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 ca="1">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 ca="1">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 ca="1">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 ca="1">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 ca="1">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 ca="1">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 ca="1">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 ca="1">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 ca="1">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 ca="1">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 ca="1">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 ca="1">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 ca="1">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 ca="1">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 ca="1">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 ca="1">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 ca="1">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 ca="1">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 ca="1">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 ca="1">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 ca="1">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 ca="1">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 ca="1">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 ca="1">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 ca="1">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 ca="1">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 ca="1">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 ca="1">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 ca="1">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 ca="1">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 ca="1">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 ca="1">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 ca="1">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 ca="1">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 ca="1">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 ca="1">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 ca="1">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 ca="1">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 ca="1">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 ca="1">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 ca="1">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 ca="1">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 ca="1">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 ca="1">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 ca="1">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 ca="1">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 ca="1">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 ca="1">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 ca="1">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 ca="1">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 ca="1">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 ca="1">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 ca="1">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 ca="1">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 ca="1">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 ca="1">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 ca="1">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 ca="1">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 ca="1">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 ca="1">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 ca="1">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 ca="1">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 ca="1">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 ca="1">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 ca="1">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 ca="1">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 ca="1">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 ca="1">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 ca="1">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 ca="1">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 ca="1">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 ca="1">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 ca="1">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 ca="1">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 ca="1">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 ca="1">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 ca="1">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 ca="1">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 ca="1">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 ca="1">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 ca="1">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 ca="1">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 ca="1">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 ca="1">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 ca="1">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 ca="1">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 ca="1">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 ca="1">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 ca="1">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 ca="1">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 ca="1">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 ca="1">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 ca="1">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 ca="1">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 ca="1">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 ca="1">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 ca="1">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 ca="1">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 ca="1">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 ca="1">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 ca="1">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 ca="1">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 ca="1">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 ca="1">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 ca="1">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 ca="1">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 ca="1">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 ca="1">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 ca="1">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 ca="1">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 ca="1">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 ca="1">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 ca="1">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 ca="1">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 ca="1">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 ca="1">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 ca="1">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 ca="1">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 ca="1">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 ca="1">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 ca="1">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 ca="1">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 ca="1">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 ca="1">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 ca="1">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 ca="1">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 ca="1">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 ca="1">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 ca="1">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 ca="1">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 ca="1">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 ca="1">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 ca="1">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 ca="1">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 ca="1">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 ca="1">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 ca="1">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 ca="1">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 ca="1">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 ca="1">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 ca="1">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 ca="1">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 ca="1">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 ca="1">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 ca="1">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 ca="1">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 ca="1">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 ca="1">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 ca="1">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 ca="1">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 ca="1">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 ca="1">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 ca="1">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 ca="1">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 ca="1">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 ca="1">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 ca="1">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 ca="1">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 ca="1">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 ca="1">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 ca="1">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 ca="1">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 ca="1">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 ca="1">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 ca="1">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 ca="1">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 ca="1">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 ca="1">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 ca="1">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 ca="1">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 ca="1">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 ca="1">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 ca="1">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 ca="1">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 ca="1">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 ca="1">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 ca="1">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 ca="1">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 ca="1">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 ca="1">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 ca="1">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 ca="1">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 ca="1">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 ca="1">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 ca="1">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 ca="1">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 ca="1">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 ca="1">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 ca="1">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 ca="1">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 ca="1">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 ca="1">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 ca="1">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 ca="1">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 ca="1">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 ca="1">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 ca="1">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 ca="1">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 ca="1">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 ca="1">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 ca="1">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 ca="1">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 ca="1">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 ca="1">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 ca="1">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 ca="1">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 ca="1">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 ca="1">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 ca="1">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 ca="1">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 ca="1">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 ca="1">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 ca="1">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 ca="1">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 ca="1">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 ca="1">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 ca="1">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 ca="1">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 ca="1">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 ca="1">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 ca="1">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 ca="1">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 ca="1">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 ca="1">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 ca="1">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 ca="1">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 ca="1">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 ca="1">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 ca="1">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 ca="1">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 ca="1">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 ca="1">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 ca="1">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 ca="1">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 ca="1">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 ca="1">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 ca="1">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 ca="1">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 ca="1">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 ca="1">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 ca="1">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 ca="1">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 ca="1">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 ca="1">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 ca="1">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 ca="1">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 ca="1">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 ca="1">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 ca="1">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 ca="1">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 ca="1">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 ca="1">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 ca="1">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 ca="1">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 ca="1">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 ca="1">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 ca="1">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 ca="1">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 ca="1">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 ca="1">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 ca="1">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 ca="1">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 ca="1">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 ca="1">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 ca="1">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 ca="1">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 ca="1">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 ca="1">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 ca="1">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 ca="1">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 ca="1">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 ca="1">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 ca="1">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 ca="1">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 ca="1">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 ca="1">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 ca="1">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 ca="1">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 ca="1">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 ca="1">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 ca="1">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 ca="1">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 ca="1">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 ca="1">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 ca="1">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 ca="1">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 ca="1">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 ca="1">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 ca="1">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 ca="1">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 ca="1">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 ca="1">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 ca="1">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 ca="1">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 ca="1">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 ca="1">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 ca="1">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 ca="1">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 ca="1">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 ca="1">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 ca="1">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 ca="1">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 ca="1">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 ca="1">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 ca="1">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 ca="1">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 ca="1">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 ca="1">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 ca="1">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 ca="1">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 ca="1">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 ca="1">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 ca="1">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 ca="1">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 ca="1">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 ca="1">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 ca="1">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 ca="1">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 ca="1">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 ca="1">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 ca="1">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 ca="1">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 ca="1">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 ca="1">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 ca="1">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 ca="1">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 ca="1">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 ca="1">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 ca="1">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 ca="1">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 ca="1">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 ca="1">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 ca="1">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 ca="1">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 ca="1">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 ca="1">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 ca="1">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 ca="1">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 ca="1">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 ca="1">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 ca="1">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 ca="1">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 ca="1">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 ca="1">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 ca="1">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 ca="1">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 ca="1">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 ca="1">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 ca="1">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 ca="1">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 ca="1">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 ca="1">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 ca="1">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 ca="1">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 ca="1">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 ca="1">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 ca="1">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 ca="1">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 ca="1">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 ca="1">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 ca="1">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 ca="1">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 ca="1">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 ca="1">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 ca="1">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 ca="1">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 ca="1">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 ca="1">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 ca="1">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 ca="1">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 ca="1">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 ca="1">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 ca="1">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 ca="1">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 ca="1">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 ca="1">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 ca="1">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 ca="1">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 ca="1">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 ca="1">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 ca="1">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 ca="1">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 ca="1">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 ca="1">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 ca="1">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 ca="1">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 ca="1">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 ca="1">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 ca="1">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 ca="1">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 ca="1">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 ca="1">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 ca="1">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 ca="1">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 ca="1">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 ca="1">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 ca="1">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 ca="1">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 ca="1">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 ca="1">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 ca="1">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 ca="1">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 ca="1">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 ca="1">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 ca="1">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 ca="1">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 ca="1">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 ca="1">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 ca="1">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 ca="1">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 ca="1">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 ca="1">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 ca="1">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 ca="1">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 ca="1">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 ca="1">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 ca="1">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 ca="1">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 ca="1">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 ca="1">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 ca="1">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 ca="1">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 ca="1">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 ca="1">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 ca="1">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 ca="1">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 ca="1">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 ca="1">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 ca="1">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 ca="1">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 ca="1">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 ca="1">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 ca="1">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 ca="1">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 ca="1">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 ca="1">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 ca="1">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 ca="1">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 ca="1">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 ca="1">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 ca="1">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 ca="1">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 ca="1">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 ca="1">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 ca="1">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 ca="1">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 ca="1">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 ca="1">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 ca="1">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 ca="1">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 ca="1">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 ca="1">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 ca="1">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 ca="1">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 ca="1">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 ca="1">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 ca="1">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 ca="1">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 ca="1">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 ca="1">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 ca="1">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 ca="1">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 ca="1">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 ca="1">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 ca="1">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 ca="1">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 ca="1">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 ca="1">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 ca="1">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 ca="1">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 ca="1">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 ca="1">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 ca="1">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 ca="1">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 ca="1">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 ca="1">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 ca="1">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 ca="1">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 ca="1">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 ca="1">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 ca="1">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 ca="1">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 ca="1">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 ca="1">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 ca="1">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 ca="1">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 ca="1">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 ca="1">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 ca="1">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 ca="1">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 ca="1">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 ca="1">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 ca="1">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 ca="1">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 ca="1">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 ca="1">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 ca="1">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 ca="1">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 ca="1">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 ca="1">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 ca="1">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 ca="1">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 ca="1">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 ca="1">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 ca="1">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 ca="1">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 ca="1">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 ca="1">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 ca="1">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 ca="1">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 ca="1">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 ca="1">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 ca="1">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 ca="1">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 ca="1">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 ca="1">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 ca="1">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 ca="1">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 ca="1">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 ca="1">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 ca="1">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 ca="1">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 ca="1">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 ca="1">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 ca="1">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 ca="1">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 ca="1">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 ca="1">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 ca="1">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 ca="1">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 ca="1">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 ca="1">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 ca="1">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 ca="1">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 ca="1">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 ca="1">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 ca="1">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 ca="1">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 ca="1">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 ca="1">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 ca="1">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 ca="1">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 ca="1">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 ca="1">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 ca="1">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 ca="1">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 ca="1">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 ca="1">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 ca="1">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 ca="1">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 ca="1">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 ca="1">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 ca="1">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 ca="1">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 ca="1">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 ca="1">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 ca="1">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 ca="1">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 ca="1">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 ca="1">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 ca="1">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 ca="1">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 ca="1">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 ca="1">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 ca="1">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 ca="1">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 ca="1">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 ca="1">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 ca="1">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 ca="1">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 ca="1">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 ca="1">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 ca="1">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 ca="1">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 ca="1">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 ca="1">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 ca="1">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 ca="1">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 ca="1">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 ca="1">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 ca="1">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 ca="1">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 ca="1">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 ca="1">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 ca="1">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 ca="1">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 ca="1">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 ca="1">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 ca="1">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 ca="1">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 ca="1">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 ca="1">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 ca="1">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 ca="1">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 ca="1">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 ca="1">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 ca="1">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 ca="1">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 ca="1">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 ca="1">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 ca="1">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 ca="1">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 ca="1">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 ca="1">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 ca="1">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 ca="1">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 ca="1">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 ca="1">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 ca="1">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 ca="1">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 ca="1">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 ca="1">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 ca="1">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 ca="1">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 ca="1">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 ca="1">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 ca="1">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 ca="1">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 ca="1">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 ca="1">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 ca="1">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 ca="1">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 ca="1">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 ca="1">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 ca="1">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 ca="1">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 ca="1">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 ca="1">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 ca="1">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 ca="1">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 ca="1">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 ca="1">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 ca="1">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 ca="1">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 ca="1">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 ca="1">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 ca="1">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 ca="1">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 ca="1">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 ca="1">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 ca="1">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 ca="1">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 ca="1">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 ca="1">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 ca="1">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 ca="1">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 ca="1">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 ca="1">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 ca="1">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 ca="1">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 ca="1">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 ca="1">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 ca="1">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 ca="1">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 ca="1">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 ca="1">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 ca="1">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 ca="1">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 ca="1">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 ca="1">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 ca="1">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 ca="1">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 ca="1">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 ca="1">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 ca="1">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 ca="1">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 ca="1">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 ca="1">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 ca="1">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 ca="1">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 ca="1">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 ca="1">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 ca="1">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 ca="1">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 ca="1">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 ca="1">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 ca="1">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 ca="1">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 ca="1">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 ca="1">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 ca="1">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 ca="1">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 ca="1">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 ca="1">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 ca="1">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 ca="1">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 ca="1">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 ca="1">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 ca="1">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 ca="1">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 ca="1">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 ca="1">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 ca="1">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 ca="1">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 ca="1">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 ca="1">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 ca="1">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 ca="1">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 ca="1">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 ca="1">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 ca="1">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 ca="1">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 ca="1">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 ca="1">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 ca="1">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 ca="1">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 ca="1">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 ca="1">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 ca="1">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 ca="1">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 ca="1">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 ca="1">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 ca="1">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 ca="1">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 ca="1">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 ca="1">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 ca="1">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 ca="1">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 ca="1">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 ca="1">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 ca="1">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 ca="1">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 ca="1">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 ca="1">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 ca="1">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 ca="1">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 ca="1">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 ca="1">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 ca="1">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 ca="1">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 ca="1">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 ca="1">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 ca="1">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 ca="1">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 ca="1">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 ca="1">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 ca="1">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 ca="1">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 ca="1">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 ca="1">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 ca="1">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 ca="1">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 ca="1">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 ca="1">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 ca="1">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 ca="1">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 ca="1">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 ca="1">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 ca="1">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 ca="1">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 ca="1">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 ca="1">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 ca="1">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 ca="1">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 ca="1">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 ca="1">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 ca="1">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 ca="1">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 ca="1">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 ca="1">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 ca="1">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 ca="1">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 ca="1">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 ca="1">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 ca="1">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 ca="1">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 ca="1">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 ca="1">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 ca="1">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 ca="1">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 ca="1">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 ca="1">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 ca="1">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 ca="1">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 ca="1">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 ca="1">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 ca="1">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 ca="1">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 ca="1">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 ca="1">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 ca="1">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 ca="1">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 ca="1">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 ca="1">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 ca="1">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 ca="1">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 ca="1">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 ca="1">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 ca="1">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 ca="1">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 ca="1">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 ca="1">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 ca="1">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 ca="1">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 ca="1">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 ca="1">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 ca="1">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 ca="1">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 ca="1">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 ca="1">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 ca="1">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 ca="1">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 ca="1">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 ca="1">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 ca="1">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 ca="1">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 ca="1">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 ca="1">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 ca="1">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 ca="1">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 ca="1">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 ca="1">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 ca="1">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 ca="1">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 ca="1">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 ca="1">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 ca="1">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 ca="1">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 ca="1">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 ca="1">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 ca="1">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 ca="1">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 ca="1">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 ca="1">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 ca="1">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 ca="1">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 ca="1">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 ca="1">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 ca="1">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 ca="1">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 ca="1">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 ca="1">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 ca="1">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 ca="1">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 ca="1">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 ca="1">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 ca="1">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 ca="1">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 ca="1">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 ca="1">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 ca="1">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 ca="1">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 ca="1">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 ca="1">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 ca="1">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 ca="1">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 ca="1">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 ca="1">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 ca="1">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 ca="1">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 ca="1">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 ca="1">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 ca="1">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 ca="1">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 ca="1">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 ca="1">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 ca="1">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 ca="1">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 ca="1">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 ca="1">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 ca="1">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 ca="1">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 ca="1">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 ca="1">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 ca="1">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 ca="1">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 ca="1">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 ca="1">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 ca="1">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 ca="1">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 ca="1">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 ca="1">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 ca="1">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 ca="1">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 ca="1">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 ca="1">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 ca="1">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 ca="1">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 ca="1">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 ca="1">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 ca="1">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 ca="1">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 ca="1">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 ca="1">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 ca="1">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 ca="1">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 ca="1">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 ca="1">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 ca="1">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 ca="1">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 ca="1">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 ca="1">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 ca="1">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 ca="1">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 ca="1">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 ca="1">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 ca="1">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 ca="1">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 ca="1">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 ca="1">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 ca="1">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 ca="1">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 ca="1">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 ca="1">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 ca="1">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 ca="1">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 ca="1">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 ca="1">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 ca="1">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 ca="1">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 ca="1">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 ca="1">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 ca="1">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 ca="1">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 ca="1">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 ca="1">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 ca="1">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 ca="1">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 ca="1">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 ca="1">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 ca="1">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 ca="1">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 ca="1">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 ca="1">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 ca="1">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 ca="1">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 ca="1">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 ca="1">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 ca="1">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 ca="1">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 ca="1">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 ca="1">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 ca="1">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 ca="1">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 ca="1">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 ca="1">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 ca="1">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 ca="1">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 ca="1">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 ca="1">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 ca="1">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 ca="1">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 ca="1">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 ca="1">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 ca="1">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 ca="1">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 ca="1">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 ca="1">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 ca="1">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 ca="1">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 ca="1">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 ca="1">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 ca="1">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 ca="1">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 ca="1">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 ca="1">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 ca="1">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 ca="1">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 ca="1">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 ca="1">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 ca="1">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 ca="1">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 ca="1">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 ca="1">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 ca="1">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 ca="1">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 ca="1">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 ca="1">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 ca="1">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 ca="1">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 ca="1">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 ca="1">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 ca="1">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 ca="1">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 ca="1">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 ca="1">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 ca="1">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 ca="1">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 ca="1">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 ca="1">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 ca="1">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 ca="1">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 ca="1">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 ca="1">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 ca="1">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 ca="1">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 ca="1">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 ca="1">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 ca="1">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 ca="1">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 ca="1">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 ca="1">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 ca="1">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 ca="1">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 ca="1">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 ca="1">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 ca="1">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 ca="1">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 ca="1">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 ca="1">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 ca="1">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 ca="1">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 ca="1">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 ca="1">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 ca="1">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 ca="1">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 ca="1">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 ca="1">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 ca="1">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 ca="1">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 ca="1">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 ca="1">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 ca="1">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 ca="1">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 ca="1">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 ca="1">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 ca="1">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 ca="1">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 ca="1">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 ca="1">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 ca="1">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 ca="1">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 ca="1">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 ca="1">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 ca="1">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 ca="1">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 ca="1">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 ca="1">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 ca="1">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 ca="1">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 ca="1">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 ca="1">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 ca="1">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 ca="1">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 ca="1">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 ca="1">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 ca="1">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 ca="1">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 ca="1">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 ca="1">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 ca="1">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 ca="1">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 ca="1">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 ca="1">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 ca="1">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 ca="1">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 ca="1">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 ca="1">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 ca="1">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 ca="1">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 ca="1">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 ca="1">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 ca="1">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 ca="1">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 ca="1">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 ca="1">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 ca="1">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 ca="1">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 ca="1">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 ca="1">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 ca="1">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 ca="1">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 ca="1">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 ca="1">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 ca="1">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 ca="1">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 ca="1">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 ca="1">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 ca="1">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 ca="1">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 ca="1">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 ca="1">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 ca="1">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 ca="1">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 ca="1">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 ca="1">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 ca="1">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 ca="1">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 ca="1">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 ca="1">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 ca="1">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 ca="1">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 ca="1">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 ca="1">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 ca="1">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 ca="1">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 ca="1">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 ca="1">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 ca="1">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 ca="1">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 ca="1">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 ca="1">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 ca="1">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 ca="1">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 ca="1">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 ca="1">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 ca="1">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 ca="1">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 ca="1">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 ca="1">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 ca="1">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 ca="1">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 ca="1">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 ca="1">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 ca="1">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 ca="1">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 ca="1">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 ca="1">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 ca="1">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 ca="1">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 ca="1">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 ca="1">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 ca="1">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 ca="1">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 ca="1">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 ca="1">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 ca="1">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 ca="1">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 ca="1">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 ca="1">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 ca="1">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 ca="1">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 ca="1">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 ca="1">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 ca="1">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 ca="1">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 ca="1">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 ca="1">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 ca="1">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 ca="1">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 ca="1">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 ca="1">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 ca="1">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 ca="1">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 ca="1">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 ca="1">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 ca="1">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 ca="1">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 ca="1">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 ca="1">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 ca="1">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 ca="1">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 ca="1">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 ca="1">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 ca="1">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 ca="1">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 ca="1">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 ca="1">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 ca="1">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 ca="1">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 ca="1">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 ca="1">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 ca="1">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 ca="1">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 ca="1">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 ca="1">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 ca="1">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 ca="1">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 ca="1">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 ca="1">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 ca="1">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 ca="1">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 ca="1">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 ca="1">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 ca="1">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 ca="1">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 ca="1">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 ca="1">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 ca="1">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 ca="1">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 ca="1">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 ca="1">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 ca="1">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 ca="1">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 ca="1">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 ca="1">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 ca="1">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 ca="1">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 ca="1">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 ca="1">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 ca="1">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 ca="1">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 ca="1">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 ca="1">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 ca="1">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 ca="1">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 ca="1">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 ca="1">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 ca="1">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 ca="1">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 ca="1">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 ca="1">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 ca="1">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 ca="1">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 ca="1">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 ca="1">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 ca="1">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 ca="1">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 ca="1">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 ca="1">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 ca="1">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 ca="1">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 ca="1">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 ca="1">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 ca="1">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 ca="1">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 ca="1">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 ca="1">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 ca="1">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 ca="1">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 ca="1">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 ca="1">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 ca="1">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 ca="1">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 ca="1">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 ca="1">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 ca="1">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 ca="1">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 ca="1">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 ca="1">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 ca="1">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 ca="1">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 ca="1">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 ca="1">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 ca="1">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 ca="1">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 ca="1">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 ca="1">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 ca="1">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 ca="1">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 ca="1">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 ca="1">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 ca="1">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 ca="1">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 ca="1">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 ca="1">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 ca="1">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 ca="1">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 ca="1">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 ca="1">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 ca="1">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 ca="1">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 ca="1">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 ca="1">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 ca="1">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 ca="1">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 ca="1">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 ca="1">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 ca="1">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 ca="1">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 ca="1">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 ca="1">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 ca="1">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 ca="1">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 ca="1">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 ca="1">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 ca="1">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 ca="1">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 ca="1">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 ca="1">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 ca="1">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 ca="1">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 ca="1">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 ca="1">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 ca="1">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 ca="1">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 ca="1">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 ca="1">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 ca="1">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 ca="1">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 ca="1">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 ca="1">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 ca="1">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 ca="1">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 ca="1">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 ca="1">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 ca="1">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 ca="1">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 ca="1">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 ca="1">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 ca="1">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 ca="1">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 ca="1">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 ca="1">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 ca="1">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 ca="1">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 ca="1">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 ca="1">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 ca="1">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 ca="1">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 ca="1">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 ca="1">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 ca="1">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 ca="1">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 ca="1">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 ca="1">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 ca="1">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 ca="1">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 ca="1">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 ca="1">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 ca="1">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 ca="1">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 ca="1">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 ca="1">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 ca="1">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 ca="1">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 ca="1">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 ca="1">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 ca="1">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 ca="1">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 ca="1">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 ca="1">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 ca="1">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 ca="1">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 ca="1">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 ca="1">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 ca="1">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 ca="1">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 ca="1">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 ca="1">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 ca="1">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 ca="1">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 ca="1">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 ca="1">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 ca="1">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 ca="1">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 ca="1">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 ca="1">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 ca="1">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 ca="1">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 ca="1">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 ca="1">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 ca="1">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 ca="1">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 ca="1">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 ca="1">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 ca="1">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 ca="1">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 ca="1">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 ca="1">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 ca="1">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 ca="1">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 ca="1">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 ca="1">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 ca="1">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 ca="1">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 ca="1">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 ca="1">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 ca="1">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 ca="1">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 ca="1">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 ca="1">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 ca="1">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 ca="1">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 ca="1">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 ca="1">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 ca="1">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 ca="1">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 ca="1">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 ca="1">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 ca="1">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 ca="1">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 ca="1">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 ca="1">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 ca="1">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 ca="1">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 ca="1">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 ca="1">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 ca="1">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 ca="1">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 ca="1">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 ca="1">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 ca="1">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 ca="1">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 ca="1">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 ca="1">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 ca="1">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 ca="1">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 ca="1">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 ca="1">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 ca="1">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 ca="1">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 ca="1">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 ca="1">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 ca="1">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 ca="1">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 ca="1">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 ca="1">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 ca="1">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 ca="1">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 ca="1">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 ca="1">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 ca="1">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 ca="1">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 ca="1">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 ca="1">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 ca="1">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 ca="1">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 ca="1">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 ca="1">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 ca="1">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 ca="1">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 ca="1">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 ca="1">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 ca="1">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 ca="1">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 ca="1">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 ca="1">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 ca="1">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 ca="1">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 ca="1">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 ca="1">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 ca="1">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 ca="1">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 ca="1">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 ca="1">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 ca="1">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 ca="1">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 ca="1">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 ca="1">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 ca="1">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 ca="1">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 ca="1">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 ca="1">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 ca="1">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 ca="1">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 ca="1">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 ca="1">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 ca="1">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 ca="1">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 ca="1">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 ca="1">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 ca="1">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 ca="1">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 ca="1">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 ca="1">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 ca="1">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 ca="1">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 ca="1">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 ca="1">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 ca="1">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 ca="1">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 ca="1">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 ca="1">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 ca="1">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 ca="1">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 ca="1">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 ca="1">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 ca="1">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 ca="1">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 ca="1">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 ca="1">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 ca="1">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 ca="1">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 ca="1">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 ca="1">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 ca="1">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 ca="1">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 ca="1">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 ca="1">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 ca="1">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 ca="1">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 ca="1">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 ca="1">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 ca="1">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 ca="1">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 ca="1">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 ca="1">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 ca="1">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 ca="1">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 ca="1">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 ca="1">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 ca="1">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 ca="1">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 ca="1">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 ca="1">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 ca="1">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 ca="1">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 ca="1">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 ca="1">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 ca="1">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 ca="1">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 ca="1">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 ca="1">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 ca="1">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 ca="1">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 ca="1">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 ca="1">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 ca="1">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 ca="1">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 ca="1">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 ca="1">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 ca="1">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 ca="1">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 ca="1">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 ca="1">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 ca="1">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 ca="1">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 ca="1">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 ca="1">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 ca="1">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 ca="1">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 ca="1">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 ca="1">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 ca="1">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 ca="1">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 ca="1">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 ca="1">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 ca="1">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 ca="1">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 ca="1">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 ca="1">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 ca="1">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 ca="1">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 ca="1">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 ca="1">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 ca="1">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 ca="1">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 ca="1">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 ca="1">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 ca="1">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 ca="1">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 ca="1">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 ca="1">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 ca="1">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 ca="1">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 ca="1">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 ca="1">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 ca="1">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 ca="1">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 ca="1">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 ca="1">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 ca="1">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 ca="1">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 ca="1">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 ca="1">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 ca="1">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 ca="1">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 ca="1">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 ca="1">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 ca="1">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 ca="1">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 ca="1">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 ca="1">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 ca="1">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 ca="1">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 ca="1">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 ca="1">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 ca="1">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 ca="1">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 ca="1">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 ca="1">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 ca="1">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 ca="1">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 ca="1">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 ca="1">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 ca="1">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 ca="1">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 ca="1">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 ca="1">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 ca="1">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 ca="1">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 ca="1">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 ca="1">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 ca="1">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 ca="1">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 ca="1">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 ca="1">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 ca="1">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 ca="1">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 ca="1">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 ca="1">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 ca="1">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 ca="1">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 ca="1">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 ca="1">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 ca="1">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 ca="1">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 ca="1">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 ca="1">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 ca="1">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 ca="1">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 ca="1">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 ca="1">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 ca="1">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 ca="1">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 ca="1">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 ca="1">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 ca="1">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 ca="1">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 ca="1">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 ca="1">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 ca="1">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 ca="1">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 ca="1">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 ca="1">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 ca="1">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 ca="1">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 ca="1">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 ca="1">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 ca="1">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 ca="1">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 ca="1">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 ca="1">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 ca="1">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 ca="1">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 ca="1">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 ca="1">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 ca="1">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 ca="1">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 ca="1">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 ca="1">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 ca="1">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 ca="1">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 ca="1">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 ca="1">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 ca="1">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 ca="1">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 ca="1">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 ca="1">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 ca="1">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 ca="1">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 ca="1">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 ca="1">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 ca="1">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 ca="1">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 ca="1">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 ca="1">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 ca="1">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 ca="1">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 ca="1">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 ca="1">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 ca="1">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 ca="1">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 ca="1">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 ca="1">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 ca="1">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 ca="1">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 ca="1">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 ca="1">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 ca="1">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 ca="1">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 ca="1">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 ca="1">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 ca="1">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 ca="1">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 ca="1">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 ca="1">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 ca="1">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 ca="1">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 ca="1">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 ca="1">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 ca="1">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 ca="1">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 ca="1">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 ca="1">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 ca="1">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 ca="1">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 ca="1">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 ca="1">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 ca="1">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 ca="1">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 ca="1">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 ca="1">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 ca="1">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 ca="1">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 ca="1">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 ca="1">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 ca="1">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 ca="1">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 ca="1">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 ca="1">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 ca="1">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 ca="1">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 ca="1">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 ca="1">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 ca="1">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 ca="1">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 ca="1">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 ca="1">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 ca="1">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 ca="1">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 ca="1">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 ca="1">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 ca="1">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 ca="1">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 ca="1">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 ca="1">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 ca="1">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 ca="1">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 ca="1">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 ca="1">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 ca="1">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 ca="1">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 ca="1">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 ca="1">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 ca="1">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 ca="1">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 ca="1">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 ca="1">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 ca="1">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 ca="1">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 ca="1">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 ca="1">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 ca="1">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 ca="1">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 ca="1">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 ca="1">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 ca="1">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 ca="1">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 ca="1">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 ca="1">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 ca="1">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 ca="1">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 ca="1">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 ca="1">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 ca="1">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 ca="1">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 ca="1">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 ca="1">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 ca="1">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 ca="1">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 ca="1">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 ca="1">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 ca="1">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 ca="1">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 ca="1">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 ca="1">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 ca="1">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 ca="1">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 ca="1">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 ca="1">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 ca="1">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 ca="1">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 ca="1">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 ca="1">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 ca="1">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 ca="1">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 ca="1">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 ca="1">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 ca="1">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 ca="1">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 ca="1">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 ca="1">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 ca="1">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 ca="1">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 ca="1">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 ca="1">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 ca="1">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 ca="1">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 ca="1">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 ca="1">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 ca="1">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 ca="1">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 ca="1">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 ca="1">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 ca="1">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 ca="1">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 ca="1">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 ca="1">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 ca="1">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 ca="1">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 ca="1">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 ca="1">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 ca="1">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 ca="1">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 ca="1">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 ca="1">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 ca="1">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 ca="1">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 ca="1">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 ca="1">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 ca="1">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 ca="1">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 ca="1">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 ca="1">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 ca="1">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 ca="1">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 ca="1">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 ca="1">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 ca="1">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 ca="1">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 ca="1">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 ca="1">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 ca="1">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 ca="1">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 ca="1">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 ca="1">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 ca="1">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 ca="1">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 ca="1">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 ca="1">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 ca="1">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 ca="1">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 ca="1">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 ca="1">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 ca="1">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 ca="1">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 ca="1">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 ca="1">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 ca="1">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 ca="1">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 ca="1">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 ca="1">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 ca="1">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 ca="1">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 ca="1">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 ca="1">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 ca="1">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 ca="1">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 ca="1">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 ca="1">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 ca="1">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 ca="1">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 ca="1">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 ca="1">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 ca="1">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 ca="1">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 ca="1">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 ca="1">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 ca="1">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 ca="1">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 ca="1">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 ca="1">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 ca="1">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 ca="1">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 ca="1">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 ca="1">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 ca="1">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 ca="1">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 ca="1">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 ca="1">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 ca="1">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 ca="1">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 ca="1">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 ca="1">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 ca="1">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 ca="1">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 ca="1">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 ca="1">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 ca="1">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 ca="1">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 ca="1">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 ca="1">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 ca="1">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 ca="1">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 ca="1">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 ca="1">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 ca="1">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 ca="1">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 ca="1">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 ca="1">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 ca="1">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 ca="1">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 ca="1">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 ca="1">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 ca="1">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 ca="1">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 ca="1">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 ca="1">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 ca="1">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 ca="1">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 ca="1">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 ca="1">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 ca="1">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 ca="1">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 ca="1">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 ca="1">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 ca="1">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 ca="1">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 ca="1">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 ca="1">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 ca="1">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 ca="1">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 ca="1">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 ca="1">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 ca="1">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 ca="1">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 ca="1">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 ca="1">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 ca="1">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 ca="1">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 ca="1">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 ca="1">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 ca="1">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 ca="1">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 ca="1">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 ca="1">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 ca="1">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 ca="1">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 ca="1">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 ca="1">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 ca="1">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 ca="1">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 ca="1">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 ca="1">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 ca="1">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 ca="1">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 ca="1">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 ca="1">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 ca="1">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 ca="1">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 ca="1">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 ca="1">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 ca="1">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 ca="1">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 ca="1">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 ca="1">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 ca="1">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 ca="1">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 ca="1">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 ca="1">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 ca="1">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 ca="1">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 ca="1">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 ca="1">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 ca="1">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 ca="1">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 ca="1">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 ca="1">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 ca="1">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 ca="1">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 ca="1">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 ca="1">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 ca="1">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 ca="1">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 ca="1">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 ca="1">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 ca="1">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 ca="1">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 ca="1">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 ca="1">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 ca="1">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 ca="1">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 ca="1">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 ca="1">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 ca="1">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 ca="1">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 ca="1">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 ca="1">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 ca="1">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 ca="1">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 ca="1">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 ca="1">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 ca="1">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 ca="1">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 ca="1">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 ca="1">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 ca="1">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 ca="1">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 ca="1">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 ca="1">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 ca="1">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 ca="1">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 ca="1">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 ca="1">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 ca="1">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 ca="1">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 ca="1">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 ca="1">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 ca="1">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 ca="1">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 ca="1">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 ca="1">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 ca="1">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 ca="1">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 ca="1">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 ca="1">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 ca="1">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 ca="1">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 ca="1">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 ca="1">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 ca="1">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 ca="1">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 ca="1">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 ca="1">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 ca="1">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 ca="1">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 ca="1">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 ca="1">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 ca="1">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 ca="1">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 ca="1">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 ca="1">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 ca="1">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 ca="1">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 ca="1">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 ca="1">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 ca="1">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 ca="1">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 ca="1">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 ca="1">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 ca="1">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 ca="1">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 ca="1">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 ca="1">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 ca="1">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 ca="1">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 ca="1">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 ca="1">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 ca="1">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 ca="1">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 ca="1">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 ca="1">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 ca="1">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 ca="1">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 ca="1">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 ca="1">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 ca="1">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 ca="1">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 ca="1">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 ca="1">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 ca="1">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 ca="1">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 ca="1">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 ca="1">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 ca="1">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 ca="1">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 ca="1">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 ca="1">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 ca="1">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 ca="1">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 ca="1">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 ca="1">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 ca="1">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 ca="1">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 ca="1">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 ca="1">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 ca="1">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 ca="1">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 ca="1">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 ca="1">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 ca="1">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 ca="1">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 ca="1">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 ca="1">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 ca="1">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 ca="1">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 ca="1">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 ca="1">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 ca="1">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 ca="1">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 ca="1">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 ca="1">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 ca="1">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 ca="1">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 ca="1">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 ca="1">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 ca="1">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 ca="1">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 ca="1">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 ca="1">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 ca="1">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 ca="1">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 ca="1">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 ca="1">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 ca="1">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 ca="1">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 ca="1">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 ca="1">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 ca="1">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 ca="1">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 ca="1">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 ca="1">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 ca="1">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 ca="1">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 ca="1">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 ca="1">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 ca="1">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 ca="1">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 ca="1">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 ca="1">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 ca="1">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 ca="1">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 ca="1">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 ca="1">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 ca="1">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 ca="1">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 ca="1">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 ca="1">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 ca="1">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 ca="1">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 ca="1">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 ca="1">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 ca="1">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 ca="1">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 ca="1">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 ca="1">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 ca="1">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 ca="1">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 ca="1">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 ca="1">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 ca="1">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 ca="1">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 ca="1">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 ca="1">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 ca="1">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 ca="1">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 ca="1">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 ca="1">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 ca="1">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 ca="1">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 ca="1">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 ca="1">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 ca="1">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 ca="1">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 ca="1">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 ca="1">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 ca="1">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 ca="1">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 ca="1">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 ca="1">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 ca="1">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 ca="1">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 ca="1">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 ca="1">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 ca="1">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 ca="1">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 ca="1">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 ca="1">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 ca="1">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 ca="1">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 ca="1">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 ca="1">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 ca="1">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 ca="1">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 ca="1">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 ca="1">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 ca="1">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 ca="1">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 ca="1">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 ca="1">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 ca="1">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 ca="1">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 ca="1">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 ca="1">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 ca="1">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 ca="1">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 ca="1">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 ca="1">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 ca="1">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 ca="1">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 ca="1">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 ca="1">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 ca="1">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 ca="1">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 ca="1">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 ca="1">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 ca="1">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 ca="1">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 ca="1">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 ca="1">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 ca="1">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 ca="1">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 ca="1">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 ca="1">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 ca="1">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 ca="1">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 ca="1">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 ca="1">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 ca="1">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 ca="1">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 ca="1">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 ca="1">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 ca="1">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 ca="1">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 ca="1">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 ca="1">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 ca="1">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 ca="1">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 ca="1">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 ca="1">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 ca="1">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 ca="1">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 ca="1">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 ca="1">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 ca="1">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 ca="1">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 ca="1">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 ca="1">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 ca="1">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 ca="1">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 ca="1">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 ca="1">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 ca="1">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 ca="1">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 ca="1">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 ca="1">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 ca="1">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 ca="1">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 ca="1">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 ca="1">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 ca="1">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 ca="1">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 ca="1">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 ca="1">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 ca="1">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 ca="1">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 ca="1">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 ca="1">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 ca="1">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 ca="1">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 ca="1">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 ca="1">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 ca="1">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 ca="1">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 ca="1">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 ca="1">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 ca="1">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 ca="1">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 ca="1">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 ca="1">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 ca="1">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 ca="1">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 ca="1">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 ca="1">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 ca="1">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 ca="1">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 ca="1">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 ca="1">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 ca="1">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 ca="1">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 ca="1">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 ca="1">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 ca="1">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 ca="1">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 ca="1">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 ca="1">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 ca="1">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 ca="1">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 ca="1">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 ca="1">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 ca="1">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 ca="1">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 ca="1">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 ca="1">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 ca="1">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 ca="1">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 ca="1">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 ca="1">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 ca="1">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 ca="1">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 ca="1">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 ca="1">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 ca="1">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 ca="1">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 ca="1">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 ca="1">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 ca="1">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 ca="1">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 ca="1">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 ca="1">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 ca="1">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 ca="1">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 ca="1">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 ca="1">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 ca="1">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 ca="1">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 ca="1">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 ca="1">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 ca="1">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 ca="1">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 ca="1">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 ca="1">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 ca="1">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 ca="1">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 ca="1">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 ca="1">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 ca="1">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 ca="1">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 ca="1">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 ca="1">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 ca="1">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 ca="1">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 ca="1">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 ca="1">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 ca="1">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 ca="1">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 ca="1">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 ca="1">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 ca="1">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 ca="1">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 ca="1">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 ca="1">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 ca="1">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 ca="1">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 ca="1">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 ca="1">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 ca="1">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 ca="1">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 ca="1">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 ca="1">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 ca="1">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 ca="1">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 ca="1">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 ca="1">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 ca="1">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 ca="1">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 ca="1">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 ca="1">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 ca="1">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 ca="1">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 ca="1">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 ca="1">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 ca="1">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 ca="1">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 ca="1">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 ca="1">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 ca="1">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 ca="1">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 ca="1">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 ca="1">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 ca="1">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 ca="1">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 ca="1">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 ca="1">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 ca="1">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 ca="1">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 ca="1">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 ca="1">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 ca="1">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 ca="1">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 ca="1">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 ca="1">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 ca="1">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 ca="1">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 ca="1">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 ca="1">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 ca="1">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 ca="1">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 ca="1">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 ca="1">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 ca="1">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 ca="1">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 ca="1">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 ca="1">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 ca="1">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 ca="1">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 ca="1">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 ca="1">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 ca="1">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 ca="1">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 ca="1">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 ca="1">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 ca="1">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 ca="1">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 ca="1">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 ca="1">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 ca="1">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 ca="1">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 ca="1">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 ca="1">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 ca="1">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 ca="1">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 ca="1">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 ca="1">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 ca="1">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 ca="1">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 ca="1">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 ca="1">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 ca="1">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 ca="1">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 ca="1">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 ca="1">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 ca="1">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 ca="1">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 ca="1">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 ca="1">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 ca="1">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 ca="1">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 ca="1">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 ca="1">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 ca="1">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 ca="1">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 ca="1">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 ca="1">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 ca="1">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 ca="1">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 ca="1">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 ca="1">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 ca="1">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 ca="1">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 ca="1">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 ca="1">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 ca="1">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 ca="1">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 ca="1">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 ca="1">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 ca="1">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 ca="1">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 ca="1">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 ca="1">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 ca="1">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 ca="1">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 ca="1">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 ca="1">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 ca="1">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 ca="1">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 ca="1">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 ca="1">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 ca="1">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 ca="1">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 ca="1">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 ca="1">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 ca="1">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 ca="1">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 ca="1">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 ca="1">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 ca="1">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 ca="1">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 ca="1">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 ca="1">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 ca="1">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 ca="1">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 ca="1">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 ca="1">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 ca="1">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 ca="1">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 ca="1">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 ca="1">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 ca="1">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 ca="1">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 ca="1">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 ca="1">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 ca="1">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 ca="1">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 ca="1">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 ca="1">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 ca="1">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 ca="1">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 ca="1">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 ca="1">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 ca="1">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 ca="1">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 ca="1">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 ca="1">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 ca="1">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 ca="1">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 ca="1">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 ca="1">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 ca="1">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 ca="1">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 ca="1">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 ca="1">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 ca="1">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 ca="1">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 ca="1">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 ca="1">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 ca="1">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 ca="1">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 ca="1">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 ca="1">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 ca="1">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 ca="1">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 ca="1">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 ca="1">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 ca="1">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 ca="1">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 ca="1">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 ca="1">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 ca="1">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 ca="1">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 ca="1">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 ca="1">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 ca="1">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 ca="1">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 ca="1">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 ca="1">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 ca="1">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 ca="1">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 ca="1">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 ca="1">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 ca="1">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 ca="1">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 ca="1">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 ca="1">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 ca="1">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 ca="1">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 ca="1">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 ca="1">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 ca="1">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 ca="1">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 ca="1">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 ca="1">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 ca="1">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 ca="1">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 ca="1">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 ca="1">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 ca="1">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 ca="1">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 ca="1">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 ca="1">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 ca="1">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 ca="1">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 ca="1">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 ca="1">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 ca="1">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 ca="1">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 ca="1">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 ca="1">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 ca="1">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 ca="1">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 ca="1">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 ca="1">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 ca="1">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 ca="1">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 ca="1">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 ca="1">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 ca="1">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 ca="1">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 ca="1">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 ca="1">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 ca="1">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 ca="1">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 ca="1">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 ca="1">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 ca="1">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 ca="1">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 ca="1">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 ca="1">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 ca="1">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 ca="1">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 ca="1">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 ca="1">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 ca="1">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 ca="1">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 ca="1">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 ca="1">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 ca="1">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 ca="1">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 ca="1">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 ca="1">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 ca="1">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 ca="1">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 ca="1">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 ca="1">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 ca="1">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 ca="1">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 ca="1">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 ca="1">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 ca="1">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 ca="1">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 ca="1">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 ca="1">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 ca="1">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 ca="1">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 ca="1">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 ca="1">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 ca="1">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 ca="1">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 ca="1">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 ca="1">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 ca="1">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 ca="1">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 ca="1">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 ca="1">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 ca="1">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 ca="1">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 ca="1">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 ca="1">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 ca="1">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 ca="1">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 ca="1">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 ca="1">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 ca="1">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 ca="1">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 ca="1">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 ca="1">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 ca="1">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 ca="1">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 ca="1">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 ca="1">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 ca="1">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 ca="1">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 ca="1">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 ca="1">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 ca="1">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 ca="1">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 ca="1">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 ca="1">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 ca="1">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 ca="1">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 ca="1">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 ca="1">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 ca="1">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 ca="1">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 ca="1">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 ca="1">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 ca="1">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 ca="1">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 ca="1">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 ca="1">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 ca="1">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 ca="1">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 ca="1">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 ca="1">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 ca="1">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 ca="1">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 ca="1">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 ca="1">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 ca="1">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 ca="1">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 ca="1">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 ca="1">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 ca="1">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 ca="1">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 ca="1">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 ca="1">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 ca="1">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 ca="1">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 ca="1">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 ca="1">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 ca="1">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 ca="1">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 ca="1">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 ca="1">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 ca="1">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 ca="1">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 ca="1">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 ca="1">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 ca="1">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 ca="1">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 ca="1">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 ca="1">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 ca="1">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 ca="1">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 ca="1">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 ca="1">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 ca="1">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 ca="1">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 ca="1">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 ca="1">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 ca="1">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 ca="1">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 ca="1">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 ca="1">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 ca="1">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 ca="1">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 ca="1">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 ca="1">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 ca="1">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 ca="1">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 ca="1">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 ca="1">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 ca="1">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 ca="1">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 ca="1">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 ca="1">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 ca="1">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 ca="1">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 ca="1">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 ca="1">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 ca="1">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 ca="1">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 ca="1">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 ca="1">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 ca="1">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 ca="1">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 ca="1">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 ca="1">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 ca="1">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 ca="1">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 ca="1">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 ca="1">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 ca="1">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 ca="1">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 ca="1">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 ca="1">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 ca="1">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 ca="1">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 ca="1">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 ca="1">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 ca="1">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 ca="1">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 ca="1">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 ca="1">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 ca="1">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 ca="1">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 ca="1">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 ca="1">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 ca="1">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 ca="1">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 ca="1">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 ca="1">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 ca="1">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 ca="1">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 ca="1">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 ca="1">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 ca="1">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 ca="1">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 ca="1">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 ca="1">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 ca="1">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 ca="1">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 ca="1">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 ca="1">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 ca="1">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 ca="1">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 ca="1">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 ca="1">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 ca="1">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 ca="1">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 ca="1">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 ca="1">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 ca="1">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 ca="1">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 ca="1">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 ca="1">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 ca="1">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 ca="1">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 ca="1">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 ca="1">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 ca="1">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 ca="1">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 ca="1">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 ca="1">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 ca="1">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 ca="1">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 ca="1">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 ca="1">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 ca="1">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 ca="1">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 ca="1">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 ca="1">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 ca="1">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 ca="1">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 ca="1">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 ca="1">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 ca="1">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 ca="1">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 ca="1">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 ca="1">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 ca="1">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 ca="1">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 ca="1">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 ca="1">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 ca="1">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 ca="1">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 ca="1">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 ca="1">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 ca="1">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 ca="1">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 ca="1">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 ca="1">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 ca="1">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 ca="1">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 ca="1">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 ca="1">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 ca="1">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 ca="1">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 ca="1">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 ca="1">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 ca="1">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 ca="1">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 ca="1">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 ca="1">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 ca="1">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 ca="1">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 ca="1">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 ca="1">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 ca="1">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 ca="1">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 ca="1">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 ca="1">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 ca="1">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 ca="1">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 ca="1">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 ca="1">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 ca="1">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 ca="1">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 ca="1">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 ca="1">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 ca="1">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 ca="1">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 ca="1">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 ca="1">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 ca="1">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 ca="1">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 ca="1">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 ca="1">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 ca="1">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 ca="1">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 ca="1">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 ca="1">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 ca="1">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 ca="1">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 ca="1">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 ca="1">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 ca="1">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 ca="1">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 ca="1">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 ca="1">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 ca="1">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 ca="1">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 ca="1">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 ca="1">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 ca="1">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 ca="1">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 ca="1">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 ca="1">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 ca="1">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 ca="1">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 ca="1">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 ca="1">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 ca="1">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 ca="1">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 ca="1">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 ca="1">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 ca="1">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 ca="1">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 ca="1">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 ca="1">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 ca="1">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 ca="1">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 ca="1">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 ca="1">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 ca="1">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 ca="1">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 ca="1">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 ca="1">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 ca="1">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 ca="1">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 ca="1">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 ca="1">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 ca="1">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 ca="1">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 ca="1">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 ca="1">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 ca="1">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 ca="1">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 ca="1">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 ca="1">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 ca="1">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 ca="1">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 ca="1">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 ca="1">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 ca="1">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 ca="1">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 ca="1">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 ca="1">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 ca="1">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 ca="1">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 ca="1">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 ca="1">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 ca="1">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 ca="1">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 ca="1">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 ca="1">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 ca="1">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 ca="1">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 ca="1">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 ca="1">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 ca="1">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 ca="1">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 ca="1">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 ca="1">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 ca="1">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 ca="1">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 ca="1">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 ca="1">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 ca="1">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 ca="1">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 ca="1">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 ca="1">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 ca="1">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 ca="1">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 ca="1">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 ca="1">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 ca="1">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 ca="1">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 ca="1">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 ca="1">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 ca="1">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 ca="1">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 ca="1">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 ca="1">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 ca="1">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 ca="1">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 ca="1">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 ca="1">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 ca="1">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 ca="1">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 ca="1">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 ca="1">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 ca="1">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 ca="1">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 ca="1">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 ca="1">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 ca="1">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 ca="1">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 ca="1">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 ca="1">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 ca="1">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 ca="1">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 ca="1">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 ca="1">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 ca="1">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 ca="1">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 ca="1">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 ca="1">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 ca="1">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 ca="1">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 ca="1">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 ca="1">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 ca="1">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 ca="1">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 ca="1">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 ca="1">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 ca="1">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 ca="1">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 ca="1">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 ca="1">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 ca="1">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 ca="1">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 ca="1">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 ca="1">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 ca="1">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 ca="1">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 ca="1">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 ca="1">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 ca="1">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 ca="1">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 ca="1">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 ca="1">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 ca="1">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 ca="1">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 ca="1">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 ca="1">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 ca="1">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 ca="1">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 ca="1">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 ca="1">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 ca="1">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 ca="1">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 ca="1">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 ca="1">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 ca="1">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 ca="1">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 ca="1">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 ca="1">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 ca="1">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 ca="1">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 ca="1">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 ca="1">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 ca="1">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 ca="1">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 ca="1">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 ca="1">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 ca="1">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 ca="1">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 ca="1">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 ca="1">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 ca="1">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 ca="1">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 ca="1">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 ca="1">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 ca="1">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 ca="1">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 ca="1">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 ca="1">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 ca="1">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 ca="1">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 ca="1">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 ca="1">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 ca="1">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 ca="1">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 ca="1">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 ca="1">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 ca="1">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 ca="1">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 ca="1">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 ca="1">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 ca="1">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 ca="1">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 ca="1">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 ca="1">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 ca="1">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 ca="1">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 ca="1">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 ca="1">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 ca="1">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 ca="1">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 ca="1">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 ca="1">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 ca="1">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 ca="1">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 ca="1">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 ca="1">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 ca="1">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 ca="1">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 ca="1">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 ca="1">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 ca="1">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 ca="1">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 ca="1">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 ca="1">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 ca="1">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 ca="1">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 ca="1">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 ca="1">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 ca="1">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 ca="1">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 ca="1">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 ca="1">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 ca="1">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 ca="1">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 ca="1">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 ca="1">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 ca="1">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 ca="1">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 ca="1">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 ca="1">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 ca="1">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 ca="1">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 ca="1">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 ca="1">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 ca="1">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 ca="1">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 ca="1">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 ca="1">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 ca="1">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 ca="1">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 ca="1">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 ca="1">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 ca="1">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 ca="1">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 ca="1">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 ca="1">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 ca="1">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 ca="1">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 ca="1">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 ca="1">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 ca="1">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 ca="1">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 ca="1">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 ca="1">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 ca="1">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 ca="1">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 ca="1">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 ca="1">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 ca="1">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 ca="1">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 ca="1">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 ca="1">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 ca="1">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 ca="1">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 ca="1">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 ca="1">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 ca="1">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 ca="1">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 ca="1">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 ca="1">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 ca="1">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 ca="1">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 ca="1">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 ca="1">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 ca="1">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 ca="1">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 ca="1">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 ca="1">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 ca="1">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 ca="1">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 ca="1">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 ca="1">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 ca="1">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 ca="1">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 ca="1">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 ca="1">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 ca="1">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 ca="1">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 ca="1">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 ca="1">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 ca="1">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 ca="1">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 ca="1">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 ca="1">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 ca="1">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 ca="1">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 ca="1">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 ca="1">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 ca="1">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 ca="1">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 ca="1">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 ca="1">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 ca="1">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 ca="1">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 ca="1">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 ca="1">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 ca="1">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 ca="1">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 ca="1">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 ca="1">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 ca="1">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 ca="1">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 ca="1">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 ca="1">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 ca="1">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 ca="1">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 ca="1">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 ca="1">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 ca="1">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 ca="1">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 ca="1">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 ca="1">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 ca="1">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 ca="1">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 ca="1">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 ca="1">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 ca="1">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 ca="1">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 ca="1">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 ca="1">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 ca="1">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 ca="1">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 ca="1">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 ca="1">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 ca="1">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 ca="1">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 ca="1">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 ca="1">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 ca="1">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 ca="1">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 ca="1">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 ca="1">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 ca="1">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 ca="1">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 ca="1">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 ca="1">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 ca="1">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 ca="1">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 ca="1">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 ca="1">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 ca="1">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 ca="1">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 ca="1">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 ca="1">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 ca="1">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 ca="1">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 ca="1">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 ca="1">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 ca="1">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 ca="1">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 ca="1">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 ca="1">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 ca="1">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 ca="1">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 ca="1">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 ca="1">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 ca="1">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 ca="1">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 ca="1">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 ca="1">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 ca="1">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 ca="1">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 ca="1">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 ca="1">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 ca="1">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 ca="1">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 ca="1">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 ca="1">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 ca="1">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 ca="1">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 ca="1">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 ca="1">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 ca="1">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 ca="1">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 ca="1">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 ca="1">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 ca="1">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 ca="1">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 ca="1">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 ca="1">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 ca="1">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 ca="1">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 ca="1">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 ca="1">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 ca="1">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 ca="1">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 ca="1">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 ca="1">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 ca="1">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 ca="1">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 ca="1">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 ca="1">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 ca="1">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 ca="1">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 ca="1">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 ca="1">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 ca="1">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 ca="1">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 ca="1">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 ca="1">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 ca="1">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 ca="1">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 ca="1">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 ca="1">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 ca="1">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 ca="1">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 ca="1">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 ca="1">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 ca="1">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 ca="1">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 ca="1">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 ca="1">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 ca="1">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 ca="1">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 ca="1">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 ca="1">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 ca="1">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 ca="1">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 ca="1">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 ca="1">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 ca="1">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 ca="1">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 ca="1">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 ca="1">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 ca="1">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 ca="1">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 ca="1">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 ca="1">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 ca="1">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 ca="1">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 ca="1">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 ca="1">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 ca="1">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 ca="1">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 ca="1">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 ca="1">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 ca="1">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 ca="1">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 ca="1">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 ca="1">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 ca="1">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 ca="1">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 ca="1">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 ca="1">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 ca="1">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 ca="1">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 ca="1">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 ca="1">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 ca="1">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 ca="1">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 ca="1">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 ca="1">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 ca="1">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 ca="1">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 ca="1">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 ca="1">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 ca="1">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 ca="1">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 ca="1">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 ca="1">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 ca="1">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 ca="1">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 ca="1">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 ca="1">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 ca="1">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 ca="1">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 ca="1">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 ca="1">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 ca="1">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 ca="1">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 ca="1">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 ca="1">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 ca="1">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 ca="1">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 ca="1">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 ca="1">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 ca="1">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 ca="1">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 ca="1">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 ca="1">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 ca="1">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 ca="1">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 ca="1">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 ca="1">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 ca="1">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 ca="1">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 ca="1">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 ca="1">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 ca="1">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 ca="1">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 ca="1">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 ca="1">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 ca="1">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 ca="1">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 ca="1">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 ca="1">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 ca="1">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 ca="1">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 ca="1">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 ca="1">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 ca="1">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 ca="1">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 ca="1">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 ca="1">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 ca="1">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 ca="1">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 ca="1">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 ca="1">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 ca="1">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 ca="1">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 ca="1">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 ca="1">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 ca="1">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 ca="1">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 ca="1">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 ca="1">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 ca="1">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 ca="1">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 ca="1">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 ca="1">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 ca="1">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 ca="1">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 ca="1">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 ca="1">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 ca="1">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 ca="1">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 ca="1">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 ca="1">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 ca="1">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 ca="1">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 ca="1">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 ca="1">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 ca="1">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 ca="1">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 ca="1">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 ca="1">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 ca="1">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 ca="1">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 ca="1">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 ca="1">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 ca="1">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 ca="1">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 ca="1">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 ca="1">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 ca="1">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 ca="1">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 ca="1">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 ca="1">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 ca="1">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 ca="1">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 ca="1">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 ca="1">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 ca="1">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 ca="1">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 ca="1">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 ca="1">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 ca="1">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 ca="1">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 ca="1">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 ca="1">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 ca="1">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 ca="1">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 ca="1">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 ca="1">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 ca="1">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 ca="1">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 ca="1">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 ca="1">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 ca="1">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 ca="1">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 ca="1">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 ca="1">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 ca="1">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 ca="1">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 ca="1">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 ca="1">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 ca="1">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 ca="1">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 ca="1">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 ca="1">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 ca="1">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 ca="1">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 ca="1">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 ca="1">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 ca="1">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 ca="1">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 ca="1">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 ca="1">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 ca="1">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 ca="1">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 ca="1">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 ca="1">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 ca="1">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 ca="1">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 ca="1">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 ca="1">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 ca="1">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 ca="1">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 ca="1">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 ca="1">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 ca="1">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 ca="1">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 ca="1">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 ca="1">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 ca="1">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 ca="1">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 ca="1">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 ca="1">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 ca="1">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 ca="1">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 ca="1">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 ca="1">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 ca="1">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 ca="1">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 ca="1">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 ca="1">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 ca="1">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 ca="1">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 ca="1">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 ca="1">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 ca="1">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 ca="1">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 ca="1">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 ca="1">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 ca="1">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 ca="1">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 ca="1">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 ca="1">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 ca="1">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 ca="1">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 ca="1">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 ca="1">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 ca="1">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 ca="1">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 ca="1">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 ca="1">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 ca="1">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 ca="1">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 ca="1">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 ca="1">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 ca="1">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 ca="1">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 ca="1">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 ca="1">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 ca="1">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 ca="1">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 ca="1">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 ca="1">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 ca="1">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 ca="1">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 ca="1">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 ca="1">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 ca="1">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 ca="1">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 ca="1">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 ca="1">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 ca="1">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 ca="1">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 ca="1">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 ca="1">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 ca="1">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 ca="1">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 ca="1">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 ca="1">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 ca="1">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 ca="1">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 ca="1">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 ca="1">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 ca="1">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 ca="1">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 ca="1">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 ca="1">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 ca="1">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 ca="1">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 ca="1">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 ca="1">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 ca="1">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 ca="1">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 ca="1">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 ca="1">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 ca="1">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 ca="1">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 ca="1">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 ca="1">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 ca="1">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 ca="1">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 ca="1">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 ca="1">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 ca="1">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 ca="1">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 ca="1">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 ca="1">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 ca="1">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 ca="1">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 ca="1">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 ca="1">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 ca="1">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 ca="1">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 ca="1">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 ca="1">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 ca="1">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 ca="1">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 ca="1">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 ca="1">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 ca="1">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 ca="1">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 ca="1">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 ca="1">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 ca="1">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 ca="1">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 ca="1">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 ca="1">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 ca="1">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 ca="1">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 ca="1">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 ca="1">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 ca="1">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 ca="1">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 ca="1">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 ca="1">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 ca="1">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 ca="1">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 ca="1">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 ca="1">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 ca="1">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 ca="1">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 ca="1">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 ca="1">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 ca="1">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 ca="1">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 ca="1">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 ca="1">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 ca="1">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 ca="1">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 ca="1">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 ca="1">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 ca="1">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 ca="1">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 ca="1">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 ca="1">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 ca="1">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 ca="1">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 ca="1">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 ca="1">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 ca="1">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 ca="1">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 ca="1">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 ca="1">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 ca="1">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 ca="1">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 ca="1">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 ca="1">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 ca="1">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 ca="1">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 ca="1">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 ca="1">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 ca="1">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 ca="1">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 ca="1">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 ca="1">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 ca="1">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 ca="1">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 ca="1">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 ca="1">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 ca="1">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 ca="1">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 ca="1">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 ca="1">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 ca="1">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 ca="1">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 ca="1">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 ca="1">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 ca="1">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 ca="1">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 ca="1">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 ca="1">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 ca="1">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 ca="1">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 ca="1">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 ca="1">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 ca="1">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 ca="1">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 ca="1">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 ca="1">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 ca="1">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 ca="1">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 ca="1">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 ca="1">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 ca="1">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 ca="1">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 ca="1">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 ca="1">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 ca="1">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 ca="1">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 ca="1">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 ca="1">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 ca="1">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 ca="1">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 ca="1">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 ca="1">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 ca="1">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 ca="1">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 ca="1">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 ca="1">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 ca="1">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 ca="1">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 ca="1">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 ca="1">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 ca="1">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 ca="1">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 ca="1">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 ca="1">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 ca="1">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 ca="1">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 ca="1">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 ca="1">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 ca="1">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 ca="1">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 ca="1">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 ca="1">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 ca="1">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 ca="1">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 ca="1">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 ca="1">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 ca="1">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 ca="1">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 ca="1">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 ca="1">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 ca="1">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 ca="1">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 ca="1">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 ca="1">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 ca="1">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 ca="1">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 ca="1">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 ca="1">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 ca="1">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 ca="1">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 ca="1">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 ca="1">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 ca="1">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 ca="1">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 ca="1">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 ca="1">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 ca="1">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 ca="1">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 ca="1">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 ca="1">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 ca="1">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 ca="1">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 ca="1">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 ca="1">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 ca="1">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 ca="1">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 ca="1">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 ca="1">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 ca="1">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 ca="1">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 ca="1">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 ca="1">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 ca="1">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 ca="1">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 ca="1">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 ca="1">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 ca="1">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 ca="1">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 ca="1">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 ca="1">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 ca="1">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 ca="1">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 ca="1">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 ca="1">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 ca="1">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 ca="1">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 ca="1">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 ca="1">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 ca="1">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 ca="1">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 ca="1">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 ca="1">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 ca="1">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 ca="1">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 ca="1">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 ca="1">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 ca="1">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 ca="1">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 ca="1">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 ca="1">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 ca="1">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 ca="1">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 ca="1">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 ca="1">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 ca="1">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 ca="1">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 ca="1">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 ca="1">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 ca="1">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 ca="1">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 ca="1">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 ca="1">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 ca="1">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 ca="1">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 ca="1">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 ca="1">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 ca="1">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 ca="1">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 ca="1">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 ca="1">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 ca="1">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 ca="1">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 ca="1">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 ca="1">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 ca="1">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 ca="1">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 ca="1">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 ca="1">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 ca="1">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 ca="1">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 ca="1">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 ca="1">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 ca="1">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 ca="1">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 ca="1">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 ca="1">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 ca="1">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 ca="1">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 ca="1">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 ca="1">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 ca="1">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 ca="1">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 ca="1">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 ca="1">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 ca="1">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 ca="1">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 ca="1">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 ca="1">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 ca="1">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 ca="1">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 ca="1">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 ca="1">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 ca="1">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 ca="1">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 ca="1">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 ca="1">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 ca="1">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 ca="1">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 ca="1">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 ca="1">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 ca="1">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 ca="1">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 ca="1">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 ca="1">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 ca="1">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 ca="1">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 ca="1">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 ca="1">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 ca="1">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 ca="1">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 ca="1">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 ca="1">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 ca="1">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 ca="1">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 ca="1">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 ca="1">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 ca="1">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 ca="1">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 ca="1">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 ca="1">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 ca="1">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 ca="1">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 ca="1">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 ca="1">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 ca="1">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 ca="1">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 ca="1">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 ca="1">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 ca="1">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 ca="1">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 ca="1">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 ca="1">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 ca="1">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 ca="1">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 ca="1">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 ca="1">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 ca="1">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 ca="1">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 ca="1">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 ca="1">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 ca="1">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 ca="1">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 ca="1">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 ca="1">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 ca="1">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 ca="1">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 ca="1">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 ca="1">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 ca="1">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 ca="1">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 ca="1">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 ca="1">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 ca="1">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 ca="1">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 ca="1">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 ca="1">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 ca="1">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 ca="1">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 ca="1">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 ca="1">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 ca="1">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 ca="1">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 ca="1">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 ca="1">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 ca="1">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 ca="1">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 ca="1">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 ca="1">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 ca="1">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 ca="1">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 ca="1">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 ca="1">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 ca="1">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 ca="1">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 ca="1">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 ca="1">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 ca="1">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 ca="1">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 ca="1">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 ca="1">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 ca="1">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 ca="1">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 ca="1">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 ca="1">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 ca="1">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 ca="1">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 ca="1">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 ca="1">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 ca="1">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 ca="1">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 ca="1">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 ca="1">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 ca="1">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 ca="1">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 ca="1">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 ca="1">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 ca="1">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 ca="1">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 ca="1">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 ca="1">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 ca="1">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 ca="1">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 ca="1">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 ca="1">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 ca="1">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 ca="1">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 ca="1">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 ca="1">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 ca="1">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 ca="1">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 ca="1">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 ca="1">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 ca="1">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 ca="1">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 ca="1">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 ca="1">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 ca="1">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 ca="1">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 ca="1">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 ca="1">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 ca="1">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 ca="1">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 ca="1">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 ca="1">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 ca="1">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 ca="1">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 ca="1">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 ca="1">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 ca="1">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 ca="1">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 ca="1">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 ca="1">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 ca="1">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 ca="1">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 ca="1">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 ca="1">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 ca="1">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 ca="1">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 ca="1">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 ca="1">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 ca="1">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 ca="1">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 ca="1">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 ca="1">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 ca="1">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 ca="1">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 ca="1">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 ca="1">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 ca="1">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 ca="1">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 ca="1">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 ca="1">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 ca="1">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 ca="1">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 ca="1">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 ca="1">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 ca="1">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 ca="1">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 ca="1">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 ca="1">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 ca="1">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 ca="1">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 ca="1">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 ca="1">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 ca="1">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 ca="1">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 ca="1">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 ca="1">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 ca="1">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 ca="1">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 ca="1">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 ca="1">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 ca="1">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 ca="1">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 ca="1">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 ca="1">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 ca="1">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 ca="1">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 ca="1">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 ca="1">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 ca="1">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 ca="1">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 ca="1">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 ca="1">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 ca="1">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 ca="1">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 ca="1">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 ca="1">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 ca="1">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 ca="1">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 ca="1">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 ca="1">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 ca="1">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 ca="1">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 ca="1">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 ca="1">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 ca="1">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 ca="1">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 ca="1">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 ca="1">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 ca="1">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 ca="1">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 ca="1">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 ca="1">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 ca="1">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 ca="1">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 ca="1">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 ca="1">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 ca="1">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 ca="1">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 ca="1">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 ca="1">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 ca="1">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 ca="1">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 ca="1">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 ca="1">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 ca="1">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 ca="1">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 ca="1">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 ca="1">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 ca="1">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 ca="1">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 ca="1">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 ca="1">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 ca="1">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 ca="1">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 ca="1">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 ca="1">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 ca="1">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 ca="1">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 ca="1">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 ca="1">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 ca="1">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 ca="1">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 ca="1">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 ca="1">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 ca="1">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 ca="1">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 ca="1">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 ca="1">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 ca="1">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 ca="1">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 ca="1">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 ca="1">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 ca="1">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 ca="1">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 ca="1">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 ca="1">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 ca="1">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 ca="1">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 ca="1">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 ca="1">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 ca="1">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 ca="1">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 ca="1">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 ca="1">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 ca="1">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 ca="1">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 ca="1">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 ca="1">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 ca="1">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 ca="1">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 ca="1">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 ca="1">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 ca="1">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 ca="1">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 ca="1">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 ca="1">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 ca="1">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 ca="1">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 ca="1">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 ca="1">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 ca="1">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 ca="1">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 ca="1">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 ca="1">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 ca="1">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 ca="1">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 ca="1">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 ca="1">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 ca="1">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 ca="1">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 ca="1">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 ca="1">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 ca="1">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 ca="1">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 ca="1">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 ca="1">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 ca="1">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 ca="1">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 ca="1">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 ca="1">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 ca="1">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 ca="1">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 ca="1">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 ca="1">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 ca="1">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 ca="1">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 ca="1">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 ca="1">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 ca="1">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 ca="1">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 ca="1">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 ca="1">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 ca="1">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 ca="1">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 ca="1">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 ca="1">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 ca="1">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 ca="1">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 ca="1">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 ca="1">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 ca="1">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 ca="1">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 ca="1">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 ca="1">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 ca="1">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 ca="1">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 ca="1">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 ca="1">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 ca="1">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 ca="1">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 ca="1">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 ca="1">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 ca="1">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 ca="1">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 ca="1">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 ca="1">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 ca="1">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 ca="1">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 ca="1">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 ca="1">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 ca="1">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 ca="1">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 ca="1">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 ca="1">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 ca="1">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 ca="1">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 ca="1">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 ca="1">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 ca="1">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 ca="1">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 ca="1">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 ca="1">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 ca="1">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 ca="1">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 ca="1">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 ca="1">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 ca="1">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 ca="1">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 ca="1">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 ca="1">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 ca="1">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 ca="1">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 ca="1">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 ca="1">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 ca="1">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 ca="1">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 ca="1">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 ca="1">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 ca="1">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 ca="1">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 ca="1">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 ca="1">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 ca="1">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 ca="1">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 ca="1">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 ca="1">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 ca="1">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 ca="1">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 ca="1">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 ca="1">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 ca="1">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 ca="1">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 ca="1">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 ca="1">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 ca="1">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 ca="1">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 ca="1">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 ca="1">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 ca="1">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 ca="1">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 ca="1">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 ca="1">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 ca="1">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 ca="1">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 ca="1">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 ca="1">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 ca="1">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 ca="1">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 ca="1">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 ca="1">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 ca="1">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 ca="1">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 ca="1">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 ca="1">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 ca="1">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 ca="1">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 ca="1">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 ca="1">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 ca="1">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 ca="1">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 ca="1">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 ca="1">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 ca="1">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 ca="1">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 ca="1">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 ca="1">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 ca="1">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 ca="1">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 ca="1">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 ca="1">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 ca="1">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 ca="1">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 ca="1">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 ca="1">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 ca="1">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 ca="1">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 ca="1">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 ca="1">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 ca="1">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 ca="1">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 ca="1">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 ca="1">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 ca="1">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 ca="1">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 ca="1">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 ca="1">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 ca="1">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 ca="1">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 ca="1">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 ca="1">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 ca="1">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 ca="1">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 ca="1">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 ca="1">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 ca="1">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 ca="1">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 ca="1">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 ca="1">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 ca="1">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 ca="1">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 ca="1">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 ca="1">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 ca="1">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 ca="1">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 ca="1">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 ca="1">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 ca="1">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 ca="1">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 ca="1">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 ca="1">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 ca="1">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 ca="1">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 ca="1">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 ca="1">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 ca="1">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 ca="1">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 ca="1">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 ca="1">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 ca="1">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 ca="1">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 ca="1">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 ca="1">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 ca="1">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 ca="1">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 ca="1">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 ca="1">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 ca="1">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 ca="1">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 ca="1">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 ca="1">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 ca="1">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 ca="1">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 ca="1">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 ca="1">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 ca="1">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 ca="1">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 ca="1">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 ca="1">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 ca="1">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 ca="1">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 ca="1">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 ca="1">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 ca="1">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 ca="1">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 ca="1">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 ca="1">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 ca="1">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 ca="1">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 ca="1">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 ca="1">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 ca="1">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 ca="1">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 ca="1">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 ca="1">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 ca="1">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 ca="1">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 ca="1">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 ca="1">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 ca="1">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 ca="1">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 ca="1">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 ca="1">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 ca="1">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 ca="1">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 ca="1">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 ca="1">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 ca="1">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 ca="1">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 ca="1">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 ca="1">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 ca="1">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 ca="1">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 ca="1">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 ca="1">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 ca="1">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 ca="1">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 ca="1">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 ca="1">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 ca="1">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 ca="1">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 ca="1">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 ca="1">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 ca="1">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 ca="1">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 ca="1">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 ca="1">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 ca="1">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 ca="1">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 ca="1">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 ca="1">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 ca="1">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 ca="1">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 ca="1">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 ca="1">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 ca="1">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 ca="1">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 ca="1">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 ca="1">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 ca="1">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 ca="1">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 ca="1">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 ca="1">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 ca="1">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 ca="1">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 ca="1">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 ca="1">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 ca="1">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 ca="1">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 ca="1">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 ca="1">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 ca="1">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 ca="1">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 ca="1">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 ca="1">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 ca="1">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 ca="1">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 ca="1">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 ca="1">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 ca="1">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 ca="1">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 ca="1">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 ca="1">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 ca="1">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 ca="1">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 ca="1">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 ca="1">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 ca="1">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 ca="1">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 ca="1">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 ca="1">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 ca="1">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 ca="1">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 ca="1">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 ca="1">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 ca="1">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 ca="1">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 ca="1">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 ca="1">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 ca="1">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 ca="1">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 ca="1">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 ca="1">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 ca="1">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 ca="1">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 ca="1">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 ca="1">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 ca="1">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 ca="1">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 ca="1">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 ca="1">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 ca="1">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 ca="1">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 ca="1">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 ca="1">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 ca="1">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 ca="1">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 ca="1">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 ca="1">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 ca="1">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 ca="1">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 ca="1">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 ca="1">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 ca="1">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 ca="1">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 ca="1">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 ca="1">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 ca="1">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 ca="1">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 ca="1">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 ca="1">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 ca="1">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 ca="1">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 ca="1">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 ca="1">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 ca="1">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 ca="1">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 ca="1">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 ca="1">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 ca="1">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 ca="1">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 ca="1">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 ca="1">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 ca="1">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 ca="1">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 ca="1">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 ca="1">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 ca="1">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 ca="1">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 ca="1">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 ca="1">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 ca="1">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 ca="1">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 ca="1">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 ca="1">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 ca="1">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 ca="1">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 ca="1">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 ca="1">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 ca="1">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 ca="1">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 ca="1">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 ca="1">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 ca="1">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 ca="1">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 ca="1">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 ca="1">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 ca="1">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 ca="1">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 ca="1">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 ca="1">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 ca="1">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 ca="1">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 ca="1">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 ca="1">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 ca="1">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 ca="1">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 ca="1">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 ca="1">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 ca="1">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 ca="1">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 ca="1">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 ca="1">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 ca="1">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 ca="1">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 ca="1">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 ca="1">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 ca="1">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 ca="1">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 ca="1">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 ca="1">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 ca="1">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 ca="1">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 ca="1">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 ca="1">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 ca="1">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 ca="1">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 ca="1">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 ca="1">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 ca="1">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 ca="1">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 ca="1">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 ca="1">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 ca="1">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 ca="1">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 ca="1">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 ca="1">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 ca="1">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 ca="1">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 ca="1">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 ca="1">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 ca="1">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 ca="1">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 ca="1">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 ca="1">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 ca="1">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 ca="1">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 ca="1">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 ca="1">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 ca="1">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 ca="1">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 ca="1">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 ca="1">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 ca="1">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 ca="1">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 ca="1">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 ca="1">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 ca="1">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 ca="1">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 ca="1">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 ca="1">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 ca="1">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 ca="1">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 ca="1">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 ca="1">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 ca="1">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 ca="1">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 ca="1">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 ca="1">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 ca="1">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 ca="1">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 ca="1">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 ca="1">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 ca="1">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 ca="1">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 ca="1">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 ca="1">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 ca="1">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 ca="1">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 ca="1">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 ca="1">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 ca="1">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 ca="1">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 ca="1">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 ca="1">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 ca="1">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 ca="1">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 ca="1">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 ca="1">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 ca="1">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 ca="1">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 ca="1">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 ca="1">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 ca="1">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 ca="1">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 ca="1">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 ca="1">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 ca="1">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 ca="1">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 ca="1">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 ca="1">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 ca="1">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 ca="1">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 ca="1">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 ca="1">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 ca="1">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 ca="1">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 ca="1">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 ca="1">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 ca="1">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 ca="1">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 ca="1">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 ca="1">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 ca="1">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 ca="1">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 ca="1">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 ca="1">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 ca="1">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 ca="1">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 ca="1">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 ca="1">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 ca="1">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 ca="1">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 ca="1">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 ca="1">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 ca="1">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 ca="1">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 ca="1">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 ca="1">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 ca="1">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 ca="1">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 ca="1">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 ca="1">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 ca="1">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 ca="1">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 ca="1">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 ca="1">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 ca="1">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 ca="1">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 ca="1">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 ca="1">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 ca="1">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 ca="1">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 ca="1">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 ca="1">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 ca="1">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 ca="1">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 ca="1">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 ca="1">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 ca="1">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 ca="1">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 ca="1">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 ca="1">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 ca="1">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 ca="1">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 ca="1">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 ca="1">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 ca="1">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 ca="1">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 ca="1">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 ca="1">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 ca="1">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 ca="1">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 ca="1">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 ca="1">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 ca="1">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 ca="1">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 ca="1">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 ca="1">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 ca="1">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 ca="1">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 ca="1">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 ca="1">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 ca="1">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 ca="1">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 ca="1">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 ca="1">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 ca="1">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 ca="1">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 ca="1">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 ca="1">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 ca="1">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 ca="1">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 ca="1">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 ca="1">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 ca="1">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 ca="1">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 ca="1">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 ca="1">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 ca="1">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 ca="1">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 ca="1">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 ca="1">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 ca="1">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 ca="1">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 ca="1">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 ca="1">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 ca="1">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 ca="1">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 ca="1">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 ca="1">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 ca="1">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 ca="1">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 ca="1">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 ca="1">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 ca="1">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 ca="1">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 ca="1">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 ca="1">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 ca="1">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 ca="1">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 ca="1">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 ca="1">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 ca="1">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 ca="1">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 ca="1">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 ca="1">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 ca="1">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 ca="1">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 ca="1">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 ca="1">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 ca="1">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 ca="1">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 ca="1">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 ca="1">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 ca="1">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 ca="1">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 ca="1">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 ca="1">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 ca="1">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 ca="1">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 ca="1">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 ca="1">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 ca="1">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 ca="1">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 ca="1">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 ca="1">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 ca="1">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 ca="1">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 ca="1">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 ca="1">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 ca="1">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 ca="1">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 ca="1">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 ca="1">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 ca="1">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 ca="1">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 ca="1">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 ca="1">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 ca="1">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 ca="1">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 ca="1">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 ca="1">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 ca="1">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 ca="1">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 ca="1">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 ca="1">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 ca="1">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 ca="1">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 ca="1">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 ca="1">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 ca="1">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 ca="1">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 ca="1">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 ca="1">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 ca="1">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 ca="1">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 ca="1">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 ca="1">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 ca="1">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 ca="1">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 ca="1">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 ca="1">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 ca="1">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 ca="1">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 ca="1">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 ca="1">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 ca="1">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 ca="1">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 ca="1">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 ca="1">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 ca="1">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 ca="1">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 ca="1">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 ca="1">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 ca="1">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 ca="1">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 ca="1">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 ca="1">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 ca="1">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 ca="1">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 ca="1">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 ca="1">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 ca="1">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 ca="1">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 ca="1">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 ca="1">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 ca="1">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 ca="1">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 ca="1">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 ca="1">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 ca="1">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 ca="1">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 ca="1">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 ca="1">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 ca="1">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 ca="1">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 ca="1">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 ca="1">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 ca="1">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 ca="1">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 ca="1">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 ca="1">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 ca="1">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 ca="1">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 ca="1">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 ca="1">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 ca="1">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 ca="1">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 ca="1">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 ca="1">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 ca="1">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 ca="1">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 ca="1">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 ca="1">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 ca="1">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 ca="1">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 ca="1">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 ca="1">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 ca="1">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 ca="1">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 ca="1">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 ca="1">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 ca="1">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 ca="1">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 ca="1">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 ca="1">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 ca="1">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 ca="1">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 ca="1">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 ca="1">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 ca="1">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 ca="1">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 ca="1">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 ca="1">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 ca="1">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 ca="1">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 ca="1">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 ca="1">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 ca="1">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 ca="1">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 ca="1">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 ca="1">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 ca="1">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 ca="1">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 ca="1">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 ca="1">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 ca="1">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 ca="1">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 ca="1">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 ca="1">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 ca="1">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 ca="1">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 ca="1">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 ca="1">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 ca="1">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 ca="1">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 ca="1">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 ca="1">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 ca="1">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 ca="1">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 ca="1">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 ca="1">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 ca="1">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 ca="1">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 ca="1">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 ca="1">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 ca="1">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 ca="1">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 ca="1">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 ca="1">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 ca="1">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 ca="1">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 ca="1">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 ca="1">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 ca="1">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 ca="1">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 ca="1">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 ca="1">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 ca="1">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 ca="1">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 ca="1">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 ca="1">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 ca="1">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 ca="1">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 ca="1">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 ca="1">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 ca="1">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 ca="1">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 ca="1">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 ca="1">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 ca="1">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 ca="1">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 ca="1">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 ca="1">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 ca="1">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 ca="1">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 ca="1">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 ca="1">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 ca="1">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 ca="1">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 ca="1">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 ca="1">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 ca="1">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 ca="1">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 ca="1">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 ca="1">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 ca="1">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 ca="1">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 ca="1">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 ca="1">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 ca="1">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 ca="1">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 ca="1">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 ca="1">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 ca="1">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 ca="1">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 ca="1">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 ca="1">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 ca="1">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 ca="1">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 ca="1">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 ca="1">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 ca="1">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 ca="1">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 ca="1">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 ca="1">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 ca="1">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 ca="1">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 ca="1">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 ca="1">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 ca="1">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 ca="1">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 ca="1">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 ca="1">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 ca="1">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 ca="1">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 ca="1">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 ca="1">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 ca="1">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 ca="1">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 ca="1">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 ca="1">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 ca="1">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 ca="1">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 ca="1">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 ca="1">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 ca="1">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 ca="1">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 ca="1">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 ca="1">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 ca="1">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 ca="1">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 ca="1">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 ca="1">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 ca="1">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 ca="1">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 ca="1">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 ca="1">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 ca="1">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 ca="1">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 ca="1">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 ca="1">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 ca="1">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 ca="1">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 ca="1">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 ca="1">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 ca="1">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 ca="1">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 ca="1">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 ca="1">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 ca="1">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 ca="1">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 ca="1">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 ca="1">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 ca="1">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 ca="1">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 ca="1">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 ca="1">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 ca="1">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 ca="1">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 ca="1">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 ca="1">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 ca="1">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 ca="1">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 ca="1">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 ca="1">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 ca="1">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 ca="1">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 ca="1">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 ca="1">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 ca="1">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 ca="1">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 ca="1">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 ca="1">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 ca="1">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 ca="1">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 ca="1">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 ca="1">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 ca="1">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 ca="1">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 ca="1">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 ca="1">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 ca="1">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 ca="1">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 ca="1">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 ca="1">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 ca="1">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 ca="1">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 ca="1">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 ca="1">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 ca="1">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 ca="1">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 ca="1">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 ca="1">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 ca="1">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 ca="1">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 ca="1">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 ca="1">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 ca="1">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 ca="1">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 ca="1">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 ca="1">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 ca="1">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 ca="1">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 ca="1">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 ca="1">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 ca="1">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 ca="1">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 ca="1">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 ca="1">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 ca="1">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 ca="1">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 ca="1">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 ca="1">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 ca="1">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 ca="1">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 ca="1">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 ca="1">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 ca="1">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 ca="1">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 ca="1">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 ca="1">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 ca="1">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 ca="1">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 ca="1">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 ca="1">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 ca="1">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 ca="1">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 ca="1">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 ca="1">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 ca="1">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 ca="1">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 ca="1">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 ca="1">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 ca="1">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 ca="1">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 ca="1">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 ca="1">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 ca="1">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 ca="1">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 ca="1">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 ca="1">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 ca="1">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 ca="1">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 ca="1">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 ca="1">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 ca="1">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 ca="1">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 ca="1">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 ca="1">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 ca="1">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 ca="1">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 ca="1">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 ca="1">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 ca="1">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 ca="1">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 ca="1">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 ca="1">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 ca="1">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 ca="1">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 ca="1">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 ca="1">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 ca="1">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 ca="1">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 ca="1">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 ca="1">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 ca="1">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 ca="1">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 ca="1">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 ca="1">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 ca="1">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 ca="1">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 ca="1">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 ca="1">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 ca="1">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 ca="1">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 ca="1">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 ca="1">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 ca="1">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 ca="1">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 ca="1">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 ca="1">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 ca="1">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 ca="1">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 ca="1">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 ca="1">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 ca="1">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 ca="1">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 ca="1">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 ca="1">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 ca="1">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 ca="1">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 ca="1">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 ca="1">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 ca="1">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 ca="1">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 ca="1">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 ca="1">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 ca="1">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 ca="1">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 ca="1">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 ca="1">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 ca="1">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 ca="1">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 ca="1">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 ca="1">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 ca="1">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 ca="1">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 ca="1">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 ca="1">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 ca="1">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 ca="1">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 ca="1">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 ca="1">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 ca="1">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 ca="1">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 ca="1">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 ca="1">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 ca="1">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 ca="1">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 ca="1">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 ca="1">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 ca="1">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 ca="1">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 ca="1">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 ca="1">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 ca="1">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 ca="1">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 ca="1">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 ca="1">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 ca="1">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 ca="1">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 ca="1">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 ca="1">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 ca="1">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 ca="1">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 ca="1">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 ca="1">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 ca="1">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 ca="1">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 ca="1">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 ca="1">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 ca="1">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 ca="1">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 ca="1">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 ca="1">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 ca="1">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 ca="1">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 ca="1">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 ca="1">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 ca="1">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 ca="1">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 ca="1">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 ca="1">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 ca="1">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 ca="1">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 ca="1">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 ca="1">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 ca="1">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 ca="1">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 ca="1">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 ca="1">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 ca="1">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 ca="1">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 ca="1">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 ca="1">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 ca="1">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 ca="1">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 ca="1">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 ca="1">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 ca="1">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 ca="1">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 ca="1">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 ca="1">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 ca="1">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 ca="1">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 ca="1">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 ca="1">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 ca="1">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 ca="1">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 ca="1">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 ca="1">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 ca="1">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 ca="1">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 ca="1">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 ca="1">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 ca="1">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 ca="1">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 ca="1">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 ca="1">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 ca="1">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 ca="1">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 ca="1">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 ca="1">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 ca="1">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 ca="1">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 ca="1">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 ca="1">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 ca="1">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 ca="1">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 ca="1">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 ca="1">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 ca="1">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 ca="1">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 ca="1">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 ca="1">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 ca="1">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 ca="1">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 ca="1">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 ca="1">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 ca="1">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 ca="1">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 ca="1">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 ca="1">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 ca="1">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 ca="1">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 ca="1">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 ca="1">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 ca="1">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 ca="1">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 ca="1">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 ca="1">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 ca="1">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 ca="1">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 ca="1">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 ca="1">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 ca="1">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 ca="1">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 ca="1">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 ca="1">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 ca="1">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 ca="1">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 ca="1">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 ca="1">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 ca="1">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 ca="1">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 ca="1">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 ca="1">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 ca="1">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 ca="1">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 ca="1">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 ca="1">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 ca="1">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 ca="1">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 ca="1">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 ca="1">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 ca="1">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 ca="1">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 ca="1">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 ca="1">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 ca="1">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 ca="1">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 ca="1">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 ca="1">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 ca="1">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 ca="1">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 ca="1">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 ca="1">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 ca="1">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 ca="1">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 ca="1">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 ca="1">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 ca="1">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 ca="1">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 ca="1">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 ca="1">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 ca="1">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 ca="1">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 ca="1">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 ca="1">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 ca="1">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 ca="1">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 ca="1">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 ca="1">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 ca="1">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 ca="1">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 ca="1">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 ca="1">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 ca="1">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 ca="1">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 ca="1">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 ca="1">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 ca="1">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 ca="1">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 ca="1">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 ca="1">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 ca="1">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 ca="1">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 ca="1">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 ca="1">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 ca="1">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 ca="1">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 ca="1">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 ca="1">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 ca="1">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 ca="1">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 ca="1">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 ca="1">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 ca="1">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 ca="1">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 ca="1">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 ca="1">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 ca="1">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 ca="1">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 ca="1">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 ca="1">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 ca="1">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 ca="1">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 ca="1">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 ca="1">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 ca="1">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 ca="1">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 ca="1">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 ca="1">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 ca="1">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 ca="1">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 ca="1">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 ca="1">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 ca="1">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 ca="1">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 ca="1">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 ca="1">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 ca="1">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 ca="1">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 ca="1">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 ca="1">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 ca="1">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 ca="1">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 ca="1">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 ca="1">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 ca="1">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 ca="1">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 ca="1">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 ca="1">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 ca="1">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 ca="1">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 ca="1">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 ca="1">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 ca="1">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 ca="1">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 ca="1">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 ca="1">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 ca="1">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 ca="1">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 ca="1">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 ca="1">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 ca="1">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 ca="1">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 ca="1">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 ca="1">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 ca="1">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 ca="1">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 ca="1">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 ca="1">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 ca="1">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 ca="1">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 ca="1">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 ca="1">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 ca="1">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 ca="1">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 ca="1">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 ca="1">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 ca="1">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 ca="1">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 ca="1">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 ca="1">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 ca="1">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 ca="1">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 ca="1">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 ca="1">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 ca="1">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 ca="1">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 ca="1">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 ca="1">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 ca="1">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 ca="1">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 ca="1">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 ca="1">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 ca="1">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 ca="1">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 ca="1">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 ca="1">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 ca="1">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 ca="1">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 ca="1">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 ca="1">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 ca="1">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 ca="1">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 ca="1">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 ca="1">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 ca="1">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 ca="1">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 ca="1">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 ca="1">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 ca="1">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 ca="1">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 ca="1">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 ca="1">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 ca="1">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 ca="1">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 ca="1">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 ca="1">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 ca="1">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 ca="1">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 ca="1">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 ca="1">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 ca="1">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 ca="1">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 ca="1">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 ca="1">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 ca="1">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 ca="1">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 ca="1">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 ca="1">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 ca="1">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 ca="1">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 ca="1">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 ca="1">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 ca="1">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 ca="1">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 ca="1">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 ca="1">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 ca="1">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 ca="1">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 ca="1">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 ca="1">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 ca="1">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 ca="1">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 ca="1">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 ca="1">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 ca="1">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 ca="1">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 ca="1">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 ca="1">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 ca="1">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 ca="1">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 ca="1">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 ca="1">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 ca="1">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 ca="1">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 ca="1">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 ca="1">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 ca="1">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 ca="1">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 ca="1">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 ca="1">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 ca="1">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 ca="1">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 ca="1">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 ca="1">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 ca="1">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 ca="1">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 ca="1">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 ca="1">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 ca="1">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 ca="1">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 ca="1">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 ca="1">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 ca="1">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 ca="1">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 ca="1">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 ca="1">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 ca="1">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 ca="1">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 ca="1">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 ca="1">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 ca="1">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 ca="1">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 ca="1">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 ca="1">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 ca="1">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 ca="1">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 ca="1">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 ca="1">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 ca="1">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 ca="1">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 ca="1">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 ca="1">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 ca="1">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 ca="1">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 ca="1">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 ca="1">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 ca="1">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 ca="1">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 ca="1">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 ca="1">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 ca="1">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 ca="1">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 ca="1">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 ca="1">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 ca="1">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 ca="1">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 ca="1">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 ca="1">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 ca="1">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 ca="1">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 ca="1">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 ca="1">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 ca="1">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 ca="1">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 ca="1">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 ca="1">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 ca="1">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 ca="1">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 ca="1">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 ca="1">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 ca="1">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 ca="1">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 ca="1">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 ca="1">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 ca="1">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 ca="1">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 ca="1">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 ca="1">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 ca="1">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 ca="1">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 ca="1">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 ca="1">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 ca="1">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 ca="1">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 ca="1">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 ca="1">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 ca="1">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 ca="1">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 ca="1">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 ca="1">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 ca="1">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 ca="1">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 ca="1">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 ca="1">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 ca="1">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 ca="1">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 ca="1">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 ca="1">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 ca="1">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 ca="1">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 ca="1">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 ca="1">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 ca="1">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 ca="1">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 ca="1">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 ca="1">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 ca="1">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 ca="1">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 ca="1">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 ca="1">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 ca="1">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 ca="1">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 ca="1">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 ca="1">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 ca="1">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 ca="1">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 ca="1">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 ca="1">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 ca="1">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 ca="1">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 ca="1">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 ca="1">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 ca="1">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 ca="1">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 ca="1">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 ca="1">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 ca="1">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 ca="1">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 ca="1">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 ca="1">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 ca="1">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 ca="1">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 ca="1">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 ca="1">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 ca="1">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 ca="1">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 ca="1">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 ca="1">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 ca="1">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 ca="1">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 ca="1">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 ca="1">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 ca="1">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 ca="1">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 ca="1">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 ca="1">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 ca="1">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 ca="1">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 ca="1">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 ca="1">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 ca="1">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 ca="1">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 ca="1">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 ca="1">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 ca="1">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 ca="1">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 ca="1">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 ca="1">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 ca="1">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 ca="1">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 ca="1">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 ca="1">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 ca="1">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 ca="1">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 ca="1">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 ca="1">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 ca="1">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 ca="1">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 ca="1">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 ca="1">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 ca="1">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 ca="1">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 ca="1">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 ca="1">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 ca="1">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 ca="1">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 ca="1">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 ca="1">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 ca="1">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 ca="1">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 ca="1">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 ca="1">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 ca="1">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 ca="1">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 ca="1">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 ca="1">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 ca="1">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 ca="1">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 ca="1">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 ca="1">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 ca="1">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 ca="1">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 ca="1">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 ca="1">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 ca="1">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 ca="1">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 ca="1">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 ca="1">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 ca="1">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 ca="1">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 ca="1">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 ca="1">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 ca="1">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 ca="1">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 ca="1">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 ca="1">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 ca="1">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 ca="1">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 ca="1">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 ca="1">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 ca="1">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 ca="1">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 ca="1">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 ca="1">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 ca="1">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 ca="1">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 ca="1">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 ca="1">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 ca="1">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 ca="1">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 ca="1">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 ca="1">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 ca="1">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 ca="1">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 ca="1">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 ca="1">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 ca="1">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 ca="1">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 ca="1">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 ca="1">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 ca="1">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 ca="1">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 ca="1">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 ca="1">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 ca="1">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 ca="1">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 ca="1">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 ca="1">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 ca="1">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 ca="1">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 ca="1">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 ca="1">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 ca="1">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 ca="1">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 ca="1">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 ca="1">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 ca="1">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 ca="1">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 ca="1">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 ca="1">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 ca="1">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 ca="1">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 ca="1">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 ca="1">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 ca="1">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 ca="1">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 ca="1">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 ca="1">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 ca="1">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 ca="1">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 ca="1">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 ca="1">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 ca="1">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 ca="1">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 ca="1">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 ca="1">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 ca="1">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 ca="1">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 ca="1">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 ca="1">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 ca="1">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 ca="1">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 ca="1">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 ca="1">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 ca="1">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 ca="1">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 ca="1">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 ca="1">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 ca="1">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 ca="1">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 ca="1">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 ca="1">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 ca="1">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 ca="1">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 ca="1">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 ca="1">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 ca="1">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 ca="1">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 ca="1">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 ca="1">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 ca="1">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 ca="1">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 ca="1">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 ca="1">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 ca="1">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 ca="1">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 ca="1">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 ca="1">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 ca="1">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 ca="1">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 ca="1">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 ca="1">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 ca="1">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 ca="1">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 ca="1">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 ca="1">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 ca="1">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 ca="1">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 ca="1">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 ca="1">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 ca="1">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 ca="1">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 ca="1">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 ca="1">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 ca="1">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 ca="1">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 ca="1">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 ca="1">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 ca="1">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 ca="1">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 ca="1">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 ca="1">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 ca="1">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 ca="1">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 ca="1">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 ca="1">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 ca="1">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 ca="1">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 ca="1">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 ca="1">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 ca="1">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 ca="1">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 ca="1">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 ca="1">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 ca="1">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 ca="1">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 ca="1">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 ca="1">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 ca="1">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 ca="1">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 ca="1">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 ca="1">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 ca="1">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 ca="1">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 ca="1">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 ca="1">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 ca="1">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 ca="1">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 ca="1">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 ca="1">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 ca="1">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 ca="1">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 ca="1">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 ca="1">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 ca="1">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 ca="1">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 ca="1">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 ca="1">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 ca="1">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 ca="1">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 ca="1">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 ca="1">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 ca="1">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 ca="1">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 ca="1">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 ca="1">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 ca="1">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 ca="1">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 ca="1">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 ca="1">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 ca="1">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 ca="1">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 ca="1">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 ca="1">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 ca="1">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 ca="1">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 ca="1">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 ca="1">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 ca="1">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 ca="1">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 ca="1">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 ca="1">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 ca="1">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 ca="1">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 ca="1">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 ca="1">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 ca="1">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 ca="1">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 ca="1">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 ca="1">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 ca="1">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 ca="1">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 ca="1">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 ca="1">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 ca="1">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 ca="1">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 ca="1">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 ca="1">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 ca="1">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 ca="1">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 ca="1">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 ca="1">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 ca="1">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 ca="1">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 ca="1">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 ca="1">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 ca="1">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 ca="1">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 ca="1">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 ca="1">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 ca="1">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 ca="1">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 ca="1">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 ca="1">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 ca="1">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 ca="1">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 ca="1">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 ca="1">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 ca="1">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 ca="1">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 ca="1">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 ca="1">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 ca="1">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 ca="1">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 ca="1">_xlfn._xlws.FILTER(辅助信息!D:D,辅助信息!G:G=G8795)</f>
        <v>五冶钢构龙泉东洪片区70亩住宅、商业及配套工程项目三标段</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 ca="1">_xlfn._xlws.FILTER(辅助信息!D:D,辅助信息!G:G=G8796)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 ca="1">_xlfn._xlws.FILTER(辅助信息!D:D,辅助信息!G:G=G8797)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 ca="1">_xlfn._xlws.FILTER(辅助信息!D:D,辅助信息!G:G=G8798)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 ca="1">_xlfn._xlws.FILTER(辅助信息!D:D,辅助信息!G:G=G8799)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 ca="1">_xlfn._xlws.FILTER(辅助信息!D:D,辅助信息!G:G=G8800)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 ca="1">_xlfn._xlws.FILTER(辅助信息!D:D,辅助信息!G:G=G8801)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 ca="1">_xlfn._xlws.FILTER(辅助信息!D:D,辅助信息!G:G=G8802)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 ca="1">_xlfn._xlws.FILTER(辅助信息!D:D,辅助信息!G:G=G8803)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 ca="1">_xlfn._xlws.FILTER(辅助信息!D:D,辅助信息!G:G=G8804)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 ca="1">_xlfn._xlws.FILTER(辅助信息!D:D,辅助信息!G:G=G8805)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 ca="1">_xlfn._xlws.FILTER(辅助信息!D:D,辅助信息!G:G=G8806)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 ca="1">_xlfn._xlws.FILTER(辅助信息!D:D,辅助信息!G:G=G8807)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 ca="1">_xlfn._xlws.FILTER(辅助信息!D:D,辅助信息!G:G=G8808)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 ca="1">_xlfn._xlws.FILTER(辅助信息!D:D,辅助信息!G:G=G8809)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 ca="1">_xlfn._xlws.FILTER(辅助信息!D:D,辅助信息!G:G=G8810)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 ca="1">_xlfn._xlws.FILTER(辅助信息!D:D,辅助信息!G:G=G8811)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 ca="1">_xlfn._xlws.FILTER(辅助信息!D:D,辅助信息!G:G=G8812)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 ca="1">_xlfn._xlws.FILTER(辅助信息!D:D,辅助信息!G:G=G8813)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 ca="1">_xlfn._xlws.FILTER(辅助信息!D:D,辅助信息!G:G=G8814)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 ca="1">_xlfn._xlws.FILTER(辅助信息!D:D,辅助信息!G:G=G8815)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 ca="1">_xlfn._xlws.FILTER(辅助信息!D:D,辅助信息!G:G=G8816)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 ca="1">_xlfn._xlws.FILTER(辅助信息!D:D,辅助信息!G:G=G8817)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 ca="1">_xlfn._xlws.FILTER(辅助信息!D:D,辅助信息!G:G=G8818)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 ca="1">_xlfn._xlws.FILTER(辅助信息!D:D,辅助信息!G:G=G8819)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 ca="1">_xlfn._xlws.FILTER(辅助信息!D:D,辅助信息!G:G=G8820)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 ca="1">_xlfn._xlws.FILTER(辅助信息!D:D,辅助信息!G:G=G8821)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 ca="1">_xlfn._xlws.FILTER(辅助信息!D:D,辅助信息!G:G=G8822)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 ca="1">_xlfn._xlws.FILTER(辅助信息!D:D,辅助信息!G:G=G8823)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 ca="1">_xlfn._xlws.FILTER(辅助信息!D:D,辅助信息!G:G=G8824)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 ca="1">_xlfn._xlws.FILTER(辅助信息!D:D,辅助信息!G:G=G8825)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 ca="1">_xlfn._xlws.FILTER(辅助信息!D:D,辅助信息!G:G=G8826)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 ca="1">_xlfn._xlws.FILTER(辅助信息!D:D,辅助信息!G:G=G8827)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 ca="1">_xlfn._xlws.FILTER(辅助信息!D:D,辅助信息!G:G=G8828)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 ca="1">_xlfn._xlws.FILTER(辅助信息!D:D,辅助信息!G:G=G8829)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 ca="1">_xlfn._xlws.FILTER(辅助信息!D:D,辅助信息!G:G=G8830)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 ca="1">_xlfn._xlws.FILTER(辅助信息!D:D,辅助信息!G:G=G8831)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 ca="1">_xlfn._xlws.FILTER(辅助信息!D:D,辅助信息!G:G=G8832)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 ca="1">_xlfn._xlws.FILTER(辅助信息!D:D,辅助信息!G:G=G8833)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 ca="1">_xlfn._xlws.FILTER(辅助信息!D:D,辅助信息!G:G=G8834)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 ca="1">_xlfn._xlws.FILTER(辅助信息!D:D,辅助信息!G:G=G8835)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 ca="1">_xlfn._xlws.FILTER(辅助信息!D:D,辅助信息!G:G=G8836)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 ca="1">_xlfn._xlws.FILTER(辅助信息!D:D,辅助信息!G:G=G8837)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 ca="1">_xlfn._xlws.FILTER(辅助信息!D:D,辅助信息!G:G=G8838)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 ca="1">_xlfn._xlws.FILTER(辅助信息!D:D,辅助信息!G:G=G8839)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 ca="1">_xlfn._xlws.FILTER(辅助信息!D:D,辅助信息!G:G=G8840)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 ca="1">_xlfn._xlws.FILTER(辅助信息!D:D,辅助信息!G:G=G8841)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 ca="1">_xlfn._xlws.FILTER(辅助信息!D:D,辅助信息!G:G=G8842)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 ca="1">_xlfn._xlws.FILTER(辅助信息!D:D,辅助信息!G:G=G8843)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 ca="1">_xlfn._xlws.FILTER(辅助信息!D:D,辅助信息!G:G=G8844)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 ca="1">_xlfn._xlws.FILTER(辅助信息!D:D,辅助信息!G:G=G8845)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 ca="1">_xlfn._xlws.FILTER(辅助信息!D:D,辅助信息!G:G=G8846)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 ca="1">_xlfn._xlws.FILTER(辅助信息!D:D,辅助信息!G:G=G8847)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 ca="1">_xlfn._xlws.FILTER(辅助信息!D:D,辅助信息!G:G=G8848)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 ca="1">_xlfn._xlws.FILTER(辅助信息!D:D,辅助信息!G:G=G8849)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 ca="1">_xlfn._xlws.FILTER(辅助信息!D:D,辅助信息!G:G=G8850)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 ca="1">_xlfn._xlws.FILTER(辅助信息!D:D,辅助信息!G:G=G8851)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 ca="1">_xlfn._xlws.FILTER(辅助信息!D:D,辅助信息!G:G=G8852)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 ca="1">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 ca="1">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 ca="1">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 ca="1">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 ca="1">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 ca="1">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 ca="1">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 ca="1">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 ca="1">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 ca="1">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 ca="1">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 ca="1">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 ca="1">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 ca="1">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 ca="1">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 ca="1">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 ca="1">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 ca="1">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 ca="1">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 ca="1">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 ca="1">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 ca="1">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 ca="1">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 ca="1">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 ca="1">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 ca="1">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 ca="1">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 ca="1">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 ca="1">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 ca="1">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 ca="1">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 ca="1">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 ca="1">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 ca="1">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 ca="1">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 ca="1">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 ca="1">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 ca="1">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 ca="1">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 ca="1">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 ca="1">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 ca="1">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 ca="1">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 ca="1">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 ca="1">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 ca="1">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 ca="1">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 ca="1">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 ca="1">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 ca="1">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 ca="1">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 ca="1">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 ca="1">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 ca="1">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 ca="1">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 ca="1">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 ca="1">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 ca="1">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 ca="1">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 ca="1">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 ca="1">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 ca="1">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 ca="1">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 ca="1">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 ca="1">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 ca="1">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 ca="1">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 ca="1">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 ca="1">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 ca="1">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 ca="1">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 ca="1">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 ca="1">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 ca="1">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 ca="1">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 ca="1">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 ca="1">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 ca="1">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 ca="1">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 ca="1">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 ca="1">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 ca="1">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 ca="1">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 ca="1">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 ca="1">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 ca="1">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 ca="1">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 ca="1">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 ca="1">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 ca="1">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 ca="1">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 ca="1">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 ca="1">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 ca="1">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 ca="1">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 ca="1">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 ca="1">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 ca="1">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 ca="1">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 ca="1">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 ca="1">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 ca="1">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 ca="1">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 ca="1">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 ca="1">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 ca="1">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 ca="1">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 ca="1">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 ca="1">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 ca="1">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 ca="1">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 ca="1">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 ca="1">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 ca="1">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 ca="1">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 ca="1">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 ca="1">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 ca="1">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 ca="1">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 ca="1">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 ca="1">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 ca="1">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 ca="1">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 ca="1">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 ca="1">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 ca="1">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 ca="1">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 ca="1">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 ca="1">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 ca="1">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 ca="1">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 ca="1">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 ca="1">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 ca="1">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 ca="1">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 ca="1">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 ca="1">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 ca="1">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 ca="1">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 ca="1">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 ca="1">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 ca="1">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 ca="1">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 ca="1">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 ca="1">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 ca="1">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 ca="1">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 ca="1">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 ca="1">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 ca="1">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 ca="1">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 ca="1">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 ca="1">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 ca="1">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 ca="1">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 ca="1">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 ca="1">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 ca="1">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 ca="1">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 ca="1">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 ca="1">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 ca="1">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 ca="1">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 ca="1">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 ca="1">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 ca="1">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 ca="1">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 ca="1">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 ca="1">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 ca="1">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 ca="1">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 ca="1">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 ca="1">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 ca="1">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 ca="1">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 ca="1">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 ca="1">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 ca="1">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 ca="1">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 ca="1">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 ca="1">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 ca="1">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 ca="1">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 ca="1">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 ca="1">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 ca="1">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 ca="1">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 ca="1">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 ca="1">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 ca="1">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 ca="1">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 ca="1">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 ca="1">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 ca="1">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 ca="1">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 ca="1">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 ca="1">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 ca="1">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 ca="1">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 ca="1">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 ca="1">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 ca="1">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 ca="1">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 ca="1">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 ca="1">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 ca="1">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 ca="1">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 ca="1">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 ca="1">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 ca="1">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 ca="1">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 ca="1">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 ca="1">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 ca="1">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 ca="1">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 ca="1">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 ca="1">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 ca="1">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 ca="1">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 ca="1">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 ca="1">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 ca="1">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 ca="1">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 ca="1">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 ca="1">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 ca="1">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 ca="1">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 ca="1">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 ca="1">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 ca="1">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 ca="1">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 ca="1">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 ca="1">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 ca="1">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 ca="1">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 ca="1">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 ca="1">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 ca="1">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 ca="1">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 ca="1">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 ca="1">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 ca="1">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 ca="1">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 ca="1">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 ca="1">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 ca="1">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 ca="1">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 ca="1">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 ca="1">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 ca="1">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 ca="1">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 ca="1">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 ca="1">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 ca="1">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 ca="1">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 ca="1">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 ca="1">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 ca="1">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 ca="1">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 ca="1">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 ca="1">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 ca="1">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 ca="1">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 ca="1">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 ca="1">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 ca="1">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 ca="1">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 ca="1">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 ca="1">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 ca="1">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 ca="1">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 ca="1">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 ca="1">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 ca="1">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 ca="1">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 ca="1">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 ca="1">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 ca="1">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 ca="1">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 ca="1">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 ca="1">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 ca="1">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 ca="1">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 ca="1">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 ca="1">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 ca="1">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 ca="1">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 ca="1">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 ca="1">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 ca="1">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 ca="1">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 ca="1">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 ca="1">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 ca="1">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 ca="1">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 ca="1">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 ca="1">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 ca="1">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 ca="1">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 ca="1">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 ca="1">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 ca="1">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 ca="1">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 ca="1">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 ca="1">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 ca="1">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 ca="1">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 ca="1">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 ca="1">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 ca="1">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 ca="1">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 ca="1">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 ca="1">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 ca="1">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 ca="1">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 ca="1">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 ca="1">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 ca="1">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 ca="1">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 ca="1">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 ca="1">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 ca="1">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 ca="1">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 ca="1">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 ca="1">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 ca="1">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 ca="1">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 ca="1">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 ca="1">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 ca="1">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 ca="1">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 ca="1">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 ca="1">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 ca="1">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 ca="1">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 ca="1">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 ca="1">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 ca="1">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 ca="1">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 ca="1">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 ca="1">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 ca="1">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 ca="1">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 ca="1">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 ca="1">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 ca="1">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 ca="1">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 ca="1">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 ca="1">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 ca="1">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 ca="1">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 ca="1">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 ca="1">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 ca="1">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 ca="1">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 ca="1">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 ca="1">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 ca="1">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 ca="1">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 ca="1">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 ca="1">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 ca="1">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 ca="1">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 ca="1">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 ca="1">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 ca="1">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 ca="1">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 ca="1">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 ca="1">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 ca="1">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 ca="1">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 ca="1">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 ca="1">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 ca="1">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 ca="1">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 ca="1">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 ca="1">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 ca="1">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 ca="1">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 ca="1">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 ca="1">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 ca="1">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 ca="1">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 ca="1">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 ca="1">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 ca="1">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 ca="1">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 ca="1">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 ca="1">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 ca="1">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 ca="1">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 ca="1">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 ca="1">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 ca="1">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 ca="1">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 ca="1">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 ca="1">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 ca="1">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 ca="1">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 ca="1">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 ca="1">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 ca="1">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 ca="1">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 ca="1">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 ca="1">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 ca="1">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 ca="1">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 ca="1">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 ca="1">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 ca="1">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 ca="1">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 ca="1">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 ca="1">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 ca="1">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 ca="1">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 ca="1">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 ca="1">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 ca="1">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 ca="1">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 ca="1">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 ca="1">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 ca="1">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 ca="1">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 ca="1">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 ca="1">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 ca="1">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 ca="1">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 ca="1">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 ca="1">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 ca="1">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 ca="1">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 ca="1">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 ca="1">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 ca="1">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 ca="1">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 ca="1">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 ca="1">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 ca="1">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 ca="1">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 ca="1">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 ca="1">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 ca="1">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 ca="1">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 ca="1">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 ca="1">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 ca="1">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 ca="1">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 ca="1">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 ca="1">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 ca="1">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 ca="1">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 ca="1">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 ca="1">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 ca="1">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 ca="1">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 ca="1">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 ca="1">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 ca="1">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 ca="1">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 ca="1">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 ca="1">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 ca="1">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 ca="1">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 ca="1">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 ca="1">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 ca="1">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 ca="1">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 ca="1">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 ca="1">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 ca="1">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 ca="1">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 ca="1">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 ca="1">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 ca="1">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 ca="1">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 ca="1">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 ca="1">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 ca="1">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 ca="1">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 ca="1">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 ca="1">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 ca="1">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 ca="1">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 ca="1">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 ca="1">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 ca="1">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 ca="1">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 ca="1">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 ca="1">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 ca="1">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 ca="1">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 ca="1">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 ca="1">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 ca="1">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 ca="1">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 ca="1">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 ca="1">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 ca="1">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 ca="1">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 ca="1">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 ca="1">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 ca="1">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 ca="1">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 ca="1">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 ca="1">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 ca="1">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 ca="1">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 ca="1">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 ca="1">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 ca="1">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 ca="1">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 ca="1">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 ca="1">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 ca="1">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 ca="1">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 ca="1">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 ca="1">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 ca="1">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 ca="1">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 ca="1">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 ca="1">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 ca="1">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 ca="1">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 ca="1">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 ca="1">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 ca="1">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 ca="1">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 ca="1">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 ca="1">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 ca="1">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 ca="1">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 ca="1">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 ca="1">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 ca="1">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 ca="1">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 ca="1">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 ca="1">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 ca="1">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 ca="1">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 ca="1">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 ca="1">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 ca="1">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 ca="1">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 ca="1">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 ca="1">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 ca="1">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 ca="1">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 ca="1">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 ca="1">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 ca="1">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 ca="1">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 ca="1">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 ca="1">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 ca="1">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 ca="1">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 ca="1">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 ca="1">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 ca="1">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 ca="1">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 ca="1">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 ca="1">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 ca="1">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 ca="1">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 ca="1">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 ca="1">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 ca="1">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 ca="1">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 ca="1">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 ca="1">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 ca="1">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 ca="1">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 ca="1">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 ca="1">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 ca="1">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 ca="1">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 ca="1">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 ca="1">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 ca="1">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 ca="1">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 ca="1">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 ca="1">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 ca="1">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 ca="1">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 ca="1">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 ca="1">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 ca="1">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 ca="1">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 ca="1">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 ca="1">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 ca="1">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 ca="1">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 ca="1">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 ca="1">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 ca="1">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 ca="1">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 ca="1">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 ca="1">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 ca="1">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 ca="1">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 ca="1">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 ca="1">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 ca="1">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 ca="1">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 ca="1">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 ca="1">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 ca="1">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 ca="1">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 ca="1">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 ca="1">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 ca="1">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 ca="1">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 ca="1">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 ca="1">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 ca="1">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 ca="1">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 ca="1">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 ca="1">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 ca="1">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 ca="1">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 ca="1">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 ca="1">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 ca="1">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 ca="1">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 ca="1">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 ca="1">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 ca="1">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 ca="1">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 ca="1">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 ca="1">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 ca="1">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 ca="1">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 ca="1">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 ca="1">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 ca="1">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 ca="1">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 ca="1">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 ca="1">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 ca="1">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 ca="1">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 ca="1">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 ca="1">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 ca="1">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 ca="1">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 ca="1">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 ca="1">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 ca="1">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 ca="1">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 ca="1">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 ca="1">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 ca="1">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 ca="1">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 ca="1">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 ca="1">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 ca="1">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 ca="1">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 ca="1">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 ca="1">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 ca="1">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 ca="1">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 ca="1">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 ca="1">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 ca="1">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 ca="1">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 ca="1">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 ca="1">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 ca="1">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 ca="1">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 ca="1">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 ca="1">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 ca="1">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 ca="1">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 ca="1">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 ca="1">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 ca="1">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 ca="1">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 ca="1">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 ca="1">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 ca="1">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 ca="1">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 ca="1">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 ca="1">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 ca="1">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 ca="1">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 ca="1">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 ca="1">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 ca="1">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 ca="1">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 ca="1">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 ca="1">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 ca="1">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 ca="1">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 ca="1">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 ca="1">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 ca="1">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 ca="1">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 ca="1">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 ca="1">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 ca="1">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 ca="1">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 ca="1">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 ca="1">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 ca="1">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 ca="1">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 ca="1">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 ca="1">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 ca="1">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 ca="1">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 ca="1">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 ca="1">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 ca="1">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 ca="1">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 ca="1">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 ca="1">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 ca="1">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 ca="1">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 ca="1">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 ca="1">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 ca="1">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 ca="1">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 ca="1">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 ca="1">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 ca="1">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 ca="1">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 ca="1">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 ca="1">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 ca="1">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 ca="1">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 ca="1">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 ca="1">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 ca="1">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 ca="1">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 ca="1">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 ca="1">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 ca="1">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 ca="1">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 ca="1">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 ca="1">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 ca="1">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 ca="1">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 ca="1">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 ca="1">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 ca="1">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 ca="1">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 ca="1">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 ca="1">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 ca="1">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 ca="1">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 ca="1">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 ca="1">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 ca="1">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 ca="1">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 ca="1">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 ca="1">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 ca="1">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 ca="1">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 ca="1">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 ca="1">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 ca="1">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 ca="1">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 ca="1">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 ca="1">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 ca="1">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 ca="1">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 ca="1">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 ca="1">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 ca="1">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 ca="1">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 ca="1">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 ca="1">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 ca="1">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 ca="1">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 ca="1">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 ca="1">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 ca="1">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 ca="1">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 ca="1">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 ca="1">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 ca="1">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 ca="1">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 ca="1">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 ca="1">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 ca="1">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 ca="1">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 ca="1">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 ca="1">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 ca="1">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 ca="1">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 ca="1">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 ca="1">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 ca="1">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 ca="1">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 ca="1">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 ca="1">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 ca="1">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 ca="1">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 ca="1">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 ca="1">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 ca="1">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 ca="1">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 ca="1">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 ca="1">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 ca="1">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 ca="1">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 ca="1">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 ca="1">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 ca="1">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 ca="1">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 ca="1">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 ca="1">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 ca="1">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 ca="1">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 ca="1">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 ca="1">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 ca="1">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 ca="1">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 ca="1">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 ca="1">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 ca="1">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 ca="1">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 ca="1">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 ca="1">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 ca="1">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 ca="1">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 ca="1">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 ca="1">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 ca="1">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 ca="1">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 ca="1">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 ca="1">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 ca="1">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 ca="1">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 ca="1">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 ca="1">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 ca="1">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 ca="1">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 ca="1">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 ca="1">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 ca="1">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 ca="1">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 ca="1">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 ca="1">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 ca="1">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 ca="1">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 ca="1">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 ca="1">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 ca="1">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 ca="1">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 ca="1">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 ca="1">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 ca="1">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 ca="1">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 ca="1">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 ca="1">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 ca="1">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 ca="1">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 ca="1">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 ca="1">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 ca="1">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 ca="1">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 ca="1">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 ca="1">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 ca="1">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 ca="1">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 ca="1">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 ca="1">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 ca="1">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 ca="1">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 ca="1">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 ca="1">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 ca="1">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 ca="1">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 ca="1">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 ca="1">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 ca="1">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 ca="1">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 ca="1">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 ca="1">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 ca="1">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 ca="1">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 ca="1">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 ca="1">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 ca="1">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 ca="1">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 ca="1">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 ca="1">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 ca="1">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 ca="1">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 ca="1">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 ca="1">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 ca="1">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 ca="1">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 ca="1">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 ca="1">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 ca="1">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 ca="1">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 ca="1">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 ca="1">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 ca="1">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 ca="1">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 ca="1">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 ca="1">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 ca="1">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 ca="1">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 ca="1">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 ca="1">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 ca="1">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 ca="1">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 ca="1">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 ca="1">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 ca="1">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 ca="1">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 ca="1">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 ca="1">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 ca="1">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 ca="1">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 ca="1">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 ca="1">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 ca="1">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 ca="1">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 ca="1">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 ca="1">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 ca="1">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 ca="1">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 ca="1">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 ca="1">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 ca="1">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 ca="1">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 ca="1">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 ca="1">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 ca="1">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 ca="1">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 ca="1">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 ca="1">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 ca="1">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 ca="1">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 ca="1">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 ca="1">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 ca="1">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 ca="1">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 ca="1">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 ca="1">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 ca="1">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 ca="1">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 ca="1">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 ca="1">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 ca="1">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 ca="1">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 ca="1">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 ca="1">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 ca="1">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 ca="1">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 ca="1">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 ca="1">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 ca="1">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 ca="1">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 ca="1">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 ca="1">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 ca="1">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 ca="1">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 ca="1">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 ca="1">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 ca="1">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 ca="1">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 ca="1">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 ca="1">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 ca="1">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 ca="1">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 ca="1">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 ca="1">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 ca="1">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 ca="1">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 ca="1">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 ca="1">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 ca="1">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 ca="1">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 ca="1">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 ca="1">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 ca="1">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 ca="1">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 ca="1">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 ca="1">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 ca="1">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 ca="1">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 ca="1">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 ca="1">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 ca="1">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 ca="1">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 ca="1">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 ca="1">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 ca="1">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 ca="1">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 ca="1">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 ca="1">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 ca="1">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 ca="1">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 ca="1">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 ca="1">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 ca="1">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 ca="1">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 ca="1">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 ca="1">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 ca="1">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 ca="1">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 ca="1">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 ca="1">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 ca="1">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 ca="1">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 ca="1">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 ca="1">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 ca="1">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 ca="1">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 ca="1">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 ca="1">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 ca="1">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 ca="1">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 ca="1">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 ca="1">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 ca="1">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 ca="1">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 ca="1">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 ca="1">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 ca="1">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 ca="1">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 ca="1">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 ca="1">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 ca="1">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 ca="1">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 ca="1">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 ca="1">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 ca="1">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 ca="1">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 ca="1">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 ca="1">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 ca="1">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 ca="1">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 ca="1">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 ca="1">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 ca="1">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 ca="1">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 ca="1">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 ca="1">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 ca="1">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 ca="1">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 ca="1">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 ca="1">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 ca="1">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 ca="1">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 ca="1">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 ca="1">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 ca="1">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 ca="1">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 ca="1">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 ca="1">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 ca="1">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 ca="1">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 ca="1">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 ca="1">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 ca="1">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 ca="1">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 ca="1">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 ca="1">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 ca="1">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 ca="1">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 ca="1">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 ca="1">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 ca="1">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 ca="1">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 ca="1">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 ca="1">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 ca="1">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 ca="1">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 ca="1">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 ca="1">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 ca="1">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 ca="1">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 ca="1">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 ca="1">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 ca="1">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 ca="1">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 ca="1">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 ca="1">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 ca="1">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 ca="1">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 ca="1">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 ca="1">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 ca="1">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 ca="1">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 ca="1">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 ca="1">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 ca="1">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 ca="1">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 ca="1">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 ca="1">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 ca="1">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 ca="1">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 ca="1">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 ca="1">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 ca="1">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 ca="1">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 ca="1">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 ca="1">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 ca="1">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 ca="1">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 ca="1">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 ca="1">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 ca="1">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 ca="1">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 ca="1">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 ca="1">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 ca="1">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 ca="1">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 ca="1">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 ca="1">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 ca="1">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 ca="1">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 ca="1">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 ca="1">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 ca="1">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 ca="1">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 ca="1">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 ca="1">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 ca="1">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 ca="1">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 ca="1">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 ca="1">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 ca="1">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 ca="1">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 ca="1">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 ca="1">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 ca="1">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 ca="1">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 ca="1">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 ca="1">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 ca="1">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 ca="1">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 ca="1">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 ca="1">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 ca="1">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 ca="1">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 ca="1">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 ca="1">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 ca="1">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 ca="1">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 ca="1">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 ca="1">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 ca="1">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 ca="1">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 ca="1">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 ca="1">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 ca="1">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 ca="1">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 ca="1">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 ca="1">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 ca="1">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 ca="1">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 ca="1">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 ca="1">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 ca="1">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 ca="1">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 ca="1">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 ca="1">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 ca="1">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 ca="1">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 ca="1">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 ca="1">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 ca="1">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 ca="1">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 ca="1">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 ca="1">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 ca="1">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 ca="1">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 ca="1">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 ca="1">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 ca="1">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 ca="1">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 ca="1">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 ca="1">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 ca="1">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 ca="1">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 ca="1">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 ca="1">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 ca="1">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 ca="1">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 ca="1">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 ca="1">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 ca="1">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 ca="1">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 ca="1">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 ca="1">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 ca="1">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 ca="1">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 ca="1">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 ca="1">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 ca="1">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 ca="1">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 ca="1">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 ca="1">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 ca="1">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 ca="1">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 ca="1">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 ca="1">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 ca="1">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 ca="1">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 ca="1">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 ca="1">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 ca="1">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 ca="1">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 ca="1">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 ca="1">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 ca="1">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 ca="1">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 ca="1">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 ca="1">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 ca="1">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 ca="1">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 ca="1">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 ca="1">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 ca="1">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 ca="1">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 ca="1">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 ca="1">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 ca="1">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 ca="1">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 ca="1">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 ca="1">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 ca="1">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 ca="1">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 ca="1">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 ca="1">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 ca="1">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 ca="1">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 ca="1">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 ca="1">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 ca="1">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 ca="1">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 ca="1">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 ca="1">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 ca="1">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 ca="1">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 ca="1">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 ca="1">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 ca="1">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 ca="1">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 ca="1">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 ca="1">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 ca="1">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 ca="1">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 ca="1">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 ca="1">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 ca="1">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 ca="1">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 ca="1">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 ca="1">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 ca="1">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 ca="1">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 ca="1">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 ca="1">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 ca="1">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 ca="1">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 ca="1">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 ca="1">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 ca="1">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 ca="1">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 ca="1">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 ca="1">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 ca="1">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 ca="1">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 ca="1">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 ca="1">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 ca="1">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 ca="1">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 ca="1">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 ca="1">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 ca="1">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 ca="1">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 ca="1">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 ca="1">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 ca="1">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 ca="1">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 ca="1">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 ca="1">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 ca="1">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 ca="1">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 ca="1">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 ca="1">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 ca="1">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 ca="1">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 ca="1">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 ca="1">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 ca="1">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 ca="1">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 ca="1">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 ca="1">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 ca="1">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 ca="1">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 ca="1">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 ca="1">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 ca="1">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 ca="1">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 ca="1">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 ca="1">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 ca="1">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 ca="1">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 ca="1">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 ca="1">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 ca="1">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 ca="1">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 ca="1">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 ca="1">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 ca="1">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 ca="1">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 ca="1">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 ca="1">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 ca="1">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 ca="1">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 ca="1">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 ca="1">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 ca="1">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 ca="1">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 ca="1">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 ca="1">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 ca="1">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 ca="1">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 ca="1">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 ca="1">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 ca="1">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 ca="1">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 ca="1">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 ca="1">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 ca="1">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 ca="1">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 ca="1">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 ca="1">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 ca="1">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 ca="1">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 ca="1">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 ca="1">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 ca="1">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 ca="1">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 ca="1">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 ca="1">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 ca="1">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 ca="1">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 ca="1">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 ca="1">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 ca="1">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 ca="1">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 ca="1">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 ca="1">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 ca="1">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 ca="1">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 ca="1">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 ca="1">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 ca="1">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 ca="1">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 ca="1">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 ca="1">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 ca="1">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 ca="1">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 ca="1">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 ca="1">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 ca="1">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 ca="1">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 ca="1">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 ca="1">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 ca="1">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 ca="1">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 ca="1">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 ca="1">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 ca="1">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 ca="1">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 ca="1">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 ca="1">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 ca="1">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 ca="1">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 ca="1">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 ca="1">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 ca="1">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 ca="1">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 ca="1">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 ca="1">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 ca="1">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 ca="1">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 ca="1">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 ca="1">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 ca="1">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 ca="1">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 ca="1">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 ca="1">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 ca="1">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 ca="1">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 ca="1">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 ca="1">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 ca="1">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 ca="1">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 ca="1">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 ca="1">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 ca="1">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 ca="1">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 ca="1">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 ca="1">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 ca="1">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 ca="1">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 ca="1">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 ca="1">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 ca="1">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 ca="1">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 ca="1">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 ca="1">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 ca="1">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 ca="1">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 ca="1">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 ca="1">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 ca="1">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 ca="1">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 ca="1">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 ca="1">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 ca="1">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 ca="1">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 ca="1">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 ca="1">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 ca="1">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 ca="1">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 ca="1">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 ca="1">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 ca="1">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 ca="1">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 ca="1">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 ca="1">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 ca="1">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 ca="1">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 ca="1">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 ca="1">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 ca="1">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 ca="1">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 ca="1">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 ca="1">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 ca="1">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 ca="1">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 ca="1">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 ca="1">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 ca="1">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 ca="1">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 ca="1">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 ca="1">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 ca="1">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 ca="1">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 ca="1">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 ca="1">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 ca="1">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 ca="1">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 ca="1">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 ca="1">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 ca="1">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 ca="1">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 ca="1">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 ca="1">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 ca="1">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 ca="1">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 ca="1">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 ca="1">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 ca="1">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 ca="1">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 ca="1">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 ca="1">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 ca="1">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 ca="1">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 ca="1">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 ca="1">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 ca="1">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 ca="1">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 ca="1">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 ca="1">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 ca="1">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 ca="1">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 ca="1">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 ca="1">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 ca="1">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 ca="1">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 ca="1">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 ca="1">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 ca="1">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 ca="1">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 ca="1">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 ca="1">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 ca="1">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 ca="1">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 ca="1">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 ca="1">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 ca="1">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 ca="1">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 ca="1">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 ca="1">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 ca="1">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 ca="1">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 ca="1">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 ca="1">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 ca="1">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 ca="1">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 ca="1">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 ca="1">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 ca="1">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 ca="1">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 ca="1">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 ca="1">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 ca="1">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 ca="1">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 ca="1">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 ca="1">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 ca="1">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 ca="1">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 ca="1">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 ca="1">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 ca="1">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 ca="1">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 ca="1">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 ca="1">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 ca="1">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 ca="1">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 ca="1">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 ca="1">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 ca="1">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 ca="1">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 ca="1">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 ca="1">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 ca="1">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 ca="1">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 ca="1">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 ca="1">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 ca="1">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 ca="1">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 ca="1">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 ca="1">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 ca="1">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 ca="1">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 ca="1">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 ca="1">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 ca="1">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 ca="1">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 ca="1">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 ca="1">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 ca="1">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 ca="1">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 ca="1">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 ca="1">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 ca="1">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 ca="1">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 ca="1">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 ca="1">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 ca="1">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 ca="1">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 ca="1">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 ca="1">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 ca="1">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 ca="1">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 ca="1">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 ca="1">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 ca="1">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 ca="1">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 ca="1">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 ca="1">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 ca="1">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 ca="1">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 ca="1">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 ca="1">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 ca="1">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 ca="1">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 ca="1">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 ca="1">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 ca="1">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 ca="1">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 ca="1">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 ca="1">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 ca="1">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 ca="1">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 ca="1">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 ca="1">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 ca="1">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 ca="1">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 ca="1">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 ca="1">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 ca="1">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 ca="1">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 ca="1">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 ca="1">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 ca="1">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 ca="1">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 ca="1">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 ca="1">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 ca="1">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 ca="1">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 ca="1">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 ca="1">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 ca="1">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 ca="1">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 ca="1">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 ca="1">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 ca="1">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 ca="1">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 ca="1">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 ca="1">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 ca="1">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 ca="1">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 ca="1">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 ca="1">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 ca="1">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 ca="1">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 ca="1">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 ca="1">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 ca="1">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 ca="1">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 ca="1">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 ca="1">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 ca="1">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 ca="1">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 ca="1">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 ca="1">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 ca="1">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 ca="1">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 ca="1">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 ca="1">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 ca="1">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 ca="1">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 ca="1">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 ca="1">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 ca="1">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 ca="1">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 ca="1">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 ca="1">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 ca="1">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 ca="1">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 ca="1">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 ca="1">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 ca="1">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 ca="1">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 ca="1">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 ca="1">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 ca="1">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 ca="1">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 ca="1">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 ca="1">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 ca="1">_xlfn._xlws.FILTER(辅助信息!D:D,辅助信息!G:G=G10494)</f>
        <v>#VALUE!</v>
      </c>
    </row>
  </sheetData>
  <pageMargins left="0.75" right="0.75" top="1" bottom="1" header="0.5" footer="0.5"/>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34"/>
  <sheetViews>
    <sheetView workbookViewId="0">
      <selection activeCell="A26" sqref="A26"/>
    </sheetView>
  </sheetViews>
  <sheetFormatPr defaultColWidth="9" defaultRowHeight="13.5" outlineLevelCol="1"/>
  <cols>
    <col min="1" max="1" width="56.875" customWidth="1"/>
  </cols>
  <sheetData>
    <row r="1" spans="1:2">
      <c r="A1" t="s">
        <v>16</v>
      </c>
      <c r="B1" t="s">
        <v>484</v>
      </c>
    </row>
    <row r="2" spans="1:2">
      <c r="A2" t="s">
        <v>81</v>
      </c>
      <c r="B2">
        <v>12</v>
      </c>
    </row>
    <row r="3" spans="1:2">
      <c r="A3" t="s">
        <v>44</v>
      </c>
      <c r="B3">
        <v>3</v>
      </c>
    </row>
    <row r="4" spans="1:2">
      <c r="A4" t="s">
        <v>92</v>
      </c>
      <c r="B4">
        <v>10</v>
      </c>
    </row>
    <row r="5" spans="1:2">
      <c r="A5" t="s">
        <v>186</v>
      </c>
      <c r="B5">
        <v>7</v>
      </c>
    </row>
    <row r="6" spans="1:2">
      <c r="A6" t="s">
        <v>187</v>
      </c>
      <c r="B6">
        <v>39</v>
      </c>
    </row>
    <row r="7" spans="1:2">
      <c r="A7" t="s">
        <v>47</v>
      </c>
      <c r="B7">
        <v>14</v>
      </c>
    </row>
    <row r="8" spans="1:2">
      <c r="A8" t="s">
        <v>232</v>
      </c>
      <c r="B8">
        <v>23</v>
      </c>
    </row>
    <row r="9" spans="1:2">
      <c r="A9" t="s">
        <v>68</v>
      </c>
      <c r="B9">
        <v>6</v>
      </c>
    </row>
    <row r="10" spans="1:2">
      <c r="A10" t="s">
        <v>112</v>
      </c>
      <c r="B10">
        <v>16</v>
      </c>
    </row>
    <row r="11" spans="1:2">
      <c r="A11" t="s">
        <v>179</v>
      </c>
      <c r="B11">
        <v>5</v>
      </c>
    </row>
    <row r="12" spans="1:2">
      <c r="A12" t="s">
        <v>163</v>
      </c>
      <c r="B12">
        <v>20</v>
      </c>
    </row>
    <row r="13" spans="1:2">
      <c r="A13" t="s">
        <v>228</v>
      </c>
      <c r="B13">
        <v>16</v>
      </c>
    </row>
    <row r="14" spans="1:2">
      <c r="A14" t="s">
        <v>240</v>
      </c>
      <c r="B14">
        <v>16</v>
      </c>
    </row>
    <row r="15" spans="1:2">
      <c r="A15" t="s">
        <v>224</v>
      </c>
      <c r="B15">
        <v>18</v>
      </c>
    </row>
    <row r="16" spans="1:2">
      <c r="A16" t="s">
        <v>226</v>
      </c>
      <c r="B16">
        <v>7</v>
      </c>
    </row>
    <row r="17" spans="1:2">
      <c r="A17" t="s">
        <v>229</v>
      </c>
      <c r="B17">
        <v>18</v>
      </c>
    </row>
    <row r="18" spans="1:2">
      <c r="A18" t="s">
        <v>225</v>
      </c>
      <c r="B18">
        <v>13</v>
      </c>
    </row>
    <row r="19" spans="1:2">
      <c r="A19" t="s">
        <v>192</v>
      </c>
      <c r="B19">
        <v>3</v>
      </c>
    </row>
    <row r="20" spans="1:2">
      <c r="A20" t="s">
        <v>231</v>
      </c>
      <c r="B20">
        <v>23</v>
      </c>
    </row>
    <row r="21" spans="1:2">
      <c r="A21" t="s">
        <v>208</v>
      </c>
      <c r="B21">
        <v>12</v>
      </c>
    </row>
    <row r="22" spans="1:2">
      <c r="A22" t="s">
        <v>203</v>
      </c>
      <c r="B22">
        <v>45</v>
      </c>
    </row>
    <row r="23" spans="1:2">
      <c r="A23" t="s">
        <v>167</v>
      </c>
      <c r="B23">
        <v>25</v>
      </c>
    </row>
    <row r="24" spans="1:2">
      <c r="A24" t="s">
        <v>169</v>
      </c>
      <c r="B24">
        <v>6</v>
      </c>
    </row>
    <row r="25" spans="1:2">
      <c r="A25" t="s">
        <v>158</v>
      </c>
      <c r="B25">
        <v>1</v>
      </c>
    </row>
    <row r="26" spans="1:2">
      <c r="A26" t="s">
        <v>215</v>
      </c>
      <c r="B26">
        <v>32</v>
      </c>
    </row>
    <row r="27" spans="1:2">
      <c r="A27" t="s">
        <v>196</v>
      </c>
      <c r="B27">
        <v>12</v>
      </c>
    </row>
    <row r="28" spans="1:2">
      <c r="A28" t="s">
        <v>188</v>
      </c>
      <c r="B28">
        <v>3</v>
      </c>
    </row>
    <row r="29" spans="1:2">
      <c r="A29" t="s">
        <v>204</v>
      </c>
      <c r="B29">
        <v>2</v>
      </c>
    </row>
    <row r="30" spans="1:2">
      <c r="A30" t="s">
        <v>177</v>
      </c>
      <c r="B30">
        <v>6</v>
      </c>
    </row>
    <row r="31" spans="1:2">
      <c r="A31" t="s">
        <v>176</v>
      </c>
      <c r="B31">
        <v>4</v>
      </c>
    </row>
    <row r="32" spans="1:2">
      <c r="A32" t="s">
        <v>194</v>
      </c>
      <c r="B32">
        <v>25</v>
      </c>
    </row>
    <row r="33" spans="1:2">
      <c r="A33" t="s">
        <v>150</v>
      </c>
      <c r="B33">
        <v>2</v>
      </c>
    </row>
    <row r="34" spans="1:2">
      <c r="A34" t="s">
        <v>485</v>
      </c>
      <c r="B34">
        <v>369</v>
      </c>
    </row>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rangeList sheetStid="5"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5</vt:i4>
      </vt:variant>
    </vt:vector>
  </HeadingPairs>
  <TitlesOfParts>
    <vt:vector size="5" baseType="lpstr">
      <vt:lpstr>汇总计划</vt:lpstr>
      <vt:lpstr>辅助信息</vt:lpstr>
      <vt:lpstr>钢厂库存表</vt:lpstr>
      <vt:lpstr>物流明细</vt:lpstr>
      <vt:lpstr>导出计数_项目部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2025-10-22T16:17:41Z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