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汇总计划!$A$1:$Q$4906</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<sst xmlns="http://schemas.openxmlformats.org/spreadsheetml/2006/main" count="11135" uniqueCount="484">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</sst>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6" fontId="37" fillId="0" borderId="0">
      <alignment vertical="center"/>
    </xf>
    <xf numFmtId="0" fontId="0" fillId="0" borderId="0">
      <alignment vertical="center"/>
    </xf>
    <xf numFmtId="0" fontId="29" fillId="0" borderId="0">
      <alignment vertical="center"/>
    </xf>
  </cellStyleXfs>
  <cellXfs count="15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NumberFormat="1" applyFont="1" applyBorder="1" applyAlignment="1">
      <alignment horizontal="left"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14" fontId="6" fillId="0" borderId="1" xfId="0" applyNumberFormat="1" applyFont="1" applyBorder="1" applyAlignment="1">
      <alignment horizontal="center" vertical="center" wrapText="1"/>
    </xf>
    <xf numFmtId="0" fontId="10" fillId="0" borderId="1" xfId="0" applyFont="1" applyFill="1" applyBorder="1" applyAlignment="1">
      <alignment horizontal="center" vertical="center"/>
    </xf>
    <xf numFmtId="0" fontId="6" fillId="0" borderId="1" xfId="0" applyFont="1" applyBorder="1" applyAlignment="1">
      <alignment horizontal="left"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32"/>
  <sheetViews>
    <sheetView tabSelected="1" workbookViewId="0">
      <pane ySplit="1" topLeftCell="A4889" activePane="bottomLeft" state="frozen"/>
      <selection/>
      <selection pane="bottomLeft" activeCell="I4898" sqref="I4898"/>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8"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250</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250</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250</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250</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250</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250</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250</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250</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250</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250</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250</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250</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250</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250</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251</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251</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251</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251</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250</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250</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250</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250</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250</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250</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251</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251</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251</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251</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252</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251</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251</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251</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250</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250</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250</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249</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249</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249</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249</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248</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248</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248</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248</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248</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248</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248</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248</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248</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248</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248</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249</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249</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249</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249</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249</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249</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249</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249</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249</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249</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249</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249</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249</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249</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249</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250</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250</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250</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249</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249</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249</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249</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248</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248</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248</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248</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248</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248</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248</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248</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248</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249</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249</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249</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249</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248</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248</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248</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244</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244</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244</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244</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247</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247</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242</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242</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242</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242</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250</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250</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250</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249</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249</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248</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248</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248</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248</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248</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249</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249</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249</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249</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248</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248</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248</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244</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247</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247</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242</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242</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242</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242</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247</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247</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247</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247</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250</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250</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250</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248</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248</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248</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248</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248</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249</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249</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249</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249</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248</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248</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248</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244</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247</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247</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242</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242</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242</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242</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247</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247</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247</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247</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247</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247</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247</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247</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247</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247</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247</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247</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246</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246</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246</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246</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245</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245</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245</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245</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245</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245</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245</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245</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245</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245</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245</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245</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245</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245</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245</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250</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250</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250</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250</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248</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248</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248</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248</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249</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248</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248</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244</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247</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247</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242</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242</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242</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242</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247</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247</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247</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247</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245</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245</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245</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245</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245</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245</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245</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245</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245</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245</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245</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245</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245</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245</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245</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245</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245</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245</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248</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248</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248</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248</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249</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248</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248</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244</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247</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247</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242</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242</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242</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242</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247</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247</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247</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245</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245</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245</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245</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245</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244</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244</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244</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244</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244</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244</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245</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245</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245</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245</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245</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245</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245</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245</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245</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245</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245</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245</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245</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243</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249</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248</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248</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248</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248</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244</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247</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247</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242</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242</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242</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242</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247</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247</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247</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245</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245</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245</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245</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244</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244</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244</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244</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244</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244</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245</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245</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243</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242</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249</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243</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243</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248</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248</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248</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248</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242</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242</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242</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242</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244</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244</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244</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244</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244</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244</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245</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245</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242</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249</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248</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248</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248</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248</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242</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242</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242</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242</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244</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244</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244</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244</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244</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244</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245</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245</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241</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241</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241</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241</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241</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241</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235</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235</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235</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235</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235</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239</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239</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237</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237</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237</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237</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237</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241</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241</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241</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241</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239</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239</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237</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237</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237</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239</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239</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239</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239</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239</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239</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244</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244</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244</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244</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244</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237</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237</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237</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237</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237</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237</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237</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237</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237</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237</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237</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237</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237</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237</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237</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236</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236</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236</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236</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236</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237</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237</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237</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237</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237</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237</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237</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237</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237</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237</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237</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237</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237</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237</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237</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237</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237</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237</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237</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237</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237</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237</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236</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236</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236</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236</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236</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237</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237</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237</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237</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237</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237</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237</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237</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237</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236</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236</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236</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236</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236</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237</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237</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237</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237</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237</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237</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236</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235</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235</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235</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235</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235</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235</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233</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233</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235</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235</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235</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234</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234</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229</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229</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235</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235</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234</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234</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234</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234</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234</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234</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234</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236</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236</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236</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237</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237</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233</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235</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235</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231</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231</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231</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231</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231</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230</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230</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231</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231</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231</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231</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231</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231</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231</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237</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237</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233</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235</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235</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231</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231</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231</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231</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231</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231</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231</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231</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229</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229</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229</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229</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230</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230</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230</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230</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230</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230</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237</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237</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233</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227</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227</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231</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231</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231</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231</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231</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231</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231</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231</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229</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229</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229</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229</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227</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225</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225</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227</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227</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227</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227</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226</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226</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226</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226</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226</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226</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226</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226</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226</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226</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226</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226</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226</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226</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225</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225</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225</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225</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222</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222</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222</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225</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225</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225</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225</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225</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225</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225</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225</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225</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225</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225</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225</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225</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225</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225</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225</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225</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225</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225</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225</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227</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227</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227</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227</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227</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227</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227</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225</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225</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226</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226</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226</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226</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226</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225</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225</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225</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225</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225</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225</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227</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227</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227</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222</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222</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222</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222</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225</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225</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225</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225</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225</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225</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227</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227</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227</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222</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222</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222</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222</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220</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220</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220</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220</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215</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215</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215</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215</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220</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220</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220</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220</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220</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220</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220</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220</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220</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220</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220</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220</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220</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220</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220</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220</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220</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220</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220</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219</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222</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220</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220</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217</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215</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215</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215</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215</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215</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215</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215</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215</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215</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215</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215</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215</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215</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215</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215</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215</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215</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212</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212</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212</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215</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215</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215</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215</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215</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201</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201</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201</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201</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207</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207</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206</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206</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206</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206</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206</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206</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206</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203</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203</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203</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203</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203</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203</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203</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203</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203</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204</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204</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204</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204</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203</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203</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206</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206</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206</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206</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206</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206</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206</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206</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206</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206</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206</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206</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206</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185</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185</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185</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185</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185</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185</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185</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185</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185</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185</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185</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184</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184</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184</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184</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184</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184</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184</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184</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184</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184</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184</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184</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184</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184</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184</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184</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185</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184</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184</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184</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184</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184</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184</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181</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181</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181</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181</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181</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184</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184</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184</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184</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184</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184</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184</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184</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184</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184</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184</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184</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184</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184</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184</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184</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184</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184</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184</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184</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190</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190</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190</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190</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181</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181</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181</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181</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181</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181</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184</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184</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185</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181</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181</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181</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181</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181</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187</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187</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187</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187</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184</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184</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184</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184</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190</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190</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190</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190</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185</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185</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181</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181</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181</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181</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181</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181</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181</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181</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181</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181</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180</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180</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180</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180</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180</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180</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180</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180</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180</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180</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180</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180</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180</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180</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180</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180</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180</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180</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180</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180</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180</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180</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180</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180</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180</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180</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180</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180</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180</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180</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180</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180</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180</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180</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184</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184</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190</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190</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190</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190</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185</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185</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181</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181</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181</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181</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181</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180</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180</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180</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180</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180</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180</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174</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174</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174</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174</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174</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174</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174</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174</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174</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180</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180</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180</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180</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180</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180</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180</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180</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180</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180</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180</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180</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180</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180</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180</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180</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180</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180</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180</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180</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178</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178</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178</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178</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178</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178</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178</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178</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178</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178</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184</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184</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178</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178</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178</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174</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174</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174</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174</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174</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174</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178</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176</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176</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176</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176</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176</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176</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176</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176</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176</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176</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176</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176</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176</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176</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176</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176</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176</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176</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176</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176</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176</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176</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176</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174</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174</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174</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174</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174</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175</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175</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175</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175</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175</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175</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175</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175</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173</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173</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173</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174</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174</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174</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174</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174</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174</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178</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176</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176</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176</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176</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176</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176</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175</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175</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175</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175</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173</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173</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173</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171</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171</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171</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171</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171</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171</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171</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171</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171</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171</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171</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173</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173</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174</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174</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176</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176</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176</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176</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173</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173</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173</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173</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173</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173</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171</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171</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171</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171</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171</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171</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171</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171</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171</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171</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173</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173</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169</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169</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169</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169</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169</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169</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169</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169</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169</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169</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169</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169</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169</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169</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169</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169</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169</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169</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169</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169</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169</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169</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169</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169</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169</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169</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169</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169</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169</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168</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168</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168</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168</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168</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168</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168</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168</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168</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168</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168</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168</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168</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166</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166</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166</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166</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166</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166</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166</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166</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166</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166</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166</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166</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166</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166</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166</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169</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169</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169</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169</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168</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168</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168</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168</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168</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168</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168</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168</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168</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168</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168</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168</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166</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166</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166</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166</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166</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166</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166</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166</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166</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166</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166</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166</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166</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166</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166</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166</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166</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166</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166</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166</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166</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166</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166</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166</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166</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166</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166</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166</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166</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166</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166</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166</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166</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166</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166</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166</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169</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169</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168</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168</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168</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168</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168</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168</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168</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168</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168</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168</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166</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166</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166</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166</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165</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165</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166</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166</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166</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166</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166</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166</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166</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166</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165</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165</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165</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165</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165</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165</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165</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165</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161</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161</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161</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169</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169</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168</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168</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168</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168</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168</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166</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165</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165</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166</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166</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166</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166</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166</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165</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165</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165</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161</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161</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161</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169</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169</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168</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168</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168</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166</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165</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165</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166</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166</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166</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166</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166</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165</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165</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161</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161</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161</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159</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159</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160</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160</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160</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160</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160</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156</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156</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156</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156</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156</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156</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156</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156</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156</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156</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156</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156</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156</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156</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156</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156</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156</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156</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153</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153</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153</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153</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153</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153</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153</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153</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153</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153</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156</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156</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156</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153</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153</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153</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153</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153</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153</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153</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153</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154</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154</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154</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154</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154</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154</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154</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154</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154</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154</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154</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154</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154</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154</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154</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154</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154</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154</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154</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154</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150</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150</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150</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150</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150</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150</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148</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148</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149</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149</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149</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149</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149</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149</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150</v>
      </c>
      <c r="Q1644" s="18" t="str">
        <f>VLOOKUP(B1644,辅助信息!E:M,9,FALSE)</f>
        <v>ZTWM-CDGS-XS-2025-0073-五冶天府-成都怡心湖片区及龙泉驿医院等项目</v>
      </c>
      <c r="R1644" s="18" t="str">
        <f>_xlfn._xlws.FILTER(辅助信息!D:D,辅助信息!E:E=B1644)</f>
        <v>五冶建设龙泉芙蓉花语项目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150</v>
      </c>
      <c r="Q1645" s="18" t="str">
        <f>VLOOKUP(B1645,辅助信息!E:M,9,FALSE)</f>
        <v>ZTWM-CDGS-XS-2025-0073-五冶天府-成都怡心湖片区及龙泉驿医院等项目</v>
      </c>
      <c r="R1645" s="18" t="str">
        <f>_xlfn._xlws.FILTER(辅助信息!D:D,辅助信息!E:E=B1645)</f>
        <v>五冶建设龙泉芙蓉花语项目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149</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149</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149</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149</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154</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146</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149</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149</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149</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149</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149</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149</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147</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147</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147</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147</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147</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147</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147</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146</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146</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146</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146</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146</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146</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146</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146</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146</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146</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146</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146</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146</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146</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146</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146</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146</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146</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146</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146</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146</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140</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140</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140</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140</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142</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142</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142</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142</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142</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142</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142</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142</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142</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142</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142</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141</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141</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141</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141</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141</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141</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140</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140</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140</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140</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140</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140</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140</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140</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140</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140</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140</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140</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140</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140</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140</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140</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140</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140</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140</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140</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140</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140</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140</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140</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140</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140</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140</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140</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140</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140</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140</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140</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140</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140</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140</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140</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140</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140</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140</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140</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140</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140</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140</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140</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140</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140</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133</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133</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133</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133</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133</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133</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134</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134</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134</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134</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134</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134</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134</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134</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134</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134</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134</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134</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134</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134</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134</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134</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134</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134</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134</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134</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134</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134</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131</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131</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131</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131</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131</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131</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131</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131</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131</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131</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131</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131</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131</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131</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131</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131</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131</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131</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131</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131</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131</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131</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131</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131</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131</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131</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131</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131</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131</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131</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134</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134</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134</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134</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134</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134</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134</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134</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131</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131</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131</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131</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131</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131</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131</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131</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131</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131</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131</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134</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134</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131</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131</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JWDDCD2025102100473</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125</v>
      </c>
      <c r="Q1834" s="18" t="str">
        <f>VLOOKUP(B1834,辅助信息!E:M,9,FALSE)</f>
        <v>ZTWM-CDGS-XS-2025-0073-五冶天府-成都怡心湖片区及龙泉驿医院等项目</v>
      </c>
      <c r="R1834" s="18" t="str">
        <f>_xlfn._xlws.FILTER(辅助信息!D:D,辅助信息!E:E=B1834)</f>
        <v>五冶建设扩建艺体中学二期工程</v>
      </c>
    </row>
    <row r="1835" hidden="1" spans="1:18">
      <c r="A1835" s="71"/>
      <c r="B1835" s="29" t="s">
        <v>167</v>
      </c>
      <c r="C1835" s="59">
        <v>45824</v>
      </c>
      <c r="D1835" s="109" t="str">
        <f>VLOOKUP(B1835,辅助信息!E:K,7,FALSE)</f>
        <v>JWDDCD2025102100473</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125</v>
      </c>
      <c r="Q1835" s="18" t="str">
        <f>VLOOKUP(B1835,辅助信息!E:M,9,FALSE)</f>
        <v>ZTWM-CDGS-XS-2025-0073-五冶天府-成都怡心湖片区及龙泉驿医院等项目</v>
      </c>
      <c r="R1835" s="18" t="str">
        <f>_xlfn._xlws.FILTER(辅助信息!D:D,辅助信息!E:E=B1835)</f>
        <v>五冶建设扩建艺体中学二期工程</v>
      </c>
    </row>
    <row r="1836" hidden="1" spans="1:18">
      <c r="A1836" s="71"/>
      <c r="B1836" s="29" t="s">
        <v>167</v>
      </c>
      <c r="C1836" s="59">
        <v>45824</v>
      </c>
      <c r="D1836" s="109" t="str">
        <f>VLOOKUP(B1836,辅助信息!E:K,7,FALSE)</f>
        <v>JWDDCD2025102100473</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125</v>
      </c>
      <c r="Q1836" s="18" t="str">
        <f>VLOOKUP(B1836,辅助信息!E:M,9,FALSE)</f>
        <v>ZTWM-CDGS-XS-2025-0073-五冶天府-成都怡心湖片区及龙泉驿医院等项目</v>
      </c>
      <c r="R1836" s="18" t="str">
        <f>_xlfn._xlws.FILTER(辅助信息!D:D,辅助信息!E:E=B1836)</f>
        <v>五冶建设扩建艺体中学二期工程</v>
      </c>
    </row>
    <row r="1837" hidden="1" spans="1:18">
      <c r="A1837" s="71"/>
      <c r="B1837" s="29" t="s">
        <v>167</v>
      </c>
      <c r="C1837" s="59">
        <v>45824</v>
      </c>
      <c r="D1837" s="109" t="str">
        <f>VLOOKUP(B1837,辅助信息!E:K,7,FALSE)</f>
        <v>JWDDCD2025102100473</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125</v>
      </c>
      <c r="Q1837" s="18" t="str">
        <f>VLOOKUP(B1837,辅助信息!E:M,9,FALSE)</f>
        <v>ZTWM-CDGS-XS-2025-0073-五冶天府-成都怡心湖片区及龙泉驿医院等项目</v>
      </c>
      <c r="R1837" s="18" t="str">
        <f>_xlfn._xlws.FILTER(辅助信息!D:D,辅助信息!E:E=B1837)</f>
        <v>五冶建设扩建艺体中学二期工程</v>
      </c>
    </row>
    <row r="1838" hidden="1" spans="1:18">
      <c r="A1838" s="71"/>
      <c r="B1838" s="29" t="s">
        <v>167</v>
      </c>
      <c r="C1838" s="59">
        <v>45824</v>
      </c>
      <c r="D1838" s="109" t="str">
        <f>VLOOKUP(B1838,辅助信息!E:K,7,FALSE)</f>
        <v>JWDDCD2025102100473</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125</v>
      </c>
      <c r="Q1838" s="18" t="str">
        <f>VLOOKUP(B1838,辅助信息!E:M,9,FALSE)</f>
        <v>ZTWM-CDGS-XS-2025-0073-五冶天府-成都怡心湖片区及龙泉驿医院等项目</v>
      </c>
      <c r="R1838" s="18" t="str">
        <f>_xlfn._xlws.FILTER(辅助信息!D:D,辅助信息!E:E=B1838)</f>
        <v>五冶建设扩建艺体中学二期工程</v>
      </c>
    </row>
    <row r="1839" hidden="1" spans="1:18">
      <c r="A1839" s="71"/>
      <c r="B1839" s="29" t="s">
        <v>167</v>
      </c>
      <c r="C1839" s="59">
        <v>45824</v>
      </c>
      <c r="D1839" s="109" t="str">
        <f>VLOOKUP(B1839,辅助信息!E:K,7,FALSE)</f>
        <v>JWDDCD2025102100473</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125</v>
      </c>
      <c r="Q1839" s="18" t="str">
        <f>VLOOKUP(B1839,辅助信息!E:M,9,FALSE)</f>
        <v>ZTWM-CDGS-XS-2025-0073-五冶天府-成都怡心湖片区及龙泉驿医院等项目</v>
      </c>
      <c r="R1839" s="18" t="str">
        <f>_xlfn._xlws.FILTER(辅助信息!D:D,辅助信息!E:E=B1839)</f>
        <v>五冶建设扩建艺体中学二期工程</v>
      </c>
    </row>
    <row r="1840" hidden="1" spans="1:18">
      <c r="A1840" s="71"/>
      <c r="B1840" s="29" t="s">
        <v>167</v>
      </c>
      <c r="C1840" s="59">
        <v>45824</v>
      </c>
      <c r="D1840" s="109" t="str">
        <f>VLOOKUP(B1840,辅助信息!E:K,7,FALSE)</f>
        <v>JWDDCD2025102100473</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125</v>
      </c>
      <c r="Q1840" s="18" t="str">
        <f>VLOOKUP(B1840,辅助信息!E:M,9,FALSE)</f>
        <v>ZTWM-CDGS-XS-2025-0073-五冶天府-成都怡心湖片区及龙泉驿医院等项目</v>
      </c>
      <c r="R1840" s="18" t="str">
        <f>_xlfn._xlws.FILTER(辅助信息!D:D,辅助信息!E:E=B1840)</f>
        <v>五冶建设扩建艺体中学二期工程</v>
      </c>
    </row>
    <row r="1841" hidden="1" spans="1:18">
      <c r="A1841" s="71"/>
      <c r="B1841" s="29" t="s">
        <v>167</v>
      </c>
      <c r="C1841" s="59">
        <v>45824</v>
      </c>
      <c r="D1841" s="109" t="str">
        <f>VLOOKUP(B1841,辅助信息!E:K,7,FALSE)</f>
        <v>JWDDCD2025102100473</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125</v>
      </c>
      <c r="Q1841" s="18" t="str">
        <f>VLOOKUP(B1841,辅助信息!E:M,9,FALSE)</f>
        <v>ZTWM-CDGS-XS-2025-0073-五冶天府-成都怡心湖片区及龙泉驿医院等项目</v>
      </c>
      <c r="R1841" s="18" t="str">
        <f>_xlfn._xlws.FILTER(辅助信息!D:D,辅助信息!E:E=B1841)</f>
        <v>五冶建设扩建艺体中学二期工程</v>
      </c>
    </row>
    <row r="1842" hidden="1" spans="1:18">
      <c r="A1842" s="71"/>
      <c r="B1842" s="29" t="s">
        <v>167</v>
      </c>
      <c r="C1842" s="59">
        <v>45824</v>
      </c>
      <c r="D1842" s="109" t="str">
        <f>VLOOKUP(B1842,辅助信息!E:K,7,FALSE)</f>
        <v>JWDDCD2025102100473</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125</v>
      </c>
      <c r="Q1842" s="18" t="str">
        <f>VLOOKUP(B1842,辅助信息!E:M,9,FALSE)</f>
        <v>ZTWM-CDGS-XS-2025-0073-五冶天府-成都怡心湖片区及龙泉驿医院等项目</v>
      </c>
      <c r="R1842" s="18" t="str">
        <f>_xlfn._xlws.FILTER(辅助信息!D:D,辅助信息!E:E=B1842)</f>
        <v>五冶建设扩建艺体中学二期工程</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125</v>
      </c>
      <c r="Q1843" s="18" t="str">
        <f>VLOOKUP(B1843,辅助信息!E:M,9,FALSE)</f>
        <v>ZTWM-CDGS-XS-2025-0073-五冶天府-成都怡心湖片区及龙泉驿医院等项目</v>
      </c>
      <c r="R1843" s="18" t="str">
        <f>_xlfn._xlws.FILTER(辅助信息!D:D,辅助信息!E:E=B1843)</f>
        <v>五冶建设龙泉芙蓉花语项目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125</v>
      </c>
      <c r="Q1844" s="18" t="str">
        <f>VLOOKUP(B1844,辅助信息!E:M,9,FALSE)</f>
        <v>ZTWM-CDGS-XS-2025-0073-五冶天府-成都怡心湖片区及龙泉驿医院等项目</v>
      </c>
      <c r="R1844" s="18" t="str">
        <f>_xlfn._xlws.FILTER(辅助信息!D:D,辅助信息!E:E=B1844)</f>
        <v>五冶建设龙泉芙蓉花语项目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134</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134</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JWDDCD2025102100473</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125</v>
      </c>
      <c r="Q1847" s="18" t="str">
        <f>VLOOKUP(B1847,辅助信息!E:M,9,FALSE)</f>
        <v>ZTWM-CDGS-XS-2025-0073-五冶天府-成都怡心湖片区及龙泉驿医院等项目</v>
      </c>
      <c r="R1847" s="18" t="str">
        <f>_xlfn._xlws.FILTER(辅助信息!D:D,辅助信息!E:E=B1847)</f>
        <v>五冶建设扩建艺体中学二期工程</v>
      </c>
    </row>
    <row r="1848" hidden="1" spans="1:18">
      <c r="A1848" s="117"/>
      <c r="B1848" s="109" t="s">
        <v>167</v>
      </c>
      <c r="C1848" s="59">
        <v>45825</v>
      </c>
      <c r="D1848" s="109" t="str">
        <f>VLOOKUP(B1848,辅助信息!E:K,7,FALSE)</f>
        <v>JWDDCD2025102100473</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125</v>
      </c>
      <c r="Q1848" s="18" t="str">
        <f>VLOOKUP(B1848,辅助信息!E:M,9,FALSE)</f>
        <v>ZTWM-CDGS-XS-2025-0073-五冶天府-成都怡心湖片区及龙泉驿医院等项目</v>
      </c>
      <c r="R1848" s="18" t="str">
        <f>_xlfn._xlws.FILTER(辅助信息!D:D,辅助信息!E:E=B1848)</f>
        <v>五冶建设扩建艺体中学二期工程</v>
      </c>
    </row>
    <row r="1849" hidden="1" spans="1:18">
      <c r="A1849" s="117"/>
      <c r="B1849" s="109" t="s">
        <v>167</v>
      </c>
      <c r="C1849" s="59">
        <v>45825</v>
      </c>
      <c r="D1849" s="109" t="str">
        <f>VLOOKUP(B1849,辅助信息!E:K,7,FALSE)</f>
        <v>JWDDCD2025102100473</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125</v>
      </c>
      <c r="Q1849" s="18" t="str">
        <f>VLOOKUP(B1849,辅助信息!E:M,9,FALSE)</f>
        <v>ZTWM-CDGS-XS-2025-0073-五冶天府-成都怡心湖片区及龙泉驿医院等项目</v>
      </c>
      <c r="R1849" s="18" t="str">
        <f>_xlfn._xlws.FILTER(辅助信息!D:D,辅助信息!E:E=B1849)</f>
        <v>五冶建设扩建艺体中学二期工程</v>
      </c>
    </row>
    <row r="1850" hidden="1" spans="1:18">
      <c r="A1850" s="117"/>
      <c r="B1850" s="109" t="s">
        <v>167</v>
      </c>
      <c r="C1850" s="59">
        <v>45825</v>
      </c>
      <c r="D1850" s="109" t="str">
        <f>VLOOKUP(B1850,辅助信息!E:K,7,FALSE)</f>
        <v>JWDDCD2025102100473</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125</v>
      </c>
      <c r="Q1850" s="18" t="str">
        <f>VLOOKUP(B1850,辅助信息!E:M,9,FALSE)</f>
        <v>ZTWM-CDGS-XS-2025-0073-五冶天府-成都怡心湖片区及龙泉驿医院等项目</v>
      </c>
      <c r="R1850" s="18" t="str">
        <f>_xlfn._xlws.FILTER(辅助信息!D:D,辅助信息!E:E=B1850)</f>
        <v>五冶建设扩建艺体中学二期工程</v>
      </c>
    </row>
    <row r="1851" hidden="1" spans="1:18">
      <c r="A1851" s="117"/>
      <c r="B1851" s="109" t="s">
        <v>167</v>
      </c>
      <c r="C1851" s="59">
        <v>45825</v>
      </c>
      <c r="D1851" s="109" t="str">
        <f>VLOOKUP(B1851,辅助信息!E:K,7,FALSE)</f>
        <v>JWDDCD2025102100473</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125</v>
      </c>
      <c r="Q1851" s="18" t="str">
        <f>VLOOKUP(B1851,辅助信息!E:M,9,FALSE)</f>
        <v>ZTWM-CDGS-XS-2025-0073-五冶天府-成都怡心湖片区及龙泉驿医院等项目</v>
      </c>
      <c r="R1851" s="18" t="str">
        <f>_xlfn._xlws.FILTER(辅助信息!D:D,辅助信息!E:E=B1851)</f>
        <v>五冶建设扩建艺体中学二期工程</v>
      </c>
    </row>
    <row r="1852" hidden="1" spans="1:18">
      <c r="A1852" s="117"/>
      <c r="B1852" s="109" t="s">
        <v>167</v>
      </c>
      <c r="C1852" s="59">
        <v>45825</v>
      </c>
      <c r="D1852" s="109" t="str">
        <f>VLOOKUP(B1852,辅助信息!E:K,7,FALSE)</f>
        <v>JWDDCD2025102100473</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125</v>
      </c>
      <c r="Q1852" s="18" t="str">
        <f>VLOOKUP(B1852,辅助信息!E:M,9,FALSE)</f>
        <v>ZTWM-CDGS-XS-2025-0073-五冶天府-成都怡心湖片区及龙泉驿医院等项目</v>
      </c>
      <c r="R1852" s="18" t="str">
        <f>_xlfn._xlws.FILTER(辅助信息!D:D,辅助信息!E:E=B1852)</f>
        <v>五冶建设扩建艺体中学二期工程</v>
      </c>
    </row>
    <row r="1853" hidden="1" spans="1:18">
      <c r="A1853" s="117"/>
      <c r="B1853" s="109" t="s">
        <v>167</v>
      </c>
      <c r="C1853" s="59">
        <v>45825</v>
      </c>
      <c r="D1853" s="109" t="str">
        <f>VLOOKUP(B1853,辅助信息!E:K,7,FALSE)</f>
        <v>JWDDCD2025102100473</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125</v>
      </c>
      <c r="Q1853" s="18" t="str">
        <f>VLOOKUP(B1853,辅助信息!E:M,9,FALSE)</f>
        <v>ZTWM-CDGS-XS-2025-0073-五冶天府-成都怡心湖片区及龙泉驿医院等项目</v>
      </c>
      <c r="R1853" s="18" t="str">
        <f>_xlfn._xlws.FILTER(辅助信息!D:D,辅助信息!E:E=B1853)</f>
        <v>五冶建设扩建艺体中学二期工程</v>
      </c>
    </row>
    <row r="1854" hidden="1" spans="1:18">
      <c r="A1854" s="117"/>
      <c r="B1854" s="109" t="s">
        <v>167</v>
      </c>
      <c r="C1854" s="59">
        <v>45825</v>
      </c>
      <c r="D1854" s="109" t="str">
        <f>VLOOKUP(B1854,辅助信息!E:K,7,FALSE)</f>
        <v>JWDDCD2025102100473</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125</v>
      </c>
      <c r="Q1854" s="18" t="str">
        <f>VLOOKUP(B1854,辅助信息!E:M,9,FALSE)</f>
        <v>ZTWM-CDGS-XS-2025-0073-五冶天府-成都怡心湖片区及龙泉驿医院等项目</v>
      </c>
      <c r="R1854" s="18" t="str">
        <f>_xlfn._xlws.FILTER(辅助信息!D:D,辅助信息!E:E=B1854)</f>
        <v>五冶建设扩建艺体中学二期工程</v>
      </c>
    </row>
    <row r="1855" hidden="1" spans="1:18">
      <c r="A1855" s="117"/>
      <c r="B1855" s="109" t="s">
        <v>167</v>
      </c>
      <c r="C1855" s="59">
        <v>45825</v>
      </c>
      <c r="D1855" s="109" t="str">
        <f>VLOOKUP(B1855,辅助信息!E:K,7,FALSE)</f>
        <v>JWDDCD2025102100473</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125</v>
      </c>
      <c r="Q1855" s="18" t="str">
        <f>VLOOKUP(B1855,辅助信息!E:M,9,FALSE)</f>
        <v>ZTWM-CDGS-XS-2025-0073-五冶天府-成都怡心湖片区及龙泉驿医院等项目</v>
      </c>
      <c r="R1855" s="18" t="str">
        <f>_xlfn._xlws.FILTER(辅助信息!D:D,辅助信息!E:E=B1855)</f>
        <v>五冶建设扩建艺体中学二期工程</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125</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125</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125</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125</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125</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125</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125</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125</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125</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125</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125</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125</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125</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125</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125</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126</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126</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126</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126</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126</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126</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126</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126</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126</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126</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125</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125</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125</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125</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125</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125</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125</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125</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125</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125</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125</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125</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125</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125</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125</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125</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125</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125</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125</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125</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125</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125</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125</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125</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125</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125</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125</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124</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124</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124</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124</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124</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124</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124</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124</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124</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124</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124</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124</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124</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124</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124</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124</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124</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124</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122</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122</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122</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122</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122</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122</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122</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122</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122</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122</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123</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123</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123</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123</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122</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122</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122</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122</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122</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122</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122</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122</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122</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122</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122</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122</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122</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122</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122</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122</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122</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122</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122</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122</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122</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122</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122</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122</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122</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122</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122</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118</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118</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118</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118</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118</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118</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118</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118</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118</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118</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118</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118</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118</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118</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118</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118</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118</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118</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118</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118</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122</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122</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122</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JWDDCD2025102100473</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122</v>
      </c>
      <c r="Q1990" s="18" t="str">
        <f>VLOOKUP(B1990,辅助信息!E:M,9,FALSE)</f>
        <v>ZTWM-CDGS-XS-2025-0073-五冶天府-成都怡心湖片区及龙泉驿医院等项目</v>
      </c>
      <c r="R1990" s="18" t="str">
        <f>_xlfn._xlws.FILTER(辅助信息!D:D,辅助信息!E:E=B1990)</f>
        <v>五冶建设扩建艺体中学二期工程</v>
      </c>
    </row>
    <row r="1991" hidden="1" spans="2:18">
      <c r="B1991" s="29" t="s">
        <v>167</v>
      </c>
      <c r="C1991" s="59">
        <v>45834</v>
      </c>
      <c r="D1991" s="109" t="str">
        <f>VLOOKUP(B1991,辅助信息!E:K,7,FALSE)</f>
        <v>JWDDCD2025102100473</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122</v>
      </c>
      <c r="Q1991" s="18" t="str">
        <f>VLOOKUP(B1991,辅助信息!E:M,9,FALSE)</f>
        <v>ZTWM-CDGS-XS-2025-0073-五冶天府-成都怡心湖片区及龙泉驿医院等项目</v>
      </c>
      <c r="R1991" s="18" t="str">
        <f>_xlfn._xlws.FILTER(辅助信息!D:D,辅助信息!E:E=B1991)</f>
        <v>五冶建设扩建艺体中学二期工程</v>
      </c>
    </row>
    <row r="1992" hidden="1" spans="2:18">
      <c r="B1992" s="29" t="s">
        <v>167</v>
      </c>
      <c r="C1992" s="59">
        <v>45834</v>
      </c>
      <c r="D1992" s="109" t="str">
        <f>VLOOKUP(B1992,辅助信息!E:K,7,FALSE)</f>
        <v>JWDDCD2025102100473</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122</v>
      </c>
      <c r="Q1992" s="18" t="str">
        <f>VLOOKUP(B1992,辅助信息!E:M,9,FALSE)</f>
        <v>ZTWM-CDGS-XS-2025-0073-五冶天府-成都怡心湖片区及龙泉驿医院等项目</v>
      </c>
      <c r="R1992" s="18" t="str">
        <f>_xlfn._xlws.FILTER(辅助信息!D:D,辅助信息!E:E=B1992)</f>
        <v>五冶建设扩建艺体中学二期工程</v>
      </c>
    </row>
    <row r="1993" hidden="1" spans="2:18">
      <c r="B1993" s="29" t="s">
        <v>167</v>
      </c>
      <c r="C1993" s="59">
        <v>45834</v>
      </c>
      <c r="D1993" s="109" t="str">
        <f>VLOOKUP(B1993,辅助信息!E:K,7,FALSE)</f>
        <v>JWDDCD2025102100473</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122</v>
      </c>
      <c r="Q1993" s="18" t="str">
        <f>VLOOKUP(B1993,辅助信息!E:M,9,FALSE)</f>
        <v>ZTWM-CDGS-XS-2025-0073-五冶天府-成都怡心湖片区及龙泉驿医院等项目</v>
      </c>
      <c r="R1993" s="18" t="str">
        <f>_xlfn._xlws.FILTER(辅助信息!D:D,辅助信息!E:E=B1993)</f>
        <v>五冶建设扩建艺体中学二期工程</v>
      </c>
    </row>
    <row r="1994" hidden="1" spans="2:18">
      <c r="B1994" s="29" t="s">
        <v>167</v>
      </c>
      <c r="C1994" s="59">
        <v>45834</v>
      </c>
      <c r="D1994" s="109" t="str">
        <f>VLOOKUP(B1994,辅助信息!E:K,7,FALSE)</f>
        <v>JWDDCD2025102100473</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122</v>
      </c>
      <c r="Q1994" s="18" t="str">
        <f>VLOOKUP(B1994,辅助信息!E:M,9,FALSE)</f>
        <v>ZTWM-CDGS-XS-2025-0073-五冶天府-成都怡心湖片区及龙泉驿医院等项目</v>
      </c>
      <c r="R1994" s="18" t="str">
        <f>_xlfn._xlws.FILTER(辅助信息!D:D,辅助信息!E:E=B1994)</f>
        <v>五冶建设扩建艺体中学二期工程</v>
      </c>
    </row>
    <row r="1995" hidden="1" spans="2:18">
      <c r="B1995" s="29" t="s">
        <v>167</v>
      </c>
      <c r="C1995" s="59">
        <v>45834</v>
      </c>
      <c r="D1995" s="109" t="str">
        <f>VLOOKUP(B1995,辅助信息!E:K,7,FALSE)</f>
        <v>JWDDCD2025102100473</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122</v>
      </c>
      <c r="Q1995" s="18" t="str">
        <f>VLOOKUP(B1995,辅助信息!E:M,9,FALSE)</f>
        <v>ZTWM-CDGS-XS-2025-0073-五冶天府-成都怡心湖片区及龙泉驿医院等项目</v>
      </c>
      <c r="R1995" s="18" t="str">
        <f>_xlfn._xlws.FILTER(辅助信息!D:D,辅助信息!E:E=B1995)</f>
        <v>五冶建设扩建艺体中学二期工程</v>
      </c>
    </row>
    <row r="1996" hidden="1" spans="2:18">
      <c r="B1996" s="29" t="s">
        <v>167</v>
      </c>
      <c r="C1996" s="59">
        <v>45834</v>
      </c>
      <c r="D1996" s="109" t="str">
        <f>VLOOKUP(B1996,辅助信息!E:K,7,FALSE)</f>
        <v>JWDDCD2025102100473</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122</v>
      </c>
      <c r="Q1996" s="18" t="str">
        <f>VLOOKUP(B1996,辅助信息!E:M,9,FALSE)</f>
        <v>ZTWM-CDGS-XS-2025-0073-五冶天府-成都怡心湖片区及龙泉驿医院等项目</v>
      </c>
      <c r="R1996" s="18" t="str">
        <f>_xlfn._xlws.FILTER(辅助信息!D:D,辅助信息!E:E=B1996)</f>
        <v>五冶建设扩建艺体中学二期工程</v>
      </c>
    </row>
    <row r="1997" hidden="1" spans="2:18">
      <c r="B1997" s="29" t="s">
        <v>167</v>
      </c>
      <c r="C1997" s="59">
        <v>45834</v>
      </c>
      <c r="D1997" s="109" t="str">
        <f>VLOOKUP(B1997,辅助信息!E:K,7,FALSE)</f>
        <v>JWDDCD2025102100473</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122</v>
      </c>
      <c r="Q1997" s="18" t="str">
        <f>VLOOKUP(B1997,辅助信息!E:M,9,FALSE)</f>
        <v>ZTWM-CDGS-XS-2025-0073-五冶天府-成都怡心湖片区及龙泉驿医院等项目</v>
      </c>
      <c r="R1997" s="18" t="str">
        <f>_xlfn._xlws.FILTER(辅助信息!D:D,辅助信息!E:E=B1997)</f>
        <v>五冶建设扩建艺体中学二期工程</v>
      </c>
    </row>
    <row r="1998" hidden="1" spans="2:18">
      <c r="B1998" s="29" t="s">
        <v>167</v>
      </c>
      <c r="C1998" s="59">
        <v>45834</v>
      </c>
      <c r="D1998" s="109" t="str">
        <f>VLOOKUP(B1998,辅助信息!E:K,7,FALSE)</f>
        <v>JWDDCD2025102100473</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122</v>
      </c>
      <c r="Q1998" s="18" t="str">
        <f>VLOOKUP(B1998,辅助信息!E:M,9,FALSE)</f>
        <v>ZTWM-CDGS-XS-2025-0073-五冶天府-成都怡心湖片区及龙泉驿医院等项目</v>
      </c>
      <c r="R1998" s="18" t="str">
        <f>_xlfn._xlws.FILTER(辅助信息!D:D,辅助信息!E:E=B1998)</f>
        <v>五冶建设扩建艺体中学二期工程</v>
      </c>
    </row>
    <row r="1999" hidden="1" spans="2:18">
      <c r="B1999" s="29" t="s">
        <v>167</v>
      </c>
      <c r="C1999" s="59">
        <v>45834</v>
      </c>
      <c r="D1999" s="109" t="str">
        <f>VLOOKUP(B1999,辅助信息!E:K,7,FALSE)</f>
        <v>JWDDCD2025102100473</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122</v>
      </c>
      <c r="Q1999" s="18" t="str">
        <f>VLOOKUP(B1999,辅助信息!E:M,9,FALSE)</f>
        <v>ZTWM-CDGS-XS-2025-0073-五冶天府-成都怡心湖片区及龙泉驿医院等项目</v>
      </c>
      <c r="R1999" s="18" t="str">
        <f>_xlfn._xlws.FILTER(辅助信息!D:D,辅助信息!E:E=B1999)</f>
        <v>五冶建设扩建艺体中学二期工程</v>
      </c>
    </row>
    <row r="2000" hidden="1" spans="2:18">
      <c r="B2000" s="29" t="s">
        <v>167</v>
      </c>
      <c r="C2000" s="59">
        <v>45834</v>
      </c>
      <c r="D2000" s="109" t="str">
        <f>VLOOKUP(B2000,辅助信息!E:K,7,FALSE)</f>
        <v>JWDDCD2025102100473</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122</v>
      </c>
      <c r="Q2000" s="18" t="str">
        <f>VLOOKUP(B2000,辅助信息!E:M,9,FALSE)</f>
        <v>ZTWM-CDGS-XS-2025-0073-五冶天府-成都怡心湖片区及龙泉驿医院等项目</v>
      </c>
      <c r="R2000" s="18" t="str">
        <f>_xlfn._xlws.FILTER(辅助信息!D:D,辅助信息!E:E=B2000)</f>
        <v>五冶建设扩建艺体中学二期工程</v>
      </c>
    </row>
    <row r="2001" hidden="1" spans="2:18">
      <c r="B2001" s="29" t="s">
        <v>167</v>
      </c>
      <c r="C2001" s="59">
        <v>45834</v>
      </c>
      <c r="D2001" s="109" t="str">
        <f>VLOOKUP(B2001,辅助信息!E:K,7,FALSE)</f>
        <v>JWDDCD2025102100473</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122</v>
      </c>
      <c r="Q2001" s="18" t="str">
        <f>VLOOKUP(B2001,辅助信息!E:M,9,FALSE)</f>
        <v>ZTWM-CDGS-XS-2025-0073-五冶天府-成都怡心湖片区及龙泉驿医院等项目</v>
      </c>
      <c r="R2001" s="18" t="str">
        <f>_xlfn._xlws.FILTER(辅助信息!D:D,辅助信息!E:E=B2001)</f>
        <v>五冶建设扩建艺体中学二期工程</v>
      </c>
    </row>
    <row r="2002" hidden="1" spans="2:18">
      <c r="B2002" s="29" t="s">
        <v>167</v>
      </c>
      <c r="C2002" s="59">
        <v>45834</v>
      </c>
      <c r="D2002" s="109" t="str">
        <f>VLOOKUP(B2002,辅助信息!E:K,7,FALSE)</f>
        <v>JWDDCD2025102100473</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122</v>
      </c>
      <c r="Q2002" s="18" t="str">
        <f>VLOOKUP(B2002,辅助信息!E:M,9,FALSE)</f>
        <v>ZTWM-CDGS-XS-2025-0073-五冶天府-成都怡心湖片区及龙泉驿医院等项目</v>
      </c>
      <c r="R2002" s="18" t="str">
        <f>_xlfn._xlws.FILTER(辅助信息!D:D,辅助信息!E:E=B2002)</f>
        <v>五冶建设扩建艺体中学二期工程</v>
      </c>
    </row>
    <row r="2003" hidden="1" spans="2:18">
      <c r="B2003" s="29" t="s">
        <v>167</v>
      </c>
      <c r="C2003" s="59">
        <v>45834</v>
      </c>
      <c r="D2003" s="109" t="str">
        <f>VLOOKUP(B2003,辅助信息!E:K,7,FALSE)</f>
        <v>JWDDCD2025102100473</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122</v>
      </c>
      <c r="Q2003" s="18" t="str">
        <f>VLOOKUP(B2003,辅助信息!E:M,9,FALSE)</f>
        <v>ZTWM-CDGS-XS-2025-0073-五冶天府-成都怡心湖片区及龙泉驿医院等项目</v>
      </c>
      <c r="R2003" s="18" t="str">
        <f>_xlfn._xlws.FILTER(辅助信息!D:D,辅助信息!E:E=B2003)</f>
        <v>五冶建设扩建艺体中学二期工程</v>
      </c>
    </row>
    <row r="2004" hidden="1" spans="2:18">
      <c r="B2004" s="29" t="s">
        <v>167</v>
      </c>
      <c r="C2004" s="59">
        <v>45834</v>
      </c>
      <c r="D2004" s="109" t="str">
        <f>VLOOKUP(B2004,辅助信息!E:K,7,FALSE)</f>
        <v>JWDDCD2025102100473</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122</v>
      </c>
      <c r="Q2004" s="18" t="str">
        <f>VLOOKUP(B2004,辅助信息!E:M,9,FALSE)</f>
        <v>ZTWM-CDGS-XS-2025-0073-五冶天府-成都怡心湖片区及龙泉驿医院等项目</v>
      </c>
      <c r="R2004" s="18" t="str">
        <f>_xlfn._xlws.FILTER(辅助信息!D:D,辅助信息!E:E=B2004)</f>
        <v>五冶建设扩建艺体中学二期工程</v>
      </c>
    </row>
    <row r="2005" hidden="1" spans="2:18">
      <c r="B2005" s="29" t="s">
        <v>167</v>
      </c>
      <c r="C2005" s="59">
        <v>45834</v>
      </c>
      <c r="D2005" s="109" t="str">
        <f>VLOOKUP(B2005,辅助信息!E:K,7,FALSE)</f>
        <v>JWDDCD2025102100473</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122</v>
      </c>
      <c r="Q2005" s="18" t="str">
        <f>VLOOKUP(B2005,辅助信息!E:M,9,FALSE)</f>
        <v>ZTWM-CDGS-XS-2025-0073-五冶天府-成都怡心湖片区及龙泉驿医院等项目</v>
      </c>
      <c r="R2005" s="18" t="str">
        <f>_xlfn._xlws.FILTER(辅助信息!D:D,辅助信息!E:E=B2005)</f>
        <v>五冶建设扩建艺体中学二期工程</v>
      </c>
    </row>
    <row r="2006" hidden="1" spans="2:18">
      <c r="B2006" s="29" t="s">
        <v>167</v>
      </c>
      <c r="C2006" s="59">
        <v>45834</v>
      </c>
      <c r="D2006" s="109" t="str">
        <f>VLOOKUP(B2006,辅助信息!E:K,7,FALSE)</f>
        <v>JWDDCD2025102100473</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122</v>
      </c>
      <c r="Q2006" s="18" t="str">
        <f>VLOOKUP(B2006,辅助信息!E:M,9,FALSE)</f>
        <v>ZTWM-CDGS-XS-2025-0073-五冶天府-成都怡心湖片区及龙泉驿医院等项目</v>
      </c>
      <c r="R2006" s="18" t="str">
        <f>_xlfn._xlws.FILTER(辅助信息!D:D,辅助信息!E:E=B2006)</f>
        <v>五冶建设扩建艺体中学二期工程</v>
      </c>
    </row>
    <row r="2007" hidden="1" spans="2:18">
      <c r="B2007" s="29" t="s">
        <v>167</v>
      </c>
      <c r="C2007" s="59">
        <v>45834</v>
      </c>
      <c r="D2007" s="109" t="str">
        <f>VLOOKUP(B2007,辅助信息!E:K,7,FALSE)</f>
        <v>JWDDCD2025102100473</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122</v>
      </c>
      <c r="Q2007" s="18" t="str">
        <f>VLOOKUP(B2007,辅助信息!E:M,9,FALSE)</f>
        <v>ZTWM-CDGS-XS-2025-0073-五冶天府-成都怡心湖片区及龙泉驿医院等项目</v>
      </c>
      <c r="R2007" s="18" t="str">
        <f>_xlfn._xlws.FILTER(辅助信息!D:D,辅助信息!E:E=B2007)</f>
        <v>五冶建设扩建艺体中学二期工程</v>
      </c>
    </row>
    <row r="2008" hidden="1" spans="2:18">
      <c r="B2008" s="29" t="s">
        <v>167</v>
      </c>
      <c r="C2008" s="59">
        <v>45834</v>
      </c>
      <c r="D2008" s="109" t="str">
        <f>VLOOKUP(B2008,辅助信息!E:K,7,FALSE)</f>
        <v>JWDDCD2025102100473</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122</v>
      </c>
      <c r="Q2008" s="18" t="str">
        <f>VLOOKUP(B2008,辅助信息!E:M,9,FALSE)</f>
        <v>ZTWM-CDGS-XS-2025-0073-五冶天府-成都怡心湖片区及龙泉驿医院等项目</v>
      </c>
      <c r="R2008" s="18" t="str">
        <f>_xlfn._xlws.FILTER(辅助信息!D:D,辅助信息!E:E=B2008)</f>
        <v>五冶建设扩建艺体中学二期工程</v>
      </c>
    </row>
    <row r="2009" hidden="1" spans="2:18">
      <c r="B2009" s="29" t="s">
        <v>167</v>
      </c>
      <c r="C2009" s="59">
        <v>45834</v>
      </c>
      <c r="D2009" s="109" t="str">
        <f>VLOOKUP(B2009,辅助信息!E:K,7,FALSE)</f>
        <v>JWDDCD2025102100473</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122</v>
      </c>
      <c r="Q2009" s="18" t="str">
        <f>VLOOKUP(B2009,辅助信息!E:M,9,FALSE)</f>
        <v>ZTWM-CDGS-XS-2025-0073-五冶天府-成都怡心湖片区及龙泉驿医院等项目</v>
      </c>
      <c r="R2009" s="18" t="str">
        <f>_xlfn._xlws.FILTER(辅助信息!D:D,辅助信息!E:E=B2009)</f>
        <v>五冶建设扩建艺体中学二期工程</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118</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118</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118</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118</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118</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118</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118</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118</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118</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118</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118</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118</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118</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JWDDCD2025102100473</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118</v>
      </c>
      <c r="Q2023" s="18" t="str">
        <f>VLOOKUP(B2023,辅助信息!E:M,9,FALSE)</f>
        <v>ZTWM-CDGS-XS-2025-0073-五冶天府-成都怡心湖片区及龙泉驿医院等项目</v>
      </c>
      <c r="R2023" s="18" t="str">
        <f>_xlfn._xlws.FILTER(辅助信息!D:D,辅助信息!E:E=B2023)</f>
        <v>五冶建设扩建艺体中学二期工程</v>
      </c>
    </row>
    <row r="2024" hidden="1" spans="2:18">
      <c r="B2024" s="109" t="s">
        <v>167</v>
      </c>
      <c r="C2024" s="59">
        <v>45835</v>
      </c>
      <c r="D2024" s="109" t="str">
        <f>VLOOKUP(B2024,辅助信息!E:K,7,FALSE)</f>
        <v>JWDDCD2025102100473</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118</v>
      </c>
      <c r="Q2024" s="18" t="str">
        <f>VLOOKUP(B2024,辅助信息!E:M,9,FALSE)</f>
        <v>ZTWM-CDGS-XS-2025-0073-五冶天府-成都怡心湖片区及龙泉驿医院等项目</v>
      </c>
      <c r="R2024" s="18" t="str">
        <f>_xlfn._xlws.FILTER(辅助信息!D:D,辅助信息!E:E=B2024)</f>
        <v>五冶建设扩建艺体中学二期工程</v>
      </c>
    </row>
    <row r="2025" hidden="1" spans="2:18">
      <c r="B2025" s="109" t="s">
        <v>167</v>
      </c>
      <c r="C2025" s="59">
        <v>45835</v>
      </c>
      <c r="D2025" s="109" t="str">
        <f>VLOOKUP(B2025,辅助信息!E:K,7,FALSE)</f>
        <v>JWDDCD2025102100473</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118</v>
      </c>
      <c r="Q2025" s="18" t="str">
        <f>VLOOKUP(B2025,辅助信息!E:M,9,FALSE)</f>
        <v>ZTWM-CDGS-XS-2025-0073-五冶天府-成都怡心湖片区及龙泉驿医院等项目</v>
      </c>
      <c r="R2025" s="18" t="str">
        <f>_xlfn._xlws.FILTER(辅助信息!D:D,辅助信息!E:E=B2025)</f>
        <v>五冶建设扩建艺体中学二期工程</v>
      </c>
    </row>
    <row r="2026" hidden="1" spans="2:18">
      <c r="B2026" s="109" t="s">
        <v>167</v>
      </c>
      <c r="C2026" s="59">
        <v>45835</v>
      </c>
      <c r="D2026" s="109" t="str">
        <f>VLOOKUP(B2026,辅助信息!E:K,7,FALSE)</f>
        <v>JWDDCD2025102100473</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118</v>
      </c>
      <c r="Q2026" s="18" t="str">
        <f>VLOOKUP(B2026,辅助信息!E:M,9,FALSE)</f>
        <v>ZTWM-CDGS-XS-2025-0073-五冶天府-成都怡心湖片区及龙泉驿医院等项目</v>
      </c>
      <c r="R2026" s="18" t="str">
        <f>_xlfn._xlws.FILTER(辅助信息!D:D,辅助信息!E:E=B2026)</f>
        <v>五冶建设扩建艺体中学二期工程</v>
      </c>
    </row>
    <row r="2027" hidden="1" spans="2:18">
      <c r="B2027" s="109" t="s">
        <v>167</v>
      </c>
      <c r="C2027" s="59">
        <v>45835</v>
      </c>
      <c r="D2027" s="109" t="str">
        <f>VLOOKUP(B2027,辅助信息!E:K,7,FALSE)</f>
        <v>JWDDCD2025102100473</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118</v>
      </c>
      <c r="Q2027" s="18" t="str">
        <f>VLOOKUP(B2027,辅助信息!E:M,9,FALSE)</f>
        <v>ZTWM-CDGS-XS-2025-0073-五冶天府-成都怡心湖片区及龙泉驿医院等项目</v>
      </c>
      <c r="R2027" s="18" t="str">
        <f>_xlfn._xlws.FILTER(辅助信息!D:D,辅助信息!E:E=B2027)</f>
        <v>五冶建设扩建艺体中学二期工程</v>
      </c>
    </row>
    <row r="2028" hidden="1" spans="2:18">
      <c r="B2028" s="109" t="s">
        <v>167</v>
      </c>
      <c r="C2028" s="59">
        <v>45835</v>
      </c>
      <c r="D2028" s="109" t="str">
        <f>VLOOKUP(B2028,辅助信息!E:K,7,FALSE)</f>
        <v>JWDDCD2025102100473</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118</v>
      </c>
      <c r="Q2028" s="18" t="str">
        <f>VLOOKUP(B2028,辅助信息!E:M,9,FALSE)</f>
        <v>ZTWM-CDGS-XS-2025-0073-五冶天府-成都怡心湖片区及龙泉驿医院等项目</v>
      </c>
      <c r="R2028" s="18" t="str">
        <f>_xlfn._xlws.FILTER(辅助信息!D:D,辅助信息!E:E=B2028)</f>
        <v>五冶建设扩建艺体中学二期工程</v>
      </c>
    </row>
    <row r="2029" hidden="1" spans="2:18">
      <c r="B2029" s="109" t="s">
        <v>167</v>
      </c>
      <c r="C2029" s="59">
        <v>45835</v>
      </c>
      <c r="D2029" s="109" t="str">
        <f>VLOOKUP(B2029,辅助信息!E:K,7,FALSE)</f>
        <v>JWDDCD2025102100473</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118</v>
      </c>
      <c r="Q2029" s="18" t="str">
        <f>VLOOKUP(B2029,辅助信息!E:M,9,FALSE)</f>
        <v>ZTWM-CDGS-XS-2025-0073-五冶天府-成都怡心湖片区及龙泉驿医院等项目</v>
      </c>
      <c r="R2029" s="18" t="str">
        <f>_xlfn._xlws.FILTER(辅助信息!D:D,辅助信息!E:E=B2029)</f>
        <v>五冶建设扩建艺体中学二期工程</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118</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118</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118</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118</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118</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118</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118</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118</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118</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118</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118</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118</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118</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115</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115</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115</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115</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115</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115</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115</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115</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115</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115</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115</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115</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115</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115</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115</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115</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115</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115</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115</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115</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115</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115</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115</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115</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115</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乐山市校地共建产教融合基地建设项目二标段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115</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乐山市校地共建产教融合基地建设项目二标段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115</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乐山市校地共建产教融合基地建设项目二标段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115</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乐山市校地共建产教融合基地建设项目二标段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115</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乐山市校地共建产教融合基地建设项目二标段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115</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乐山市校地共建产教融合基地建设项目二标段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115</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乐山市校地共建产教融合基地建设项目二标段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115</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乐山市校地共建产教融合基地建设项目二标段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115</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乐山市校地共建产教融合基地建设项目二标段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115</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乐山市校地共建产教融合基地建设项目二标段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115</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乐山市校地共建产教融合基地建设项目二标段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115</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乐山市校地共建产教融合基地建设项目二标段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115</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115</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115</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115</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115</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115</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115</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112</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112</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112</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112</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111</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111</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111</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111</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108</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108</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108</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108</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108</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108</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108</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108</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110</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乐山市校地共建产教融合基地建设项目一标段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110</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乐山市校地共建产教融合基地建设项目一标段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110</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乐山市校地共建产教融合基地建设项目一标段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110</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乐山市校地共建产教融合基地建设项目一标段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110</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乐山市校地共建产教融合基地建设项目一标段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110</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乐山市校地共建产教融合基地建设项目一标段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108</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108</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108</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108</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108</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108</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108</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108</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108</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108</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108</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108</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108</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108</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108</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108</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108</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108</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108</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108</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108</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108</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108</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108</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108</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108</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108</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108</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108</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108</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108</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108</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108</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108</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108</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108</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108</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108</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108</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108</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108</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108</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108</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108</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108</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108</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108</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108</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108</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108</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108</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108</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108</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106</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106</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乐山市校地共建产教融合基地建设项目二标段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106</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106</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106</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JWDDCD2025102100473</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106</v>
      </c>
      <c r="Q2171" s="18" t="str">
        <f>VLOOKUP(B2171,辅助信息!E:M,9,FALSE)</f>
        <v>ZTWM-CDGS-XS-2025-0073-五冶天府-成都怡心湖片区及龙泉驿医院等项目</v>
      </c>
      <c r="R2171" s="18" t="str">
        <f>_xlfn._xlws.FILTER(辅助信息!D:D,辅助信息!E:E=B2171)</f>
        <v>五冶建设扩建艺体中学二期工程</v>
      </c>
    </row>
    <row r="2172" hidden="1" spans="2:18">
      <c r="B2172" s="29" t="s">
        <v>167</v>
      </c>
      <c r="C2172" s="59">
        <v>45847</v>
      </c>
      <c r="D2172" s="29" t="str">
        <f>VLOOKUP(B2172,辅助信息!E:K,7,FALSE)</f>
        <v>JWDDCD2025102100473</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106</v>
      </c>
      <c r="Q2172" s="18" t="str">
        <f>VLOOKUP(B2172,辅助信息!E:M,9,FALSE)</f>
        <v>ZTWM-CDGS-XS-2025-0073-五冶天府-成都怡心湖片区及龙泉驿医院等项目</v>
      </c>
      <c r="R2172" s="18" t="str">
        <f>_xlfn._xlws.FILTER(辅助信息!D:D,辅助信息!E:E=B2172)</f>
        <v>五冶建设扩建艺体中学二期工程</v>
      </c>
    </row>
    <row r="2173" hidden="1" spans="2:18">
      <c r="B2173" s="29" t="s">
        <v>167</v>
      </c>
      <c r="C2173" s="59">
        <v>45847</v>
      </c>
      <c r="D2173" s="29" t="str">
        <f>VLOOKUP(B2173,辅助信息!E:K,7,FALSE)</f>
        <v>JWDDCD2025102100473</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106</v>
      </c>
      <c r="Q2173" s="18" t="str">
        <f>VLOOKUP(B2173,辅助信息!E:M,9,FALSE)</f>
        <v>ZTWM-CDGS-XS-2025-0073-五冶天府-成都怡心湖片区及龙泉驿医院等项目</v>
      </c>
      <c r="R2173" s="18" t="str">
        <f>_xlfn._xlws.FILTER(辅助信息!D:D,辅助信息!E:E=B2173)</f>
        <v>五冶建设扩建艺体中学二期工程</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108</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108</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108</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108</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108</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108</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108</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108</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106</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106</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乐山市校地共建产教融合基地建设项目二标段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104</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104</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104</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104</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104</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104</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104</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104</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108</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108</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108</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108</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108</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108</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108</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108</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106</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102</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乐山市校地共建产教融合基地建设项目二标段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102</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乐山市校地共建产教融合基地建设项目二标段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102</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乐山市校地共建产教融合基地建设项目二标段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102</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乐山市校地共建产教融合基地建设项目二标段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102</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乐山市校地共建产教融合基地建设项目二标段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102</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乐山市校地共建产教融合基地建设项目二标段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102</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乐山市校地共建产教融合基地建设项目二标段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102</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乐山市校地共建产教融合基地建设项目二标段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102</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乐山市校地共建产教融合基地建设项目二标段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102</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乐山市校地共建产教融合基地建设项目二标段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102</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乐山市校地共建产教融合基地建设项目二标段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102</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乐山市校地共建产教融合基地建设项目二标段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102</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乐山市校地共建产教融合基地建设项目二标段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102</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乐山市校地共建产教融合基地建设项目二标段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102</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102</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102</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102</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102</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100</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100</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100</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100</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100</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100</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100</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100</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100</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98</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98</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98</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98</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98</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98</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98</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98</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JWDDCD2025102100475</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98</v>
      </c>
      <c r="Q2238" s="18" t="str">
        <f>VLOOKUP(B2238,辅助信息!E:M,9,FALSE)</f>
        <v>ZTWM-CDGS-XS-2025-0073-五冶天府-成都怡心湖片区及龙泉驿医院等项目</v>
      </c>
      <c r="R2238" s="18" t="str">
        <f>_xlfn._xlws.FILTER(辅助信息!D:D,辅助信息!E:E=B2238)</f>
        <v>五冶建设成都国际铁路港多式联项目</v>
      </c>
    </row>
    <row r="2239" hidden="1" spans="2:18">
      <c r="B2239" s="29" t="s">
        <v>192</v>
      </c>
      <c r="C2239" s="59">
        <v>45853</v>
      </c>
      <c r="D2239" s="29" t="str">
        <f>VLOOKUP(B2239,辅助信息!E:K,7,FALSE)</f>
        <v>JWDDCD2025102100475</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98</v>
      </c>
      <c r="Q2239" s="18" t="str">
        <f>VLOOKUP(B2239,辅助信息!E:M,9,FALSE)</f>
        <v>ZTWM-CDGS-XS-2025-0073-五冶天府-成都怡心湖片区及龙泉驿医院等项目</v>
      </c>
      <c r="R2239" s="18" t="str">
        <f>_xlfn._xlws.FILTER(辅助信息!D:D,辅助信息!E:E=B2239)</f>
        <v>五冶建设成都国际铁路港多式联项目</v>
      </c>
    </row>
    <row r="2240" hidden="1" spans="2:18">
      <c r="B2240" s="29" t="s">
        <v>192</v>
      </c>
      <c r="C2240" s="59">
        <v>45853</v>
      </c>
      <c r="D2240" s="29" t="str">
        <f>VLOOKUP(B2240,辅助信息!E:K,7,FALSE)</f>
        <v>JWDDCD2025102100475</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98</v>
      </c>
      <c r="Q2240" s="18" t="str">
        <f>VLOOKUP(B2240,辅助信息!E:M,9,FALSE)</f>
        <v>ZTWM-CDGS-XS-2025-0073-五冶天府-成都怡心湖片区及龙泉驿医院等项目</v>
      </c>
      <c r="R2240" s="18" t="str">
        <f>_xlfn._xlws.FILTER(辅助信息!D:D,辅助信息!E:E=B2240)</f>
        <v>五冶建设成都国际铁路港多式联项目</v>
      </c>
    </row>
    <row r="2241" hidden="1" spans="2:18">
      <c r="B2241" s="29" t="s">
        <v>192</v>
      </c>
      <c r="C2241" s="59">
        <v>45853</v>
      </c>
      <c r="D2241" s="29" t="str">
        <f>VLOOKUP(B2241,辅助信息!E:K,7,FALSE)</f>
        <v>JWDDCD2025102100475</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98</v>
      </c>
      <c r="Q2241" s="18" t="str">
        <f>VLOOKUP(B2241,辅助信息!E:M,9,FALSE)</f>
        <v>ZTWM-CDGS-XS-2025-0073-五冶天府-成都怡心湖片区及龙泉驿医院等项目</v>
      </c>
      <c r="R2241" s="18" t="str">
        <f>_xlfn._xlws.FILTER(辅助信息!D:D,辅助信息!E:E=B2241)</f>
        <v>五冶建设成都国际铁路港多式联项目</v>
      </c>
    </row>
    <row r="2242" hidden="1" spans="2:18">
      <c r="B2242" s="29" t="s">
        <v>192</v>
      </c>
      <c r="C2242" s="59">
        <v>45853</v>
      </c>
      <c r="D2242" s="29" t="str">
        <f>VLOOKUP(B2242,辅助信息!E:K,7,FALSE)</f>
        <v>JWDDCD2025102100475</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98</v>
      </c>
      <c r="Q2242" s="18" t="str">
        <f>VLOOKUP(B2242,辅助信息!E:M,9,FALSE)</f>
        <v>ZTWM-CDGS-XS-2025-0073-五冶天府-成都怡心湖片区及龙泉驿医院等项目</v>
      </c>
      <c r="R2242" s="18" t="str">
        <f>_xlfn._xlws.FILTER(辅助信息!D:D,辅助信息!E:E=B2242)</f>
        <v>五冶建设成都国际铁路港多式联项目</v>
      </c>
    </row>
    <row r="2243" hidden="1" spans="2:18">
      <c r="B2243" s="29" t="s">
        <v>192</v>
      </c>
      <c r="C2243" s="59">
        <v>45853</v>
      </c>
      <c r="D2243" s="29" t="str">
        <f>VLOOKUP(B2243,辅助信息!E:K,7,FALSE)</f>
        <v>JWDDCD2025102100475</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98</v>
      </c>
      <c r="Q2243" s="18" t="str">
        <f>VLOOKUP(B2243,辅助信息!E:M,9,FALSE)</f>
        <v>ZTWM-CDGS-XS-2025-0073-五冶天府-成都怡心湖片区及龙泉驿医院等项目</v>
      </c>
      <c r="R2243" s="18" t="str">
        <f>_xlfn._xlws.FILTER(辅助信息!D:D,辅助信息!E:E=B2243)</f>
        <v>五冶建设成都国际铁路港多式联项目</v>
      </c>
    </row>
    <row r="2244" hidden="1" spans="2:18">
      <c r="B2244" s="29" t="s">
        <v>192</v>
      </c>
      <c r="C2244" s="59">
        <v>45853</v>
      </c>
      <c r="D2244" s="29" t="str">
        <f>VLOOKUP(B2244,辅助信息!E:K,7,FALSE)</f>
        <v>JWDDCD2025102100475</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98</v>
      </c>
      <c r="Q2244" s="18" t="str">
        <f>VLOOKUP(B2244,辅助信息!E:M,9,FALSE)</f>
        <v>ZTWM-CDGS-XS-2025-0073-五冶天府-成都怡心湖片区及龙泉驿医院等项目</v>
      </c>
      <c r="R2244" s="18" t="str">
        <f>_xlfn._xlws.FILTER(辅助信息!D:D,辅助信息!E:E=B2244)</f>
        <v>五冶建设成都国际铁路港多式联项目</v>
      </c>
    </row>
    <row r="2245" hidden="1" spans="2:18">
      <c r="B2245" s="29" t="s">
        <v>192</v>
      </c>
      <c r="C2245" s="59">
        <v>45853</v>
      </c>
      <c r="D2245" s="29" t="str">
        <f>VLOOKUP(B2245,辅助信息!E:K,7,FALSE)</f>
        <v>JWDDCD2025102100475</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98</v>
      </c>
      <c r="Q2245" s="18" t="str">
        <f>VLOOKUP(B2245,辅助信息!E:M,9,FALSE)</f>
        <v>ZTWM-CDGS-XS-2025-0073-五冶天府-成都怡心湖片区及龙泉驿医院等项目</v>
      </c>
      <c r="R2245" s="18" t="str">
        <f>_xlfn._xlws.FILTER(辅助信息!D:D,辅助信息!E:E=B2245)</f>
        <v>五冶建设成都国际铁路港多式联项目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100</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100</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98</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98</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98</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98</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98</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98</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98</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98</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98</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乐山市校地共建产教融合基地建设项目一标段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98</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乐山市校地共建产教融合基地建设项目一标段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98</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乐山市校地共建产教融合基地建设项目一标段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98</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乐山市校地共建产教融合基地建设项目一标段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98</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乐山市校地共建产教融合基地建设项目一标段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98</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乐山市校地共建产教融合基地建设项目一标段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JWDDCD2025102100475</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98</v>
      </c>
      <c r="Q2270" s="18" t="str">
        <f>VLOOKUP(B2270,辅助信息!E:M,9,FALSE)</f>
        <v>ZTWM-CDGS-XS-2025-0073-五冶天府-成都怡心湖片区及龙泉驿医院等项目</v>
      </c>
      <c r="R2270" s="18" t="str">
        <f>_xlfn._xlws.FILTER(辅助信息!D:D,辅助信息!E:E=B2270)</f>
        <v>五冶建设成都国际铁路港多式联项目</v>
      </c>
    </row>
    <row r="2271" hidden="1" spans="2:18">
      <c r="B2271" s="29" t="s">
        <v>192</v>
      </c>
      <c r="C2271" s="59">
        <v>45854</v>
      </c>
      <c r="D2271" s="29" t="str">
        <f>VLOOKUP(B2271,辅助信息!E:K,7,FALSE)</f>
        <v>JWDDCD2025102100475</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98</v>
      </c>
      <c r="Q2271" s="18" t="str">
        <f>VLOOKUP(B2271,辅助信息!E:M,9,FALSE)</f>
        <v>ZTWM-CDGS-XS-2025-0073-五冶天府-成都怡心湖片区及龙泉驿医院等项目</v>
      </c>
      <c r="R2271" s="18" t="str">
        <f>_xlfn._xlws.FILTER(辅助信息!D:D,辅助信息!E:E=B2271)</f>
        <v>五冶建设成都国际铁路港多式联项目</v>
      </c>
    </row>
    <row r="2272" hidden="1" spans="2:18">
      <c r="B2272" s="29" t="s">
        <v>192</v>
      </c>
      <c r="C2272" s="59">
        <v>45854</v>
      </c>
      <c r="D2272" s="29" t="str">
        <f>VLOOKUP(B2272,辅助信息!E:K,7,FALSE)</f>
        <v>JWDDCD2025102100475</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98</v>
      </c>
      <c r="Q2272" s="18" t="str">
        <f>VLOOKUP(B2272,辅助信息!E:M,9,FALSE)</f>
        <v>ZTWM-CDGS-XS-2025-0073-五冶天府-成都怡心湖片区及龙泉驿医院等项目</v>
      </c>
      <c r="R2272" s="18" t="str">
        <f>_xlfn._xlws.FILTER(辅助信息!D:D,辅助信息!E:E=B2272)</f>
        <v>五冶建设成都国际铁路港多式联项目</v>
      </c>
    </row>
    <row r="2273" hidden="1" spans="2:18">
      <c r="B2273" s="29" t="s">
        <v>192</v>
      </c>
      <c r="C2273" s="59">
        <v>45854</v>
      </c>
      <c r="D2273" s="29" t="str">
        <f>VLOOKUP(B2273,辅助信息!E:K,7,FALSE)</f>
        <v>JWDDCD2025102100475</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98</v>
      </c>
      <c r="Q2273" s="18" t="str">
        <f>VLOOKUP(B2273,辅助信息!E:M,9,FALSE)</f>
        <v>ZTWM-CDGS-XS-2025-0073-五冶天府-成都怡心湖片区及龙泉驿医院等项目</v>
      </c>
      <c r="R2273" s="18" t="str">
        <f>_xlfn._xlws.FILTER(辅助信息!D:D,辅助信息!E:E=B2273)</f>
        <v>五冶建设成都国际铁路港多式联项目</v>
      </c>
    </row>
    <row r="2274" hidden="1" spans="2:18">
      <c r="B2274" s="29" t="s">
        <v>192</v>
      </c>
      <c r="C2274" s="59">
        <v>45854</v>
      </c>
      <c r="D2274" s="29" t="str">
        <f>VLOOKUP(B2274,辅助信息!E:K,7,FALSE)</f>
        <v>JWDDCD2025102100475</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98</v>
      </c>
      <c r="Q2274" s="18" t="str">
        <f>VLOOKUP(B2274,辅助信息!E:M,9,FALSE)</f>
        <v>ZTWM-CDGS-XS-2025-0073-五冶天府-成都怡心湖片区及龙泉驿医院等项目</v>
      </c>
      <c r="R2274" s="18" t="str">
        <f>_xlfn._xlws.FILTER(辅助信息!D:D,辅助信息!E:E=B2274)</f>
        <v>五冶建设成都国际铁路港多式联项目</v>
      </c>
    </row>
    <row r="2275" hidden="1" spans="2:18">
      <c r="B2275" s="29" t="s">
        <v>192</v>
      </c>
      <c r="C2275" s="59">
        <v>45854</v>
      </c>
      <c r="D2275" s="29" t="str">
        <f>VLOOKUP(B2275,辅助信息!E:K,7,FALSE)</f>
        <v>JWDDCD2025102100475</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98</v>
      </c>
      <c r="Q2275" s="18" t="str">
        <f>VLOOKUP(B2275,辅助信息!E:M,9,FALSE)</f>
        <v>ZTWM-CDGS-XS-2025-0073-五冶天府-成都怡心湖片区及龙泉驿医院等项目</v>
      </c>
      <c r="R2275" s="18" t="str">
        <f>_xlfn._xlws.FILTER(辅助信息!D:D,辅助信息!E:E=B2275)</f>
        <v>五冶建设成都国际铁路港多式联项目</v>
      </c>
    </row>
    <row r="2276" hidden="1" spans="2:18">
      <c r="B2276" s="29" t="s">
        <v>192</v>
      </c>
      <c r="C2276" s="59">
        <v>45854</v>
      </c>
      <c r="D2276" s="29" t="str">
        <f>VLOOKUP(B2276,辅助信息!E:K,7,FALSE)</f>
        <v>JWDDCD2025102100475</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98</v>
      </c>
      <c r="Q2276" s="18" t="str">
        <f>VLOOKUP(B2276,辅助信息!E:M,9,FALSE)</f>
        <v>ZTWM-CDGS-XS-2025-0073-五冶天府-成都怡心湖片区及龙泉驿医院等项目</v>
      </c>
      <c r="R2276" s="18" t="str">
        <f>_xlfn._xlws.FILTER(辅助信息!D:D,辅助信息!E:E=B2276)</f>
        <v>五冶建设成都国际铁路港多式联项目</v>
      </c>
    </row>
    <row r="2277" hidden="1" spans="2:18">
      <c r="B2277" s="29" t="s">
        <v>192</v>
      </c>
      <c r="C2277" s="59">
        <v>45854</v>
      </c>
      <c r="D2277" s="29" t="str">
        <f>VLOOKUP(B2277,辅助信息!E:K,7,FALSE)</f>
        <v>JWDDCD2025102100475</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98</v>
      </c>
      <c r="Q2277" s="18" t="str">
        <f>VLOOKUP(B2277,辅助信息!E:M,9,FALSE)</f>
        <v>ZTWM-CDGS-XS-2025-0073-五冶天府-成都怡心湖片区及龙泉驿医院等项目</v>
      </c>
      <c r="R2277" s="18" t="str">
        <f>_xlfn._xlws.FILTER(辅助信息!D:D,辅助信息!E:E=B2277)</f>
        <v>五冶建设成都国际铁路港多式联项目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100</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100</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98</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98</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98</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98</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98</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98</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98</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98</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93</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93</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93</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93</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93</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93</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93</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JWDDCD2025102100473</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93</v>
      </c>
      <c r="Q2300" s="18" t="str">
        <f>VLOOKUP(B2300,辅助信息!E:M,9,FALSE)</f>
        <v>ZTWM-CDGS-XS-2025-0073-五冶天府-成都怡心湖片区及龙泉驿医院等项目</v>
      </c>
      <c r="R2300" s="18" t="str">
        <f>_xlfn._xlws.FILTER(辅助信息!D:D,辅助信息!E:E=B2300)</f>
        <v>五冶建设扩建艺体中学二期工程</v>
      </c>
    </row>
    <row r="2301" hidden="1" spans="2:18">
      <c r="B2301" s="29" t="s">
        <v>167</v>
      </c>
      <c r="C2301" s="59">
        <v>45856</v>
      </c>
      <c r="D2301" s="29" t="str">
        <f>VLOOKUP(B2301,辅助信息!E:K,7,FALSE)</f>
        <v>JWDDCD2025102100473</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93</v>
      </c>
      <c r="Q2301" s="18" t="str">
        <f>VLOOKUP(B2301,辅助信息!E:M,9,FALSE)</f>
        <v>ZTWM-CDGS-XS-2025-0073-五冶天府-成都怡心湖片区及龙泉驿医院等项目</v>
      </c>
      <c r="R2301" s="18" t="str">
        <f>_xlfn._xlws.FILTER(辅助信息!D:D,辅助信息!E:E=B2301)</f>
        <v>五冶建设扩建艺体中学二期工程</v>
      </c>
    </row>
    <row r="2302" hidden="1" spans="2:18">
      <c r="B2302" s="29" t="s">
        <v>167</v>
      </c>
      <c r="C2302" s="59">
        <v>45856</v>
      </c>
      <c r="D2302" s="29" t="str">
        <f>VLOOKUP(B2302,辅助信息!E:K,7,FALSE)</f>
        <v>JWDDCD2025102100473</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93</v>
      </c>
      <c r="Q2302" s="18" t="str">
        <f>VLOOKUP(B2302,辅助信息!E:M,9,FALSE)</f>
        <v>ZTWM-CDGS-XS-2025-0073-五冶天府-成都怡心湖片区及龙泉驿医院等项目</v>
      </c>
      <c r="R2302" s="18" t="str">
        <f>_xlfn._xlws.FILTER(辅助信息!D:D,辅助信息!E:E=B2302)</f>
        <v>五冶建设扩建艺体中学二期工程</v>
      </c>
    </row>
    <row r="2303" hidden="1" spans="2:18">
      <c r="B2303" s="29" t="s">
        <v>167</v>
      </c>
      <c r="C2303" s="59">
        <v>45856</v>
      </c>
      <c r="D2303" s="29" t="str">
        <f>VLOOKUP(B2303,辅助信息!E:K,7,FALSE)</f>
        <v>JWDDCD2025102100473</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93</v>
      </c>
      <c r="Q2303" s="18" t="str">
        <f>VLOOKUP(B2303,辅助信息!E:M,9,FALSE)</f>
        <v>ZTWM-CDGS-XS-2025-0073-五冶天府-成都怡心湖片区及龙泉驿医院等项目</v>
      </c>
      <c r="R2303" s="18" t="str">
        <f>_xlfn._xlws.FILTER(辅助信息!D:D,辅助信息!E:E=B2303)</f>
        <v>五冶建设扩建艺体中学二期工程</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93</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93</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JWDDCD2025102100476</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93</v>
      </c>
      <c r="Q2306" s="18" t="str">
        <f>VLOOKUP(B2306,辅助信息!E:M,9,FALSE)</f>
        <v>ZTWM-CDGS-XS-2025-0073-五冶天府-成都怡心湖片区及龙泉驿医院等项目</v>
      </c>
      <c r="R2306" s="18" t="str">
        <f>_xlfn._xlws.FILTER(辅助信息!D:D,辅助信息!E:E=B2306)</f>
        <v>五冶建设师大附中外语校新建教学楼工程</v>
      </c>
    </row>
    <row r="2307" hidden="1" spans="2:18">
      <c r="B2307" s="29" t="s">
        <v>196</v>
      </c>
      <c r="C2307" s="59">
        <v>45857</v>
      </c>
      <c r="D2307" s="29" t="str">
        <f>VLOOKUP(B2307,辅助信息!E:K,7,FALSE)</f>
        <v>JWDDCD2025102100476</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93</v>
      </c>
      <c r="Q2307" s="18" t="str">
        <f>VLOOKUP(B2307,辅助信息!E:M,9,FALSE)</f>
        <v>ZTWM-CDGS-XS-2025-0073-五冶天府-成都怡心湖片区及龙泉驿医院等项目</v>
      </c>
      <c r="R2307" s="18" t="str">
        <f>_xlfn._xlws.FILTER(辅助信息!D:D,辅助信息!E:E=B2307)</f>
        <v>五冶建设师大附中外语校新建教学楼工程</v>
      </c>
    </row>
    <row r="2308" hidden="1" spans="2:18">
      <c r="B2308" s="29" t="s">
        <v>196</v>
      </c>
      <c r="C2308" s="59">
        <v>45857</v>
      </c>
      <c r="D2308" s="29" t="str">
        <f>VLOOKUP(B2308,辅助信息!E:K,7,FALSE)</f>
        <v>JWDDCD2025102100476</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93</v>
      </c>
      <c r="Q2308" s="18" t="str">
        <f>VLOOKUP(B2308,辅助信息!E:M,9,FALSE)</f>
        <v>ZTWM-CDGS-XS-2025-0073-五冶天府-成都怡心湖片区及龙泉驿医院等项目</v>
      </c>
      <c r="R2308" s="18" t="str">
        <f>_xlfn._xlws.FILTER(辅助信息!D:D,辅助信息!E:E=B2308)</f>
        <v>五冶建设师大附中外语校新建教学楼工程</v>
      </c>
    </row>
    <row r="2309" hidden="1" spans="2:18">
      <c r="B2309" s="29" t="s">
        <v>196</v>
      </c>
      <c r="C2309" s="59">
        <v>45857</v>
      </c>
      <c r="D2309" s="29" t="str">
        <f>VLOOKUP(B2309,辅助信息!E:K,7,FALSE)</f>
        <v>JWDDCD2025102100476</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93</v>
      </c>
      <c r="Q2309" s="18" t="str">
        <f>VLOOKUP(B2309,辅助信息!E:M,9,FALSE)</f>
        <v>ZTWM-CDGS-XS-2025-0073-五冶天府-成都怡心湖片区及龙泉驿医院等项目</v>
      </c>
      <c r="R2309" s="18" t="str">
        <f>_xlfn._xlws.FILTER(辅助信息!D:D,辅助信息!E:E=B2309)</f>
        <v>五冶建设师大附中外语校新建教学楼工程</v>
      </c>
    </row>
    <row r="2310" hidden="1" spans="2:18">
      <c r="B2310" s="29" t="s">
        <v>196</v>
      </c>
      <c r="C2310" s="59">
        <v>45857</v>
      </c>
      <c r="D2310" s="29" t="str">
        <f>VLOOKUP(B2310,辅助信息!E:K,7,FALSE)</f>
        <v>JWDDCD2025102100476</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93</v>
      </c>
      <c r="Q2310" s="18" t="str">
        <f>VLOOKUP(B2310,辅助信息!E:M,9,FALSE)</f>
        <v>ZTWM-CDGS-XS-2025-0073-五冶天府-成都怡心湖片区及龙泉驿医院等项目</v>
      </c>
      <c r="R2310" s="18" t="str">
        <f>_xlfn._xlws.FILTER(辅助信息!D:D,辅助信息!E:E=B2310)</f>
        <v>五冶建设师大附中外语校新建教学楼工程</v>
      </c>
    </row>
    <row r="2311" hidden="1" spans="2:18">
      <c r="B2311" s="29" t="s">
        <v>196</v>
      </c>
      <c r="C2311" s="59">
        <v>45857</v>
      </c>
      <c r="D2311" s="29" t="str">
        <f>VLOOKUP(B2311,辅助信息!E:K,7,FALSE)</f>
        <v>JWDDCD2025102100476</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93</v>
      </c>
      <c r="Q2311" s="18" t="str">
        <f>VLOOKUP(B2311,辅助信息!E:M,9,FALSE)</f>
        <v>ZTWM-CDGS-XS-2025-0073-五冶天府-成都怡心湖片区及龙泉驿医院等项目</v>
      </c>
      <c r="R2311" s="18" t="str">
        <f>_xlfn._xlws.FILTER(辅助信息!D:D,辅助信息!E:E=B2311)</f>
        <v>五冶建设师大附中外语校新建教学楼工程</v>
      </c>
    </row>
    <row r="2312" hidden="1" spans="2:18">
      <c r="B2312" s="29" t="s">
        <v>196</v>
      </c>
      <c r="C2312" s="59">
        <v>45857</v>
      </c>
      <c r="D2312" s="29" t="str">
        <f>VLOOKUP(B2312,辅助信息!E:K,7,FALSE)</f>
        <v>JWDDCD2025102100476</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93</v>
      </c>
      <c r="Q2312" s="18" t="str">
        <f>VLOOKUP(B2312,辅助信息!E:M,9,FALSE)</f>
        <v>ZTWM-CDGS-XS-2025-0073-五冶天府-成都怡心湖片区及龙泉驿医院等项目</v>
      </c>
      <c r="R2312" s="18" t="str">
        <f>_xlfn._xlws.FILTER(辅助信息!D:D,辅助信息!E:E=B2312)</f>
        <v>五冶建设师大附中外语校新建教学楼工程</v>
      </c>
    </row>
    <row r="2313" hidden="1" spans="2:18">
      <c r="B2313" s="29" t="s">
        <v>196</v>
      </c>
      <c r="C2313" s="59">
        <v>45857</v>
      </c>
      <c r="D2313" s="29" t="str">
        <f>VLOOKUP(B2313,辅助信息!E:K,7,FALSE)</f>
        <v>JWDDCD2025102100476</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93</v>
      </c>
      <c r="Q2313" s="18" t="str">
        <f>VLOOKUP(B2313,辅助信息!E:M,9,FALSE)</f>
        <v>ZTWM-CDGS-XS-2025-0073-五冶天府-成都怡心湖片区及龙泉驿医院等项目</v>
      </c>
      <c r="R2313" s="18" t="str">
        <f>_xlfn._xlws.FILTER(辅助信息!D:D,辅助信息!E:E=B2313)</f>
        <v>五冶建设师大附中外语校新建教学楼工程</v>
      </c>
    </row>
    <row r="2314" hidden="1" spans="2:18">
      <c r="B2314" s="29" t="s">
        <v>196</v>
      </c>
      <c r="C2314" s="59">
        <v>45857</v>
      </c>
      <c r="D2314" s="29" t="str">
        <f>VLOOKUP(B2314,辅助信息!E:K,7,FALSE)</f>
        <v>JWDDCD2025102100476</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93</v>
      </c>
      <c r="Q2314" s="18" t="str">
        <f>VLOOKUP(B2314,辅助信息!E:M,9,FALSE)</f>
        <v>ZTWM-CDGS-XS-2025-0073-五冶天府-成都怡心湖片区及龙泉驿医院等项目</v>
      </c>
      <c r="R2314" s="18" t="str">
        <f>_xlfn._xlws.FILTER(辅助信息!D:D,辅助信息!E:E=B2314)</f>
        <v>五冶建设师大附中外语校新建教学楼工程</v>
      </c>
    </row>
    <row r="2315" hidden="1" spans="2:18">
      <c r="B2315" s="29" t="s">
        <v>196</v>
      </c>
      <c r="C2315" s="59">
        <v>45857</v>
      </c>
      <c r="D2315" s="29" t="str">
        <f>VLOOKUP(B2315,辅助信息!E:K,7,FALSE)</f>
        <v>JWDDCD2025102100476</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93</v>
      </c>
      <c r="Q2315" s="18" t="str">
        <f>VLOOKUP(B2315,辅助信息!E:M,9,FALSE)</f>
        <v>ZTWM-CDGS-XS-2025-0073-五冶天府-成都怡心湖片区及龙泉驿医院等项目</v>
      </c>
      <c r="R2315" s="18" t="str">
        <f>_xlfn._xlws.FILTER(辅助信息!D:D,辅助信息!E:E=B2315)</f>
        <v>五冶建设师大附中外语校新建教学楼工程</v>
      </c>
    </row>
    <row r="2316" hidden="1" spans="2:18">
      <c r="B2316" s="29" t="s">
        <v>196</v>
      </c>
      <c r="C2316" s="59">
        <v>45857</v>
      </c>
      <c r="D2316" s="29" t="str">
        <f>VLOOKUP(B2316,辅助信息!E:K,7,FALSE)</f>
        <v>JWDDCD2025102100476</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93</v>
      </c>
      <c r="Q2316" s="18" t="str">
        <f>VLOOKUP(B2316,辅助信息!E:M,9,FALSE)</f>
        <v>ZTWM-CDGS-XS-2025-0073-五冶天府-成都怡心湖片区及龙泉驿医院等项目</v>
      </c>
      <c r="R2316" s="18" t="str">
        <f>_xlfn._xlws.FILTER(辅助信息!D:D,辅助信息!E:E=B2316)</f>
        <v>五冶建设师大附中外语校新建教学楼工程</v>
      </c>
    </row>
    <row r="2317" hidden="1" spans="2:18">
      <c r="B2317" s="29" t="s">
        <v>196</v>
      </c>
      <c r="C2317" s="59">
        <v>45857</v>
      </c>
      <c r="D2317" s="29" t="str">
        <f>VLOOKUP(B2317,辅助信息!E:K,7,FALSE)</f>
        <v>JWDDCD2025102100476</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93</v>
      </c>
      <c r="Q2317" s="18" t="str">
        <f>VLOOKUP(B2317,辅助信息!E:M,9,FALSE)</f>
        <v>ZTWM-CDGS-XS-2025-0073-五冶天府-成都怡心湖片区及龙泉驿医院等项目</v>
      </c>
      <c r="R2317" s="18" t="str">
        <f>_xlfn._xlws.FILTER(辅助信息!D:D,辅助信息!E:E=B2317)</f>
        <v>五冶建设师大附中外语校新建教学楼工程</v>
      </c>
    </row>
    <row r="2318" hidden="1" spans="2:18">
      <c r="B2318" s="29" t="s">
        <v>196</v>
      </c>
      <c r="C2318" s="59">
        <v>45857</v>
      </c>
      <c r="D2318" s="29" t="str">
        <f>VLOOKUP(B2318,辅助信息!E:K,7,FALSE)</f>
        <v>JWDDCD2025102100476</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93</v>
      </c>
      <c r="Q2318" s="18" t="str">
        <f>VLOOKUP(B2318,辅助信息!E:M,9,FALSE)</f>
        <v>ZTWM-CDGS-XS-2025-0073-五冶天府-成都怡心湖片区及龙泉驿医院等项目</v>
      </c>
      <c r="R2318" s="18" t="str">
        <f>_xlfn._xlws.FILTER(辅助信息!D:D,辅助信息!E:E=B2318)</f>
        <v>五冶建设师大附中外语校新建教学楼工程</v>
      </c>
    </row>
    <row r="2319" hidden="1" spans="2:18">
      <c r="B2319" s="29" t="s">
        <v>196</v>
      </c>
      <c r="C2319" s="59">
        <v>45857</v>
      </c>
      <c r="D2319" s="29" t="str">
        <f>VLOOKUP(B2319,辅助信息!E:K,7,FALSE)</f>
        <v>JWDDCD2025102100476</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93</v>
      </c>
      <c r="Q2319" s="18" t="str">
        <f>VLOOKUP(B2319,辅助信息!E:M,9,FALSE)</f>
        <v>ZTWM-CDGS-XS-2025-0073-五冶天府-成都怡心湖片区及龙泉驿医院等项目</v>
      </c>
      <c r="R2319" s="18" t="str">
        <f>_xlfn._xlws.FILTER(辅助信息!D:D,辅助信息!E:E=B2319)</f>
        <v>五冶建设师大附中外语校新建教学楼工程</v>
      </c>
    </row>
    <row r="2320" hidden="1" spans="2:18">
      <c r="B2320" s="29" t="s">
        <v>196</v>
      </c>
      <c r="C2320" s="59">
        <v>45857</v>
      </c>
      <c r="D2320" s="29" t="str">
        <f>VLOOKUP(B2320,辅助信息!E:K,7,FALSE)</f>
        <v>JWDDCD2025102100476</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93</v>
      </c>
      <c r="Q2320" s="18" t="str">
        <f>VLOOKUP(B2320,辅助信息!E:M,9,FALSE)</f>
        <v>ZTWM-CDGS-XS-2025-0073-五冶天府-成都怡心湖片区及龙泉驿医院等项目</v>
      </c>
      <c r="R2320" s="18" t="str">
        <f>_xlfn._xlws.FILTER(辅助信息!D:D,辅助信息!E:E=B2320)</f>
        <v>五冶建设师大附中外语校新建教学楼工程</v>
      </c>
    </row>
    <row r="2321" hidden="1" spans="2:18">
      <c r="B2321" s="29" t="s">
        <v>196</v>
      </c>
      <c r="C2321" s="59">
        <v>45857</v>
      </c>
      <c r="D2321" s="29" t="str">
        <f>VLOOKUP(B2321,辅助信息!E:K,7,FALSE)</f>
        <v>JWDDCD2025102100476</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93</v>
      </c>
      <c r="Q2321" s="18" t="str">
        <f>VLOOKUP(B2321,辅助信息!E:M,9,FALSE)</f>
        <v>ZTWM-CDGS-XS-2025-0073-五冶天府-成都怡心湖片区及龙泉驿医院等项目</v>
      </c>
      <c r="R2321" s="18" t="str">
        <f>_xlfn._xlws.FILTER(辅助信息!D:D,辅助信息!E:E=B2321)</f>
        <v>五冶建设师大附中外语校新建教学楼工程</v>
      </c>
    </row>
    <row r="2322" hidden="1" spans="2:18">
      <c r="B2322" s="29" t="s">
        <v>196</v>
      </c>
      <c r="C2322" s="59">
        <v>45857</v>
      </c>
      <c r="D2322" s="29" t="str">
        <f>VLOOKUP(B2322,辅助信息!E:K,7,FALSE)</f>
        <v>JWDDCD2025102100476</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93</v>
      </c>
      <c r="Q2322" s="18" t="str">
        <f>VLOOKUP(B2322,辅助信息!E:M,9,FALSE)</f>
        <v>ZTWM-CDGS-XS-2025-0073-五冶天府-成都怡心湖片区及龙泉驿医院等项目</v>
      </c>
      <c r="R2322" s="18" t="str">
        <f>_xlfn._xlws.FILTER(辅助信息!D:D,辅助信息!E:E=B2322)</f>
        <v>五冶建设师大附中外语校新建教学楼工程</v>
      </c>
    </row>
    <row r="2323" hidden="1" spans="2:18">
      <c r="B2323" s="29" t="s">
        <v>196</v>
      </c>
      <c r="C2323" s="59">
        <v>45857</v>
      </c>
      <c r="D2323" s="29" t="str">
        <f>VLOOKUP(B2323,辅助信息!E:K,7,FALSE)</f>
        <v>JWDDCD2025102100476</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93</v>
      </c>
      <c r="Q2323" s="18" t="str">
        <f>VLOOKUP(B2323,辅助信息!E:M,9,FALSE)</f>
        <v>ZTWM-CDGS-XS-2025-0073-五冶天府-成都怡心湖片区及龙泉驿医院等项目</v>
      </c>
      <c r="R2323" s="18" t="str">
        <f>_xlfn._xlws.FILTER(辅助信息!D:D,辅助信息!E:E=B2323)</f>
        <v>五冶建设师大附中外语校新建教学楼工程</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93</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乐山市校地共建产教融合基地建设项目二标段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93</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乐山市校地共建产教融合基地建设项目二标段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93</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乐山市校地共建产教融合基地建设项目二标段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93</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乐山市校地共建产教融合基地建设项目二标段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93</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乐山市校地共建产教融合基地建设项目二标段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93</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乐山市校地共建产教融合基地建设项目二标段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93</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乐山市校地共建产教融合基地建设项目二标段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93</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93</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93</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93</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93</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93</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JWDDCD2025102100473</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93</v>
      </c>
      <c r="Q2337" s="18" t="str">
        <f>VLOOKUP(B2337,辅助信息!E:M,9,FALSE)</f>
        <v>ZTWM-CDGS-XS-2025-0073-五冶天府-成都怡心湖片区及龙泉驿医院等项目</v>
      </c>
      <c r="R2337" s="18" t="str">
        <f>_xlfn._xlws.FILTER(辅助信息!D:D,辅助信息!E:E=B2337)</f>
        <v>五冶建设扩建艺体中学二期工程</v>
      </c>
    </row>
    <row r="2338" hidden="1" spans="2:18">
      <c r="B2338" s="86" t="s">
        <v>167</v>
      </c>
      <c r="C2338" s="59">
        <v>45859</v>
      </c>
      <c r="D2338" s="29" t="str">
        <f>VLOOKUP(B2338,辅助信息!E:K,7,FALSE)</f>
        <v>JWDDCD2025102100473</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93</v>
      </c>
      <c r="Q2338" s="18" t="str">
        <f>VLOOKUP(B2338,辅助信息!E:M,9,FALSE)</f>
        <v>ZTWM-CDGS-XS-2025-0073-五冶天府-成都怡心湖片区及龙泉驿医院等项目</v>
      </c>
      <c r="R2338" s="18" t="str">
        <f>_xlfn._xlws.FILTER(辅助信息!D:D,辅助信息!E:E=B2338)</f>
        <v>五冶建设扩建艺体中学二期工程</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93</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93</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93</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93</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93</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93</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93</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93</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93</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93</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JWDDCD2025102100473</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93</v>
      </c>
      <c r="Q2349" s="18" t="str">
        <f>VLOOKUP(B2349,辅助信息!E:M,9,FALSE)</f>
        <v>ZTWM-CDGS-XS-2025-0073-五冶天府-成都怡心湖片区及龙泉驿医院等项目</v>
      </c>
      <c r="R2349" s="18" t="str">
        <f>_xlfn._xlws.FILTER(辅助信息!D:D,辅助信息!E:E=B2349)</f>
        <v>五冶建设扩建艺体中学二期工程</v>
      </c>
    </row>
    <row r="2350" hidden="1" spans="2:18">
      <c r="B2350" s="29" t="s">
        <v>167</v>
      </c>
      <c r="C2350" s="59">
        <v>45860</v>
      </c>
      <c r="D2350" s="29" t="str">
        <f>VLOOKUP(B2350,辅助信息!E:K,7,FALSE)</f>
        <v>JWDDCD2025102100473</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92</v>
      </c>
      <c r="Q2350" s="18" t="str">
        <f>VLOOKUP(B2350,辅助信息!E:M,9,FALSE)</f>
        <v>ZTWM-CDGS-XS-2025-0073-五冶天府-成都怡心湖片区及龙泉驿医院等项目</v>
      </c>
      <c r="R2350" s="18" t="str">
        <f>_xlfn._xlws.FILTER(辅助信息!D:D,辅助信息!E:E=B2350)</f>
        <v>五冶建设扩建艺体中学二期工程</v>
      </c>
    </row>
    <row r="2351" hidden="1" spans="2:18">
      <c r="B2351" s="29" t="s">
        <v>167</v>
      </c>
      <c r="C2351" s="59">
        <v>45860</v>
      </c>
      <c r="D2351" s="29" t="str">
        <f>VLOOKUP(B2351,辅助信息!E:K,7,FALSE)</f>
        <v>JWDDCD2025102100473</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92</v>
      </c>
      <c r="Q2351" s="18" t="str">
        <f>VLOOKUP(B2351,辅助信息!E:M,9,FALSE)</f>
        <v>ZTWM-CDGS-XS-2025-0073-五冶天府-成都怡心湖片区及龙泉驿医院等项目</v>
      </c>
      <c r="R2351" s="18" t="str">
        <f>_xlfn._xlws.FILTER(辅助信息!D:D,辅助信息!E:E=B2351)</f>
        <v>五冶建设扩建艺体中学二期工程</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92</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92</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92</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92</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92</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92</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92</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90</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90</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90</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90</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90</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90</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90</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90</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90</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90</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90</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90</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90</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乐山市校地共建产教融合基地建设项目二标段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90</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乐山市校地共建产教融合基地建设项目二标段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90</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乐山市校地共建产教融合基地建设项目二标段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90</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乐山市校地共建产教融合基地建设项目二标段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90</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乐山市校地共建产教融合基地建设项目二标段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90</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乐山市校地共建产教融合基地建设项目二标段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90</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乐山市校地共建产教融合基地建设项目二标段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90</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乐山市校地共建产教融合基地建设项目二标段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90</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乐山市校地共建产教融合基地建设项目二标段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90</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乐山市校地共建产教融合基地建设项目二标段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90</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乐山市校地共建产教融合基地建设项目二标段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90</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乐山市校地共建产教融合基地建设项目二标段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90</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乐山市校地共建产教融合基地建设项目二标段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90</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乐山市校地共建产教融合基地建设项目二标段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90</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乐山市校地共建产教融合基地建设项目二标段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90</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乐山市校地共建产教融合基地建设项目二标段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90</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乐山市校地共建产教融合基地建设项目二标段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90</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乐山市校地共建产教融合基地建设项目二标段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90</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乐山市校地共建产教融合基地建设项目二标段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90</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乐山市校地共建产教融合基地建设项目二标段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90</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乐山市校地共建产教融合基地建设项目二标段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90</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乐山市校地共建产教融合基地建设项目二标段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90</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乐山市校地共建产教融合基地建设项目二标段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90</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乐山市校地共建产教融合基地建设项目二标段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90</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乐山市校地共建产教融合基地建设项目二标段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90</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乐山市校地共建产教融合基地建设项目二标段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90</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乐山市校地共建产教融合基地建设项目二标段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90</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乐山市校地共建产教融合基地建设项目二标段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90</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乐山市校地共建产教融合基地建设项目二标段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90</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乐山市校地共建产教融合基地建设项目二标段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90</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乐山市校地共建产教融合基地建设项目二标段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90</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乐山市校地共建产教融合基地建设项目二标段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90</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乐山市校地共建产教融合基地建设项目二标段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90</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乐山市校地共建产教融合基地建设项目二标段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90</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乐山市校地共建产教融合基地建设项目二标段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90</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乐山市校地共建产教融合基地建设项目二标段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90</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乐山市校地共建产教融合基地建设项目二标段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90</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乐山市校地共建产教融合基地建设项目二标段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90</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乐山市校地共建产教融合基地建设项目二标段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90</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乐山市校地共建产教融合基地建设项目二标段</v>
      </c>
    </row>
    <row r="2411" hidden="1" spans="2:18">
      <c r="B2411" s="29" t="s">
        <v>196</v>
      </c>
      <c r="C2411" s="59">
        <v>45861</v>
      </c>
      <c r="D2411" s="29" t="str">
        <f>VLOOKUP(B2411,辅助信息!E:K,7,FALSE)</f>
        <v>JWDDCD2025102100476</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90</v>
      </c>
      <c r="Q2411" s="18" t="str">
        <f>VLOOKUP(B2411,辅助信息!E:M,9,FALSE)</f>
        <v>ZTWM-CDGS-XS-2025-0073-五冶天府-成都怡心湖片区及龙泉驿医院等项目</v>
      </c>
      <c r="R2411" s="18" t="str">
        <f>_xlfn._xlws.FILTER(辅助信息!D:D,辅助信息!E:E=B2411)</f>
        <v>五冶建设师大附中外语校新建教学楼工程</v>
      </c>
    </row>
    <row r="2412" hidden="1" spans="2:18">
      <c r="B2412" s="29" t="s">
        <v>196</v>
      </c>
      <c r="C2412" s="59">
        <v>45861</v>
      </c>
      <c r="D2412" s="29" t="str">
        <f>VLOOKUP(B2412,辅助信息!E:K,7,FALSE)</f>
        <v>JWDDCD2025102100476</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90</v>
      </c>
      <c r="Q2412" s="18" t="str">
        <f>VLOOKUP(B2412,辅助信息!E:M,9,FALSE)</f>
        <v>ZTWM-CDGS-XS-2025-0073-五冶天府-成都怡心湖片区及龙泉驿医院等项目</v>
      </c>
      <c r="R2412" s="18" t="str">
        <f>_xlfn._xlws.FILTER(辅助信息!D:D,辅助信息!E:E=B2412)</f>
        <v>五冶建设师大附中外语校新建教学楼工程</v>
      </c>
    </row>
    <row r="2413" hidden="1" spans="2:18">
      <c r="B2413" s="29" t="s">
        <v>196</v>
      </c>
      <c r="C2413" s="59">
        <v>45861</v>
      </c>
      <c r="D2413" s="29" t="str">
        <f>VLOOKUP(B2413,辅助信息!E:K,7,FALSE)</f>
        <v>JWDDCD2025102100476</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90</v>
      </c>
      <c r="Q2413" s="18" t="str">
        <f>VLOOKUP(B2413,辅助信息!E:M,9,FALSE)</f>
        <v>ZTWM-CDGS-XS-2025-0073-五冶天府-成都怡心湖片区及龙泉驿医院等项目</v>
      </c>
      <c r="R2413" s="18" t="str">
        <f>_xlfn._xlws.FILTER(辅助信息!D:D,辅助信息!E:E=B2413)</f>
        <v>五冶建设师大附中外语校新建教学楼工程</v>
      </c>
    </row>
    <row r="2414" hidden="1" spans="2:18">
      <c r="B2414" s="29" t="s">
        <v>196</v>
      </c>
      <c r="C2414" s="59">
        <v>45861</v>
      </c>
      <c r="D2414" s="29" t="str">
        <f>VLOOKUP(B2414,辅助信息!E:K,7,FALSE)</f>
        <v>JWDDCD2025102100476</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90</v>
      </c>
      <c r="Q2414" s="18" t="str">
        <f>VLOOKUP(B2414,辅助信息!E:M,9,FALSE)</f>
        <v>ZTWM-CDGS-XS-2025-0073-五冶天府-成都怡心湖片区及龙泉驿医院等项目</v>
      </c>
      <c r="R2414" s="18" t="str">
        <f>_xlfn._xlws.FILTER(辅助信息!D:D,辅助信息!E:E=B2414)</f>
        <v>五冶建设师大附中外语校新建教学楼工程</v>
      </c>
    </row>
    <row r="2415" hidden="1" spans="2:18">
      <c r="B2415" s="29" t="s">
        <v>196</v>
      </c>
      <c r="C2415" s="59">
        <v>45861</v>
      </c>
      <c r="D2415" s="29" t="str">
        <f>VLOOKUP(B2415,辅助信息!E:K,7,FALSE)</f>
        <v>JWDDCD2025102100476</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90</v>
      </c>
      <c r="Q2415" s="18" t="str">
        <f>VLOOKUP(B2415,辅助信息!E:M,9,FALSE)</f>
        <v>ZTWM-CDGS-XS-2025-0073-五冶天府-成都怡心湖片区及龙泉驿医院等项目</v>
      </c>
      <c r="R2415" s="18" t="str">
        <f>_xlfn._xlws.FILTER(辅助信息!D:D,辅助信息!E:E=B2415)</f>
        <v>五冶建设师大附中外语校新建教学楼工程</v>
      </c>
    </row>
    <row r="2416" hidden="1" spans="2:18">
      <c r="B2416" s="29" t="s">
        <v>196</v>
      </c>
      <c r="C2416" s="59">
        <v>45861</v>
      </c>
      <c r="D2416" s="29" t="str">
        <f>VLOOKUP(B2416,辅助信息!E:K,7,FALSE)</f>
        <v>JWDDCD2025102100476</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90</v>
      </c>
      <c r="Q2416" s="18" t="str">
        <f>VLOOKUP(B2416,辅助信息!E:M,9,FALSE)</f>
        <v>ZTWM-CDGS-XS-2025-0073-五冶天府-成都怡心湖片区及龙泉驿医院等项目</v>
      </c>
      <c r="R2416" s="18" t="str">
        <f>_xlfn._xlws.FILTER(辅助信息!D:D,辅助信息!E:E=B2416)</f>
        <v>五冶建设师大附中外语校新建教学楼工程</v>
      </c>
    </row>
    <row r="2417" hidden="1" spans="2:18">
      <c r="B2417" s="29" t="s">
        <v>196</v>
      </c>
      <c r="C2417" s="59">
        <v>45861</v>
      </c>
      <c r="D2417" s="29" t="str">
        <f>VLOOKUP(B2417,辅助信息!E:K,7,FALSE)</f>
        <v>JWDDCD2025102100476</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90</v>
      </c>
      <c r="Q2417" s="18" t="str">
        <f>VLOOKUP(B2417,辅助信息!E:M,9,FALSE)</f>
        <v>ZTWM-CDGS-XS-2025-0073-五冶天府-成都怡心湖片区及龙泉驿医院等项目</v>
      </c>
      <c r="R2417" s="18" t="str">
        <f>_xlfn._xlws.FILTER(辅助信息!D:D,辅助信息!E:E=B2417)</f>
        <v>五冶建设师大附中外语校新建教学楼工程</v>
      </c>
    </row>
    <row r="2418" hidden="1" spans="2:18">
      <c r="B2418" s="29" t="s">
        <v>196</v>
      </c>
      <c r="C2418" s="59">
        <v>45861</v>
      </c>
      <c r="D2418" s="29" t="str">
        <f>VLOOKUP(B2418,辅助信息!E:K,7,FALSE)</f>
        <v>JWDDCD2025102100476</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90</v>
      </c>
      <c r="Q2418" s="18" t="str">
        <f>VLOOKUP(B2418,辅助信息!E:M,9,FALSE)</f>
        <v>ZTWM-CDGS-XS-2025-0073-五冶天府-成都怡心湖片区及龙泉驿医院等项目</v>
      </c>
      <c r="R2418" s="18" t="str">
        <f>_xlfn._xlws.FILTER(辅助信息!D:D,辅助信息!E:E=B2418)</f>
        <v>五冶建设师大附中外语校新建教学楼工程</v>
      </c>
    </row>
    <row r="2419" hidden="1" spans="2:18">
      <c r="B2419" s="29" t="s">
        <v>196</v>
      </c>
      <c r="C2419" s="59">
        <v>45861</v>
      </c>
      <c r="D2419" s="29" t="str">
        <f>VLOOKUP(B2419,辅助信息!E:K,7,FALSE)</f>
        <v>JWDDCD2025102100476</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90</v>
      </c>
      <c r="Q2419" s="18" t="str">
        <f>VLOOKUP(B2419,辅助信息!E:M,9,FALSE)</f>
        <v>ZTWM-CDGS-XS-2025-0073-五冶天府-成都怡心湖片区及龙泉驿医院等项目</v>
      </c>
      <c r="R2419" s="18" t="str">
        <f>_xlfn._xlws.FILTER(辅助信息!D:D,辅助信息!E:E=B2419)</f>
        <v>五冶建设师大附中外语校新建教学楼工程</v>
      </c>
    </row>
    <row r="2420" hidden="1" spans="2:18">
      <c r="B2420" s="29" t="s">
        <v>196</v>
      </c>
      <c r="C2420" s="59">
        <v>45861</v>
      </c>
      <c r="D2420" s="29" t="str">
        <f>VLOOKUP(B2420,辅助信息!E:K,7,FALSE)</f>
        <v>JWDDCD2025102100476</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90</v>
      </c>
      <c r="Q2420" s="18" t="str">
        <f>VLOOKUP(B2420,辅助信息!E:M,9,FALSE)</f>
        <v>ZTWM-CDGS-XS-2025-0073-五冶天府-成都怡心湖片区及龙泉驿医院等项目</v>
      </c>
      <c r="R2420" s="18" t="str">
        <f>_xlfn._xlws.FILTER(辅助信息!D:D,辅助信息!E:E=B2420)</f>
        <v>五冶建设师大附中外语校新建教学楼工程</v>
      </c>
    </row>
    <row r="2421" hidden="1" spans="2:18">
      <c r="B2421" s="29" t="s">
        <v>196</v>
      </c>
      <c r="C2421" s="59">
        <v>45861</v>
      </c>
      <c r="D2421" s="29" t="str">
        <f>VLOOKUP(B2421,辅助信息!E:K,7,FALSE)</f>
        <v>JWDDCD2025102100476</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90</v>
      </c>
      <c r="Q2421" s="18" t="str">
        <f>VLOOKUP(B2421,辅助信息!E:M,9,FALSE)</f>
        <v>ZTWM-CDGS-XS-2025-0073-五冶天府-成都怡心湖片区及龙泉驿医院等项目</v>
      </c>
      <c r="R2421" s="18" t="str">
        <f>_xlfn._xlws.FILTER(辅助信息!D:D,辅助信息!E:E=B2421)</f>
        <v>五冶建设师大附中外语校新建教学楼工程</v>
      </c>
    </row>
    <row r="2422" hidden="1" spans="2:18">
      <c r="B2422" s="29" t="s">
        <v>196</v>
      </c>
      <c r="C2422" s="59">
        <v>45861</v>
      </c>
      <c r="D2422" s="29" t="str">
        <f>VLOOKUP(B2422,辅助信息!E:K,7,FALSE)</f>
        <v>JWDDCD2025102100476</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90</v>
      </c>
      <c r="Q2422" s="18" t="str">
        <f>VLOOKUP(B2422,辅助信息!E:M,9,FALSE)</f>
        <v>ZTWM-CDGS-XS-2025-0073-五冶天府-成都怡心湖片区及龙泉驿医院等项目</v>
      </c>
      <c r="R2422" s="18" t="str">
        <f>_xlfn._xlws.FILTER(辅助信息!D:D,辅助信息!E:E=B2422)</f>
        <v>五冶建设师大附中外语校新建教学楼工程</v>
      </c>
    </row>
    <row r="2423" hidden="1" spans="2:18">
      <c r="B2423" s="29" t="s">
        <v>196</v>
      </c>
      <c r="C2423" s="59">
        <v>45861</v>
      </c>
      <c r="D2423" s="29" t="str">
        <f>VLOOKUP(B2423,辅助信息!E:K,7,FALSE)</f>
        <v>JWDDCD2025102100476</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90</v>
      </c>
      <c r="Q2423" s="18" t="str">
        <f>VLOOKUP(B2423,辅助信息!E:M,9,FALSE)</f>
        <v>ZTWM-CDGS-XS-2025-0073-五冶天府-成都怡心湖片区及龙泉驿医院等项目</v>
      </c>
      <c r="R2423" s="18" t="str">
        <f>_xlfn._xlws.FILTER(辅助信息!D:D,辅助信息!E:E=B2423)</f>
        <v>五冶建设师大附中外语校新建教学楼工程</v>
      </c>
    </row>
    <row r="2424" hidden="1" spans="2:18">
      <c r="B2424" s="29" t="s">
        <v>196</v>
      </c>
      <c r="C2424" s="59">
        <v>45861</v>
      </c>
      <c r="D2424" s="29" t="str">
        <f>VLOOKUP(B2424,辅助信息!E:K,7,FALSE)</f>
        <v>JWDDCD2025102100476</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90</v>
      </c>
      <c r="Q2424" s="18" t="str">
        <f>VLOOKUP(B2424,辅助信息!E:M,9,FALSE)</f>
        <v>ZTWM-CDGS-XS-2025-0073-五冶天府-成都怡心湖片区及龙泉驿医院等项目</v>
      </c>
      <c r="R2424" s="18" t="str">
        <f>_xlfn._xlws.FILTER(辅助信息!D:D,辅助信息!E:E=B2424)</f>
        <v>五冶建设师大附中外语校新建教学楼工程</v>
      </c>
    </row>
    <row r="2425" hidden="1" spans="2:18">
      <c r="B2425" s="29" t="s">
        <v>196</v>
      </c>
      <c r="C2425" s="59">
        <v>45861</v>
      </c>
      <c r="D2425" s="29" t="str">
        <f>VLOOKUP(B2425,辅助信息!E:K,7,FALSE)</f>
        <v>JWDDCD2025102100476</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90</v>
      </c>
      <c r="Q2425" s="18" t="str">
        <f>VLOOKUP(B2425,辅助信息!E:M,9,FALSE)</f>
        <v>ZTWM-CDGS-XS-2025-0073-五冶天府-成都怡心湖片区及龙泉驿医院等项目</v>
      </c>
      <c r="R2425" s="18" t="str">
        <f>_xlfn._xlws.FILTER(辅助信息!D:D,辅助信息!E:E=B2425)</f>
        <v>五冶建设师大附中外语校新建教学楼工程</v>
      </c>
    </row>
    <row r="2426" hidden="1" spans="2:18">
      <c r="B2426" s="29" t="s">
        <v>196</v>
      </c>
      <c r="C2426" s="59">
        <v>45861</v>
      </c>
      <c r="D2426" s="29" t="str">
        <f>VLOOKUP(B2426,辅助信息!E:K,7,FALSE)</f>
        <v>JWDDCD2025102100476</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90</v>
      </c>
      <c r="Q2426" s="18" t="str">
        <f>VLOOKUP(B2426,辅助信息!E:M,9,FALSE)</f>
        <v>ZTWM-CDGS-XS-2025-0073-五冶天府-成都怡心湖片区及龙泉驿医院等项目</v>
      </c>
      <c r="R2426" s="18" t="str">
        <f>_xlfn._xlws.FILTER(辅助信息!D:D,辅助信息!E:E=B2426)</f>
        <v>五冶建设师大附中外语校新建教学楼工程</v>
      </c>
    </row>
    <row r="2427" hidden="1" spans="2:18">
      <c r="B2427" s="29" t="s">
        <v>196</v>
      </c>
      <c r="C2427" s="59">
        <v>45861</v>
      </c>
      <c r="D2427" s="29" t="str">
        <f>VLOOKUP(B2427,辅助信息!E:K,7,FALSE)</f>
        <v>JWDDCD2025102100476</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90</v>
      </c>
      <c r="Q2427" s="18" t="str">
        <f>VLOOKUP(B2427,辅助信息!E:M,9,FALSE)</f>
        <v>ZTWM-CDGS-XS-2025-0073-五冶天府-成都怡心湖片区及龙泉驿医院等项目</v>
      </c>
      <c r="R2427" s="18" t="str">
        <f>_xlfn._xlws.FILTER(辅助信息!D:D,辅助信息!E:E=B2427)</f>
        <v>五冶建设师大附中外语校新建教学楼工程</v>
      </c>
    </row>
    <row r="2428" hidden="1" spans="2:18">
      <c r="B2428" s="29" t="s">
        <v>196</v>
      </c>
      <c r="C2428" s="59">
        <v>45861</v>
      </c>
      <c r="D2428" s="29" t="str">
        <f>VLOOKUP(B2428,辅助信息!E:K,7,FALSE)</f>
        <v>JWDDCD2025102100476</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90</v>
      </c>
      <c r="Q2428" s="18" t="str">
        <f>VLOOKUP(B2428,辅助信息!E:M,9,FALSE)</f>
        <v>ZTWM-CDGS-XS-2025-0073-五冶天府-成都怡心湖片区及龙泉驿医院等项目</v>
      </c>
      <c r="R2428" s="18" t="str">
        <f>_xlfn._xlws.FILTER(辅助信息!D:D,辅助信息!E:E=B2428)</f>
        <v>五冶建设师大附中外语校新建教学楼工程</v>
      </c>
    </row>
    <row r="2429" hidden="1" spans="1:18">
      <c r="A2429" s="60" t="s">
        <v>202</v>
      </c>
      <c r="B2429" s="29" t="s">
        <v>203</v>
      </c>
      <c r="C2429" s="59">
        <v>45862</v>
      </c>
      <c r="D2429" s="29" t="str">
        <f>VLOOKUP(B2429,辅助信息!E:K,7,FALSE)</f>
        <v>JWDDCD2025102100479</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五冶建设空港兴城怡心街道83亩项目</v>
      </c>
    </row>
    <row r="2430" hidden="1" spans="1:18">
      <c r="A2430" s="60"/>
      <c r="B2430" s="29" t="s">
        <v>203</v>
      </c>
      <c r="C2430" s="59">
        <v>45862</v>
      </c>
      <c r="D2430" s="29" t="str">
        <f>VLOOKUP(B2430,辅助信息!E:K,7,FALSE)</f>
        <v>JWDDCD2025102100479</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五冶建设空港兴城怡心街道83亩项目</v>
      </c>
    </row>
    <row r="2431" hidden="1" spans="1:18">
      <c r="A2431" s="60"/>
      <c r="B2431" s="29" t="s">
        <v>203</v>
      </c>
      <c r="C2431" s="59">
        <v>45862</v>
      </c>
      <c r="D2431" s="29" t="str">
        <f>VLOOKUP(B2431,辅助信息!E:K,7,FALSE)</f>
        <v>JWDDCD2025102100479</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五冶建设空港兴城怡心街道83亩项目</v>
      </c>
    </row>
    <row r="2432" hidden="1" spans="1:18">
      <c r="A2432" s="60"/>
      <c r="B2432" s="29" t="s">
        <v>203</v>
      </c>
      <c r="C2432" s="59">
        <v>45862</v>
      </c>
      <c r="D2432" s="29" t="str">
        <f>VLOOKUP(B2432,辅助信息!E:K,7,FALSE)</f>
        <v>JWDDCD2025102100479</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五冶建设空港兴城怡心街道83亩项目</v>
      </c>
    </row>
    <row r="2433" hidden="1" spans="1:18">
      <c r="A2433" s="60"/>
      <c r="B2433" s="29" t="s">
        <v>203</v>
      </c>
      <c r="C2433" s="59">
        <v>45862</v>
      </c>
      <c r="D2433" s="29" t="str">
        <f>VLOOKUP(B2433,辅助信息!E:K,7,FALSE)</f>
        <v>JWDDCD2025102100479</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五冶建设空港兴城怡心街道83亩项目</v>
      </c>
    </row>
    <row r="2434" hidden="1" spans="1:18">
      <c r="A2434" s="60"/>
      <c r="B2434" s="29" t="s">
        <v>203</v>
      </c>
      <c r="C2434" s="59">
        <v>45862</v>
      </c>
      <c r="D2434" s="29" t="str">
        <f>VLOOKUP(B2434,辅助信息!E:K,7,FALSE)</f>
        <v>JWDDCD2025102100479</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五冶建设空港兴城怡心街道83亩项目</v>
      </c>
    </row>
    <row r="2435" hidden="1" spans="1:18">
      <c r="A2435" s="60"/>
      <c r="B2435" s="29" t="s">
        <v>203</v>
      </c>
      <c r="C2435" s="59">
        <v>45862</v>
      </c>
      <c r="D2435" s="29" t="str">
        <f>VLOOKUP(B2435,辅助信息!E:K,7,FALSE)</f>
        <v>JWDDCD2025102100479</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五冶建设空港兴城怡心街道83亩项目</v>
      </c>
    </row>
    <row r="2436" hidden="1" spans="1:18">
      <c r="A2436" s="60"/>
      <c r="B2436" s="29" t="s">
        <v>203</v>
      </c>
      <c r="C2436" s="59">
        <v>45862</v>
      </c>
      <c r="D2436" s="29" t="str">
        <f>VLOOKUP(B2436,辅助信息!E:K,7,FALSE)</f>
        <v>JWDDCD2025102100479</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五冶建设空港兴城怡心街道83亩项目</v>
      </c>
    </row>
    <row r="2437" hidden="1" spans="1:18">
      <c r="A2437" s="60"/>
      <c r="B2437" s="29" t="s">
        <v>203</v>
      </c>
      <c r="C2437" s="59">
        <v>45862</v>
      </c>
      <c r="D2437" s="29" t="str">
        <f>VLOOKUP(B2437,辅助信息!E:K,7,FALSE)</f>
        <v>JWDDCD2025102100479</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五冶建设空港兴城怡心街道83亩项目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90</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乐山市校地共建产教融合基地建设项目二标段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乐山市校地共建产教融合基地建设项目二标段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乐山市校地共建产教融合基地建设项目二标段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乐山市校地共建产教融合基地建设项目二标段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乐山市校地共建产教融合基地建设项目二标段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乐山市校地共建产教融合基地建设项目二标段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乐山市校地共建产教融合基地建设项目二标段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乐山市校地共建产教融合基地建设项目二标段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乐山市校地共建产教融合基地建设项目二标段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乐山市校地共建产教融合基地建设项目二标段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乐山市校地共建产教融合基地建设项目二标段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乐山市校地共建产教融合基地建设项目二标段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乐山市校地共建产教融合基地建设项目二标段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乐山市校地共建产教融合基地建设项目二标段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乐山市校地共建产教融合基地建设项目二标段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乐山市校地共建产教融合基地建设项目二标段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乐山市校地共建产教融合基地建设项目二标段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乐山市校地共建产教融合基地建设项目二标段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乐山市校地共建产教融合基地建设项目二标段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乐山市校地共建产教融合基地建设项目二标段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乐山市校地共建产教融合基地建设项目二标段</v>
      </c>
    </row>
    <row r="2475" hidden="1" spans="2:18">
      <c r="B2475" s="29" t="s">
        <v>167</v>
      </c>
      <c r="C2475" s="59">
        <v>45864</v>
      </c>
      <c r="D2475" s="29" t="str">
        <f>VLOOKUP(B2475,辅助信息!E:K,7,FALSE)</f>
        <v>JWDDCD2025102100473</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五冶建设扩建艺体中学二期工程</v>
      </c>
    </row>
    <row r="2476" hidden="1" spans="2:18">
      <c r="B2476" s="29" t="s">
        <v>167</v>
      </c>
      <c r="C2476" s="59">
        <v>45864</v>
      </c>
      <c r="D2476" s="29" t="str">
        <f>VLOOKUP(B2476,辅助信息!E:K,7,FALSE)</f>
        <v>JWDDCD2025102100473</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五冶建设扩建艺体中学二期工程</v>
      </c>
    </row>
    <row r="2477" hidden="1" spans="2:18">
      <c r="B2477" s="29" t="s">
        <v>167</v>
      </c>
      <c r="C2477" s="59">
        <v>45864</v>
      </c>
      <c r="D2477" s="29" t="str">
        <f>VLOOKUP(B2477,辅助信息!E:K,7,FALSE)</f>
        <v>JWDDCD2025102100473</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五冶建设扩建艺体中学二期工程</v>
      </c>
    </row>
    <row r="2478" hidden="1" spans="2:18">
      <c r="B2478" s="29" t="s">
        <v>167</v>
      </c>
      <c r="C2478" s="59">
        <v>45864</v>
      </c>
      <c r="D2478" s="29" t="str">
        <f>VLOOKUP(B2478,辅助信息!E:K,7,FALSE)</f>
        <v>JWDDCD2025102100473</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五冶建设扩建艺体中学二期工程</v>
      </c>
    </row>
    <row r="2479" hidden="1" spans="2:18">
      <c r="B2479" s="29" t="s">
        <v>167</v>
      </c>
      <c r="C2479" s="59">
        <v>45864</v>
      </c>
      <c r="D2479" s="29" t="str">
        <f>VLOOKUP(B2479,辅助信息!E:K,7,FALSE)</f>
        <v>JWDDCD2025102100473</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五冶建设扩建艺体中学二期工程</v>
      </c>
    </row>
    <row r="2480" hidden="1" spans="2:18">
      <c r="B2480" s="29" t="s">
        <v>167</v>
      </c>
      <c r="C2480" s="59">
        <v>45864</v>
      </c>
      <c r="D2480" s="29" t="str">
        <f>VLOOKUP(B2480,辅助信息!E:K,7,FALSE)</f>
        <v>JWDDCD2025102100473</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五冶建设扩建艺体中学二期工程</v>
      </c>
    </row>
    <row r="2481" hidden="1" spans="2:18">
      <c r="B2481" s="29" t="s">
        <v>167</v>
      </c>
      <c r="C2481" s="59">
        <v>45864</v>
      </c>
      <c r="D2481" s="29" t="str">
        <f>VLOOKUP(B2481,辅助信息!E:K,7,FALSE)</f>
        <v>JWDDCD2025102100473</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五冶建设扩建艺体中学二期工程</v>
      </c>
    </row>
    <row r="2482" hidden="1" spans="2:18">
      <c r="B2482" s="29" t="s">
        <v>167</v>
      </c>
      <c r="C2482" s="59">
        <v>45864</v>
      </c>
      <c r="D2482" s="29" t="str">
        <f>VLOOKUP(B2482,辅助信息!E:K,7,FALSE)</f>
        <v>JWDDCD2025102100473</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五冶建设扩建艺体中学二期工程</v>
      </c>
    </row>
    <row r="2483" hidden="1" spans="2:18">
      <c r="B2483" s="29" t="s">
        <v>167</v>
      </c>
      <c r="C2483" s="59">
        <v>45864</v>
      </c>
      <c r="D2483" s="29" t="str">
        <f>VLOOKUP(B2483,辅助信息!E:K,7,FALSE)</f>
        <v>JWDDCD2025102100473</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五冶建设扩建艺体中学二期工程</v>
      </c>
    </row>
    <row r="2484" hidden="1" spans="2:18">
      <c r="B2484" s="29" t="s">
        <v>167</v>
      </c>
      <c r="C2484" s="59">
        <v>45866</v>
      </c>
      <c r="D2484" s="29" t="str">
        <f>VLOOKUP(B2484,辅助信息!E:K,7,FALSE)</f>
        <v>JWDDCD2025102100473</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87</v>
      </c>
      <c r="Q2484" s="18" t="str">
        <f>VLOOKUP(B2484,辅助信息!E:M,9,FALSE)</f>
        <v>ZTWM-CDGS-XS-2025-0073-五冶天府-成都怡心湖片区及龙泉驿医院等项目</v>
      </c>
      <c r="R2484" s="18" t="str">
        <f>_xlfn._xlws.FILTER(辅助信息!D:D,辅助信息!E:E=B2484)</f>
        <v>五冶建设扩建艺体中学二期工程</v>
      </c>
    </row>
    <row r="2485" hidden="1" spans="2:18">
      <c r="B2485" s="29" t="s">
        <v>167</v>
      </c>
      <c r="C2485" s="59">
        <v>45866</v>
      </c>
      <c r="D2485" s="29" t="str">
        <f>VLOOKUP(B2485,辅助信息!E:K,7,FALSE)</f>
        <v>JWDDCD2025102100473</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87</v>
      </c>
      <c r="Q2485" s="18" t="str">
        <f>VLOOKUP(B2485,辅助信息!E:M,9,FALSE)</f>
        <v>ZTWM-CDGS-XS-2025-0073-五冶天府-成都怡心湖片区及龙泉驿医院等项目</v>
      </c>
      <c r="R2485" s="18" t="str">
        <f>_xlfn._xlws.FILTER(辅助信息!D:D,辅助信息!E:E=B2485)</f>
        <v>五冶建设扩建艺体中学二期工程</v>
      </c>
    </row>
    <row r="2486" hidden="1" spans="2:18">
      <c r="B2486" s="29" t="s">
        <v>167</v>
      </c>
      <c r="C2486" s="59">
        <v>45866</v>
      </c>
      <c r="D2486" s="29" t="str">
        <f>VLOOKUP(B2486,辅助信息!E:K,7,FALSE)</f>
        <v>JWDDCD2025102100473</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87</v>
      </c>
      <c r="Q2486" s="18" t="str">
        <f>VLOOKUP(B2486,辅助信息!E:M,9,FALSE)</f>
        <v>ZTWM-CDGS-XS-2025-0073-五冶天府-成都怡心湖片区及龙泉驿医院等项目</v>
      </c>
      <c r="R2486" s="18" t="str">
        <f>_xlfn._xlws.FILTER(辅助信息!D:D,辅助信息!E:E=B2486)</f>
        <v>五冶建设扩建艺体中学二期工程</v>
      </c>
    </row>
    <row r="2487" hidden="1" spans="2:18">
      <c r="B2487" s="29" t="s">
        <v>167</v>
      </c>
      <c r="C2487" s="59">
        <v>45866</v>
      </c>
      <c r="D2487" s="29" t="str">
        <f>VLOOKUP(B2487,辅助信息!E:K,7,FALSE)</f>
        <v>JWDDCD2025102100473</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87</v>
      </c>
      <c r="Q2487" s="18" t="str">
        <f>VLOOKUP(B2487,辅助信息!E:M,9,FALSE)</f>
        <v>ZTWM-CDGS-XS-2025-0073-五冶天府-成都怡心湖片区及龙泉驿医院等项目</v>
      </c>
      <c r="R2487" s="18" t="str">
        <f>_xlfn._xlws.FILTER(辅助信息!D:D,辅助信息!E:E=B2487)</f>
        <v>五冶建设扩建艺体中学二期工程</v>
      </c>
    </row>
    <row r="2488" hidden="1" spans="2:18">
      <c r="B2488" s="29" t="s">
        <v>167</v>
      </c>
      <c r="C2488" s="59">
        <v>45866</v>
      </c>
      <c r="D2488" s="29" t="str">
        <f>VLOOKUP(B2488,辅助信息!E:K,7,FALSE)</f>
        <v>JWDDCD2025102100473</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87</v>
      </c>
      <c r="Q2488" s="18" t="str">
        <f>VLOOKUP(B2488,辅助信息!E:M,9,FALSE)</f>
        <v>ZTWM-CDGS-XS-2025-0073-五冶天府-成都怡心湖片区及龙泉驿医院等项目</v>
      </c>
      <c r="R2488" s="18" t="str">
        <f>_xlfn._xlws.FILTER(辅助信息!D:D,辅助信息!E:E=B2488)</f>
        <v>五冶建设扩建艺体中学二期工程</v>
      </c>
    </row>
    <row r="2489" hidden="1" spans="2:18">
      <c r="B2489" s="29" t="s">
        <v>167</v>
      </c>
      <c r="C2489" s="59">
        <v>45866</v>
      </c>
      <c r="D2489" s="29" t="str">
        <f>VLOOKUP(B2489,辅助信息!E:K,7,FALSE)</f>
        <v>JWDDCD2025102100473</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87</v>
      </c>
      <c r="Q2489" s="18" t="str">
        <f>VLOOKUP(B2489,辅助信息!E:M,9,FALSE)</f>
        <v>ZTWM-CDGS-XS-2025-0073-五冶天府-成都怡心湖片区及龙泉驿医院等项目</v>
      </c>
      <c r="R2489" s="18" t="str">
        <f>_xlfn._xlws.FILTER(辅助信息!D:D,辅助信息!E:E=B2489)</f>
        <v>五冶建设扩建艺体中学二期工程</v>
      </c>
    </row>
    <row r="2490" hidden="1" spans="2:18">
      <c r="B2490" s="29" t="s">
        <v>167</v>
      </c>
      <c r="C2490" s="59">
        <v>45866</v>
      </c>
      <c r="D2490" s="29" t="str">
        <f>VLOOKUP(B2490,辅助信息!E:K,7,FALSE)</f>
        <v>JWDDCD2025102100473</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87</v>
      </c>
      <c r="Q2490" s="18" t="str">
        <f>VLOOKUP(B2490,辅助信息!E:M,9,FALSE)</f>
        <v>ZTWM-CDGS-XS-2025-0073-五冶天府-成都怡心湖片区及龙泉驿医院等项目</v>
      </c>
      <c r="R2490" s="18" t="str">
        <f>_xlfn._xlws.FILTER(辅助信息!D:D,辅助信息!E:E=B2490)</f>
        <v>五冶建设扩建艺体中学二期工程</v>
      </c>
    </row>
    <row r="2491" hidden="1" spans="2:18">
      <c r="B2491" s="29" t="s">
        <v>167</v>
      </c>
      <c r="C2491" s="59">
        <v>45866</v>
      </c>
      <c r="D2491" s="29" t="str">
        <f>VLOOKUP(B2491,辅助信息!E:K,7,FALSE)</f>
        <v>JWDDCD2025102100473</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87</v>
      </c>
      <c r="Q2491" s="18" t="str">
        <f>VLOOKUP(B2491,辅助信息!E:M,9,FALSE)</f>
        <v>ZTWM-CDGS-XS-2025-0073-五冶天府-成都怡心湖片区及龙泉驿医院等项目</v>
      </c>
      <c r="R2491" s="18" t="str">
        <f>_xlfn._xlws.FILTER(辅助信息!D:D,辅助信息!E:E=B2491)</f>
        <v>五冶建设扩建艺体中学二期工程</v>
      </c>
    </row>
    <row r="2492" hidden="1" spans="2:18">
      <c r="B2492" s="29" t="s">
        <v>167</v>
      </c>
      <c r="C2492" s="59">
        <v>45866</v>
      </c>
      <c r="D2492" s="29" t="str">
        <f>VLOOKUP(B2492,辅助信息!E:K,7,FALSE)</f>
        <v>JWDDCD2025102100473</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87</v>
      </c>
      <c r="Q2492" s="18" t="str">
        <f>VLOOKUP(B2492,辅助信息!E:M,9,FALSE)</f>
        <v>ZTWM-CDGS-XS-2025-0073-五冶天府-成都怡心湖片区及龙泉驿医院等项目</v>
      </c>
      <c r="R2492" s="18" t="str">
        <f>_xlfn._xlws.FILTER(辅助信息!D:D,辅助信息!E:E=B2492)</f>
        <v>五冶建设扩建艺体中学二期工程</v>
      </c>
    </row>
    <row r="2493" hidden="1" spans="2:18">
      <c r="B2493" s="29" t="s">
        <v>167</v>
      </c>
      <c r="C2493" s="59">
        <v>45866</v>
      </c>
      <c r="D2493" s="29" t="str">
        <f>VLOOKUP(B2493,辅助信息!E:K,7,FALSE)</f>
        <v>JWDDCD2025102100473</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87</v>
      </c>
      <c r="Q2493" s="18" t="str">
        <f>VLOOKUP(B2493,辅助信息!E:M,9,FALSE)</f>
        <v>ZTWM-CDGS-XS-2025-0073-五冶天府-成都怡心湖片区及龙泉驿医院等项目</v>
      </c>
      <c r="R2493" s="18" t="str">
        <f>_xlfn._xlws.FILTER(辅助信息!D:D,辅助信息!E:E=B2493)</f>
        <v>五冶建设扩建艺体中学二期工程</v>
      </c>
    </row>
    <row r="2494" hidden="1" spans="2:18">
      <c r="B2494" s="29" t="s">
        <v>167</v>
      </c>
      <c r="C2494" s="59">
        <v>45866</v>
      </c>
      <c r="D2494" s="29" t="str">
        <f>VLOOKUP(B2494,辅助信息!E:K,7,FALSE)</f>
        <v>JWDDCD2025102100473</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87</v>
      </c>
      <c r="Q2494" s="18" t="str">
        <f>VLOOKUP(B2494,辅助信息!E:M,9,FALSE)</f>
        <v>ZTWM-CDGS-XS-2025-0073-五冶天府-成都怡心湖片区及龙泉驿医院等项目</v>
      </c>
      <c r="R2494" s="18" t="str">
        <f>_xlfn._xlws.FILTER(辅助信息!D:D,辅助信息!E:E=B2494)</f>
        <v>五冶建设扩建艺体中学二期工程</v>
      </c>
    </row>
    <row r="2495" hidden="1" spans="2:18">
      <c r="B2495" s="29" t="s">
        <v>167</v>
      </c>
      <c r="C2495" s="59">
        <v>45866</v>
      </c>
      <c r="D2495" s="29" t="str">
        <f>VLOOKUP(B2495,辅助信息!E:K,7,FALSE)</f>
        <v>JWDDCD2025102100473</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87</v>
      </c>
      <c r="Q2495" s="18" t="str">
        <f>VLOOKUP(B2495,辅助信息!E:M,9,FALSE)</f>
        <v>ZTWM-CDGS-XS-2025-0073-五冶天府-成都怡心湖片区及龙泉驿医院等项目</v>
      </c>
      <c r="R2495" s="18" t="str">
        <f>_xlfn._xlws.FILTER(辅助信息!D:D,辅助信息!E:E=B2495)</f>
        <v>五冶建设扩建艺体中学二期工程</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87</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87</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87</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87</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87</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87</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87</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84</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84</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84</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84</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84</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84</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84</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84</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84</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84</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87</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87</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87</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87</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87</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87</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87</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87</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87</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85</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85</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85</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85</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85</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85</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85</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85</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85</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85</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85</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85</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85</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85</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85</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85</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85</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85</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85</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85</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85</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乐山市校地共建产教融合基地建设项目二标段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85</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乐山市校地共建产教融合基地建设项目二标段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85</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乐山市校地共建产教融合基地建设项目二标段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85</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乐山市校地共建产教融合基地建设项目二标段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85</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乐山市校地共建产教融合基地建设项目二标段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85</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乐山市校地共建产教融合基地建设项目二标段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85</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乐山市校地共建产教融合基地建设项目二标段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83</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83</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83</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83</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83</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83</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83</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83</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83</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83</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83</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83</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83</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83</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83</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83</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83</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83</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83</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83</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83</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83</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83</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83</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83</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83</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83</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83</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79</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乐山市校地共建产教融合基地建设项目二标段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79</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乐山市校地共建产教融合基地建设项目二标段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79</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乐山市校地共建产教融合基地建设项目二标段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79</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乐山市校地共建产教融合基地建设项目二标段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79</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乐山市校地共建产教融合基地建设项目二标段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79</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乐山市校地共建产教融合基地建设项目二标段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79</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乐山市校地共建产教融合基地建设项目二标段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79</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乐山市校地共建产教融合基地建设项目二标段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79</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乐山市校地共建产教融合基地建设项目二标段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79</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79</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79</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79</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79</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79</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79</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79</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79</v>
      </c>
      <c r="Q2599" s="18" t="str">
        <f>VLOOKUP(B2599,辅助信息!E:M,9,FALSE)</f>
        <v>ZTWM-CDGS-XS-2025-0073-五冶天府-成都怡心湖片区及龙泉驿医院等项目</v>
      </c>
      <c r="R2599" s="18" t="str">
        <f>_xlfn._xlws.FILTER(辅助信息!D:D,辅助信息!E:E=B2599)</f>
        <v>五冶建设龙泉芙蓉花语项目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79</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79</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79</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79</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79</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79</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78</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乐山市校地共建产教融合基地建设项目二标段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78</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乐山市校地共建产教融合基地建设项目二标段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78</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78</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78</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78</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78</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78</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78</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78</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78</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78</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78</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78</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78</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78</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78</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78</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78</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JWDDCD2025102100475</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78</v>
      </c>
      <c r="Q2629" s="18" t="str">
        <f>VLOOKUP(B2629,辅助信息!E:M,9,FALSE)</f>
        <v>ZTWM-CDGS-XS-2025-0073-五冶天府-成都怡心湖片区及龙泉驿医院等项目</v>
      </c>
      <c r="R2629" s="18" t="str">
        <f>_xlfn._xlws.FILTER(辅助信息!D:D,辅助信息!E:E=B2629)</f>
        <v>五冶建设成都国际铁路港多式联项目</v>
      </c>
    </row>
    <row r="2630" hidden="1" spans="2:18">
      <c r="B2630" s="29" t="s">
        <v>192</v>
      </c>
      <c r="C2630" s="59">
        <v>45875</v>
      </c>
      <c r="D2630" s="29" t="str">
        <f>VLOOKUP(B2630,辅助信息!E:K,7,FALSE)</f>
        <v>JWDDCD2025102100475</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78</v>
      </c>
      <c r="Q2630" s="18" t="str">
        <f>VLOOKUP(B2630,辅助信息!E:M,9,FALSE)</f>
        <v>ZTWM-CDGS-XS-2025-0073-五冶天府-成都怡心湖片区及龙泉驿医院等项目</v>
      </c>
      <c r="R2630" s="18" t="str">
        <f>_xlfn._xlws.FILTER(辅助信息!D:D,辅助信息!E:E=B2630)</f>
        <v>五冶建设成都国际铁路港多式联项目</v>
      </c>
    </row>
    <row r="2631" hidden="1" spans="2:18">
      <c r="B2631" s="29" t="s">
        <v>192</v>
      </c>
      <c r="C2631" s="59">
        <v>45875</v>
      </c>
      <c r="D2631" s="29" t="str">
        <f>VLOOKUP(B2631,辅助信息!E:K,7,FALSE)</f>
        <v>JWDDCD2025102100475</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78</v>
      </c>
      <c r="Q2631" s="18" t="str">
        <f>VLOOKUP(B2631,辅助信息!E:M,9,FALSE)</f>
        <v>ZTWM-CDGS-XS-2025-0073-五冶天府-成都怡心湖片区及龙泉驿医院等项目</v>
      </c>
      <c r="R2631" s="18" t="str">
        <f>_xlfn._xlws.FILTER(辅助信息!D:D,辅助信息!E:E=B2631)</f>
        <v>五冶建设成都国际铁路港多式联项目</v>
      </c>
    </row>
    <row r="2632" hidden="1" spans="2:18">
      <c r="B2632" s="29" t="s">
        <v>192</v>
      </c>
      <c r="C2632" s="59">
        <v>45875</v>
      </c>
      <c r="D2632" s="29" t="str">
        <f>VLOOKUP(B2632,辅助信息!E:K,7,FALSE)</f>
        <v>JWDDCD2025102100475</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78</v>
      </c>
      <c r="Q2632" s="18" t="str">
        <f>VLOOKUP(B2632,辅助信息!E:M,9,FALSE)</f>
        <v>ZTWM-CDGS-XS-2025-0073-五冶天府-成都怡心湖片区及龙泉驿医院等项目</v>
      </c>
      <c r="R2632" s="18" t="str">
        <f>_xlfn._xlws.FILTER(辅助信息!D:D,辅助信息!E:E=B2632)</f>
        <v>五冶建设成都国际铁路港多式联项目</v>
      </c>
    </row>
    <row r="2633" hidden="1" spans="2:18">
      <c r="B2633" s="29" t="s">
        <v>192</v>
      </c>
      <c r="C2633" s="59">
        <v>45875</v>
      </c>
      <c r="D2633" s="29" t="str">
        <f>VLOOKUP(B2633,辅助信息!E:K,7,FALSE)</f>
        <v>JWDDCD2025102100475</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78</v>
      </c>
      <c r="Q2633" s="18" t="str">
        <f>VLOOKUP(B2633,辅助信息!E:M,9,FALSE)</f>
        <v>ZTWM-CDGS-XS-2025-0073-五冶天府-成都怡心湖片区及龙泉驿医院等项目</v>
      </c>
      <c r="R2633" s="18" t="str">
        <f>_xlfn._xlws.FILTER(辅助信息!D:D,辅助信息!E:E=B2633)</f>
        <v>五冶建设成都国际铁路港多式联项目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78</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乐山市校地共建产教融合基地建设项目一标段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78</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乐山市校地共建产教融合基地建设项目一标段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78</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乐山市校地共建产教融合基地建设项目一标段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78</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乐山市校地共建产教融合基地建设项目一标段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78</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乐山市校地共建产教融合基地建设项目一标段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78</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乐山市校地共建产教融合基地建设项目一标段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78</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乐山市校地共建产教融合基地建设项目一标段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78</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乐山市校地共建产教融合基地建设项目一标段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78</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乐山市校地共建产教融合基地建设项目一标段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78</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乐山市校地共建产教融合基地建设项目一标段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78</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78</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78</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乐山市校地共建产教融合基地建设项目二标段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乐山市校地共建产教融合基地建设项目二标段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乐山市校地共建产教融合基地建设项目二标段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乐山市校地共建产教融合基地建设项目二标段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乐山市校地共建产教融合基地建设项目二标段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乐山市校地共建产教融合基地建设项目二标段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乐山市校地共建产教融合基地建设项目二标段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乐山市校地共建产教融合基地建设项目二标段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乐山市校地共建产教融合基地建设项目二标段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乐山市校地共建产教融合基地建设项目二标段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乐山市校地共建产教融合基地建设项目二标段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乐山市校地共建产教融合基地建设项目二标段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乐山市校地共建产教融合基地建设项目二标段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乐山市校地共建产教融合基地建设项目二标段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乐山市校地共建产教融合基地建设项目二标段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乐山市校地共建产教融合基地建设项目二标段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乐山市校地共建产教融合基地建设项目二标段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乐山市校地共建产教融合基地建设项目二标段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乐山市校地共建产教融合基地建设项目二标段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乐山市校地共建产教融合基地建设项目二标段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乐山市校地共建产教融合基地建设项目二标段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乐山市校地共建产教融合基地建设项目二标段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乐山市校地共建产教融合基地建设项目二标段</v>
      </c>
    </row>
    <row r="2670" hidden="1" spans="2:18">
      <c r="B2670" s="29" t="s">
        <v>167</v>
      </c>
      <c r="C2670" s="59">
        <v>45878</v>
      </c>
      <c r="D2670" s="29" t="str">
        <f>VLOOKUP(B2670,辅助信息!E:K,7,FALSE)</f>
        <v>JWDDCD2025102100473</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74</v>
      </c>
      <c r="Q2670" s="18" t="str">
        <f>VLOOKUP(B2670,辅助信息!E:M,9,FALSE)</f>
        <v>ZTWM-CDGS-XS-2025-0073-五冶天府-成都怡心湖片区及龙泉驿医院等项目</v>
      </c>
      <c r="R2670" s="18" t="str">
        <f>_xlfn._xlws.FILTER(辅助信息!D:D,辅助信息!E:E=B2670)</f>
        <v>五冶建设扩建艺体中学二期工程</v>
      </c>
    </row>
    <row r="2671" hidden="1" spans="2:18">
      <c r="B2671" s="29" t="s">
        <v>167</v>
      </c>
      <c r="C2671" s="59">
        <v>45878</v>
      </c>
      <c r="D2671" s="29" t="str">
        <f>VLOOKUP(B2671,辅助信息!E:K,7,FALSE)</f>
        <v>JWDDCD2025102100473</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74</v>
      </c>
      <c r="Q2671" s="18" t="str">
        <f>VLOOKUP(B2671,辅助信息!E:M,9,FALSE)</f>
        <v>ZTWM-CDGS-XS-2025-0073-五冶天府-成都怡心湖片区及龙泉驿医院等项目</v>
      </c>
      <c r="R2671" s="18" t="str">
        <f>_xlfn._xlws.FILTER(辅助信息!D:D,辅助信息!E:E=B2671)</f>
        <v>五冶建设扩建艺体中学二期工程</v>
      </c>
    </row>
    <row r="2672" hidden="1" spans="2:18">
      <c r="B2672" s="29" t="s">
        <v>167</v>
      </c>
      <c r="C2672" s="59">
        <v>45878</v>
      </c>
      <c r="D2672" s="29" t="str">
        <f>VLOOKUP(B2672,辅助信息!E:K,7,FALSE)</f>
        <v>JWDDCD2025102100473</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74</v>
      </c>
      <c r="Q2672" s="18" t="str">
        <f>VLOOKUP(B2672,辅助信息!E:M,9,FALSE)</f>
        <v>ZTWM-CDGS-XS-2025-0073-五冶天府-成都怡心湖片区及龙泉驿医院等项目</v>
      </c>
      <c r="R2672" s="18" t="str">
        <f>_xlfn._xlws.FILTER(辅助信息!D:D,辅助信息!E:E=B2672)</f>
        <v>五冶建设扩建艺体中学二期工程</v>
      </c>
    </row>
    <row r="2673" hidden="1" spans="2:18">
      <c r="B2673" s="29" t="s">
        <v>167</v>
      </c>
      <c r="C2673" s="59">
        <v>45878</v>
      </c>
      <c r="D2673" s="29" t="str">
        <f>VLOOKUP(B2673,辅助信息!E:K,7,FALSE)</f>
        <v>JWDDCD2025102100473</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74</v>
      </c>
      <c r="Q2673" s="18" t="str">
        <f>VLOOKUP(B2673,辅助信息!E:M,9,FALSE)</f>
        <v>ZTWM-CDGS-XS-2025-0073-五冶天府-成都怡心湖片区及龙泉驿医院等项目</v>
      </c>
      <c r="R2673" s="18" t="str">
        <f>_xlfn._xlws.FILTER(辅助信息!D:D,辅助信息!E:E=B2673)</f>
        <v>五冶建设扩建艺体中学二期工程</v>
      </c>
    </row>
    <row r="2674" hidden="1" spans="2:18">
      <c r="B2674" s="29" t="s">
        <v>167</v>
      </c>
      <c r="C2674" s="59">
        <v>45878</v>
      </c>
      <c r="D2674" s="29" t="str">
        <f>VLOOKUP(B2674,辅助信息!E:K,7,FALSE)</f>
        <v>JWDDCD2025102100473</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74</v>
      </c>
      <c r="Q2674" s="18" t="str">
        <f>VLOOKUP(B2674,辅助信息!E:M,9,FALSE)</f>
        <v>ZTWM-CDGS-XS-2025-0073-五冶天府-成都怡心湖片区及龙泉驿医院等项目</v>
      </c>
      <c r="R2674" s="18" t="str">
        <f>_xlfn._xlws.FILTER(辅助信息!D:D,辅助信息!E:E=B2674)</f>
        <v>五冶建设扩建艺体中学二期工程</v>
      </c>
    </row>
    <row r="2675" hidden="1" spans="2:18">
      <c r="B2675" s="29" t="s">
        <v>167</v>
      </c>
      <c r="C2675" s="59">
        <v>45878</v>
      </c>
      <c r="D2675" s="29" t="str">
        <f>VLOOKUP(B2675,辅助信息!E:K,7,FALSE)</f>
        <v>JWDDCD2025102100473</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74</v>
      </c>
      <c r="Q2675" s="18" t="str">
        <f>VLOOKUP(B2675,辅助信息!E:M,9,FALSE)</f>
        <v>ZTWM-CDGS-XS-2025-0073-五冶天府-成都怡心湖片区及龙泉驿医院等项目</v>
      </c>
      <c r="R2675" s="18" t="str">
        <f>_xlfn._xlws.FILTER(辅助信息!D:D,辅助信息!E:E=B2675)</f>
        <v>五冶建设扩建艺体中学二期工程</v>
      </c>
    </row>
    <row r="2676" hidden="1" spans="2:18">
      <c r="B2676" s="29" t="s">
        <v>167</v>
      </c>
      <c r="C2676" s="59">
        <v>45878</v>
      </c>
      <c r="D2676" s="29" t="str">
        <f>VLOOKUP(B2676,辅助信息!E:K,7,FALSE)</f>
        <v>JWDDCD2025102100473</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74</v>
      </c>
      <c r="Q2676" s="18" t="str">
        <f>VLOOKUP(B2676,辅助信息!E:M,9,FALSE)</f>
        <v>ZTWM-CDGS-XS-2025-0073-五冶天府-成都怡心湖片区及龙泉驿医院等项目</v>
      </c>
      <c r="R2676" s="18" t="str">
        <f>_xlfn._xlws.FILTER(辅助信息!D:D,辅助信息!E:E=B2676)</f>
        <v>五冶建设扩建艺体中学二期工程</v>
      </c>
    </row>
    <row r="2677" hidden="1" spans="2:18">
      <c r="B2677" s="29" t="s">
        <v>167</v>
      </c>
      <c r="C2677" s="59">
        <v>45878</v>
      </c>
      <c r="D2677" s="29" t="str">
        <f>VLOOKUP(B2677,辅助信息!E:K,7,FALSE)</f>
        <v>JWDDCD2025102100473</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74</v>
      </c>
      <c r="Q2677" s="18" t="str">
        <f>VLOOKUP(B2677,辅助信息!E:M,9,FALSE)</f>
        <v>ZTWM-CDGS-XS-2025-0073-五冶天府-成都怡心湖片区及龙泉驿医院等项目</v>
      </c>
      <c r="R2677" s="18" t="str">
        <f>_xlfn._xlws.FILTER(辅助信息!D:D,辅助信息!E:E=B2677)</f>
        <v>五冶建设扩建艺体中学二期工程</v>
      </c>
    </row>
    <row r="2678" hidden="1" spans="2:18">
      <c r="B2678" s="29" t="s">
        <v>167</v>
      </c>
      <c r="C2678" s="59">
        <v>45878</v>
      </c>
      <c r="D2678" s="29" t="str">
        <f>VLOOKUP(B2678,辅助信息!E:K,7,FALSE)</f>
        <v>JWDDCD2025102100473</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74</v>
      </c>
      <c r="Q2678" s="18" t="str">
        <f>VLOOKUP(B2678,辅助信息!E:M,9,FALSE)</f>
        <v>ZTWM-CDGS-XS-2025-0073-五冶天府-成都怡心湖片区及龙泉驿医院等项目</v>
      </c>
      <c r="R2678" s="18" t="str">
        <f>_xlfn._xlws.FILTER(辅助信息!D:D,辅助信息!E:E=B2678)</f>
        <v>五冶建设扩建艺体中学二期工程</v>
      </c>
    </row>
    <row r="2679" hidden="1" spans="2:18">
      <c r="B2679" s="29" t="s">
        <v>167</v>
      </c>
      <c r="C2679" s="59">
        <v>45878</v>
      </c>
      <c r="D2679" s="29" t="str">
        <f>VLOOKUP(B2679,辅助信息!E:K,7,FALSE)</f>
        <v>JWDDCD2025102100473</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74</v>
      </c>
      <c r="Q2679" s="18" t="str">
        <f>VLOOKUP(B2679,辅助信息!E:M,9,FALSE)</f>
        <v>ZTWM-CDGS-XS-2025-0073-五冶天府-成都怡心湖片区及龙泉驿医院等项目</v>
      </c>
      <c r="R2679" s="18" t="str">
        <f>_xlfn._xlws.FILTER(辅助信息!D:D,辅助信息!E:E=B2679)</f>
        <v>五冶建设扩建艺体中学二期工程</v>
      </c>
    </row>
    <row r="2680" hidden="1" spans="2:18">
      <c r="B2680" s="29" t="s">
        <v>167</v>
      </c>
      <c r="C2680" s="59">
        <v>45878</v>
      </c>
      <c r="D2680" s="29" t="str">
        <f>VLOOKUP(B2680,辅助信息!E:K,7,FALSE)</f>
        <v>JWDDCD2025102100473</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74</v>
      </c>
      <c r="Q2680" s="18" t="str">
        <f>VLOOKUP(B2680,辅助信息!E:M,9,FALSE)</f>
        <v>ZTWM-CDGS-XS-2025-0073-五冶天府-成都怡心湖片区及龙泉驿医院等项目</v>
      </c>
      <c r="R2680" s="18" t="str">
        <f>_xlfn._xlws.FILTER(辅助信息!D:D,辅助信息!E:E=B2680)</f>
        <v>五冶建设扩建艺体中学二期工程</v>
      </c>
    </row>
    <row r="2681" hidden="1" spans="2:18">
      <c r="B2681" s="29" t="s">
        <v>167</v>
      </c>
      <c r="C2681" s="59">
        <v>45878</v>
      </c>
      <c r="D2681" s="29" t="str">
        <f>VLOOKUP(B2681,辅助信息!E:K,7,FALSE)</f>
        <v>JWDDCD2025102100473</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74</v>
      </c>
      <c r="Q2681" s="18" t="str">
        <f>VLOOKUP(B2681,辅助信息!E:M,9,FALSE)</f>
        <v>ZTWM-CDGS-XS-2025-0073-五冶天府-成都怡心湖片区及龙泉驿医院等项目</v>
      </c>
      <c r="R2681" s="18" t="str">
        <f>_xlfn._xlws.FILTER(辅助信息!D:D,辅助信息!E:E=B2681)</f>
        <v>五冶建设扩建艺体中学二期工程</v>
      </c>
    </row>
    <row r="2682" hidden="1" spans="2:18">
      <c r="B2682" s="29" t="s">
        <v>167</v>
      </c>
      <c r="C2682" s="59">
        <v>45878</v>
      </c>
      <c r="D2682" s="29" t="str">
        <f>VLOOKUP(B2682,辅助信息!E:K,7,FALSE)</f>
        <v>JWDDCD2025102100473</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74</v>
      </c>
      <c r="Q2682" s="18" t="str">
        <f>VLOOKUP(B2682,辅助信息!E:M,9,FALSE)</f>
        <v>ZTWM-CDGS-XS-2025-0073-五冶天府-成都怡心湖片区及龙泉驿医院等项目</v>
      </c>
      <c r="R2682" s="18" t="str">
        <f>_xlfn._xlws.FILTER(辅助信息!D:D,辅助信息!E:E=B2682)</f>
        <v>五冶建设扩建艺体中学二期工程</v>
      </c>
    </row>
    <row r="2683" hidden="1" spans="2:18">
      <c r="B2683" s="29" t="s">
        <v>167</v>
      </c>
      <c r="C2683" s="59">
        <v>45878</v>
      </c>
      <c r="D2683" s="29" t="str">
        <f>VLOOKUP(B2683,辅助信息!E:K,7,FALSE)</f>
        <v>JWDDCD2025102100473</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74</v>
      </c>
      <c r="Q2683" s="18" t="str">
        <f>VLOOKUP(B2683,辅助信息!E:M,9,FALSE)</f>
        <v>ZTWM-CDGS-XS-2025-0073-五冶天府-成都怡心湖片区及龙泉驿医院等项目</v>
      </c>
      <c r="R2683" s="18" t="str">
        <f>_xlfn._xlws.FILTER(辅助信息!D:D,辅助信息!E:E=B2683)</f>
        <v>五冶建设扩建艺体中学二期工程</v>
      </c>
    </row>
    <row r="2684" hidden="1" spans="2:18">
      <c r="B2684" s="29" t="s">
        <v>167</v>
      </c>
      <c r="C2684" s="59">
        <v>45878</v>
      </c>
      <c r="D2684" s="29" t="str">
        <f>VLOOKUP(B2684,辅助信息!E:K,7,FALSE)</f>
        <v>JWDDCD2025102100473</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74</v>
      </c>
      <c r="Q2684" s="18" t="str">
        <f>VLOOKUP(B2684,辅助信息!E:M,9,FALSE)</f>
        <v>ZTWM-CDGS-XS-2025-0073-五冶天府-成都怡心湖片区及龙泉驿医院等项目</v>
      </c>
      <c r="R2684" s="18" t="str">
        <f>_xlfn._xlws.FILTER(辅助信息!D:D,辅助信息!E:E=B2684)</f>
        <v>五冶建设扩建艺体中学二期工程</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74</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74</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74</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74</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74</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74</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74</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74</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74</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74</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74</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74</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74</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74</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74</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74</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74</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74</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74</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74</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74</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乐山市校地共建产教融合基地建设项目二标段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乐山市校地共建产教融合基地建设项目二标段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乐山市校地共建产教融合基地建设项目二标段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乐山市校地共建产教融合基地建设项目二标段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乐山市校地共建产教融合基地建设项目二标段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乐山市校地共建产教融合基地建设项目二标段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乐山市校地共建产教融合基地建设项目二标段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乐山市校地共建产教融合基地建设项目二标段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乐山市校地共建产教融合基地建设项目二标段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乐山市校地共建产教融合基地建设项目二标段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乐山市校地共建产教融合基地建设项目二标段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乐山市校地共建产教融合基地建设项目二标段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乐山市校地共建产教融合基地建设项目一标段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乐山市校地共建产教融合基地建设项目一标段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乐山市校地共建产教融合基地建设项目一标段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乐山市校地共建产教融合基地建设项目一标段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乐山市校地共建产教融合基地建设项目一标段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乐山市校地共建产教融合基地建设项目一标段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乐山市校地共建产教融合基地建设项目一标段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乐山市校地共建产教融合基地建设项目一标段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乐山市校地共建产教融合基地建设项目一标段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乐山市校地共建产教融合基地建设项目一标段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乐山市校地共建产教融合基地建设项目一标段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乐山市校地共建产教融合基地建设项目二标段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乐山市校地共建产教融合基地建设项目二标段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乐山市校地共建产教融合基地建设项目二标段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乐山市校地共建产教融合基地建设项目二标段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乐山市校地共建产教融合基地建设项目二标段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乐山市校地共建产教融合基地建设项目二标段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乐山市校地共建产教融合基地建设项目二标段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JWDDCD2025102100480</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五冶建设锦江区林家坝片区20号地块商业项目</v>
      </c>
    </row>
    <row r="2774" hidden="1" spans="2:18">
      <c r="B2774" s="29" t="s">
        <v>208</v>
      </c>
      <c r="C2774" s="59">
        <v>45885</v>
      </c>
      <c r="D2774" s="29" t="str">
        <f>VLOOKUP(B2774,辅助信息!E:K,7,FALSE)</f>
        <v>JWDDCD2025102100480</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五冶建设锦江区林家坝片区20号地块商业项目</v>
      </c>
    </row>
    <row r="2775" hidden="1" spans="2:18">
      <c r="B2775" s="29" t="s">
        <v>208</v>
      </c>
      <c r="C2775" s="59">
        <v>45885</v>
      </c>
      <c r="D2775" s="29" t="str">
        <f>VLOOKUP(B2775,辅助信息!E:K,7,FALSE)</f>
        <v>JWDDCD2025102100480</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五冶建设锦江区林家坝片区20号地块商业项目</v>
      </c>
    </row>
    <row r="2776" hidden="1" spans="2:18">
      <c r="B2776" s="29" t="s">
        <v>208</v>
      </c>
      <c r="C2776" s="59">
        <v>45885</v>
      </c>
      <c r="D2776" s="29" t="str">
        <f>VLOOKUP(B2776,辅助信息!E:K,7,FALSE)</f>
        <v>JWDDCD2025102100480</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五冶建设锦江区林家坝片区20号地块商业项目</v>
      </c>
    </row>
    <row r="2777" hidden="1" spans="2:18">
      <c r="B2777" s="29" t="s">
        <v>208</v>
      </c>
      <c r="C2777" s="59">
        <v>45885</v>
      </c>
      <c r="D2777" s="29" t="str">
        <f>VLOOKUP(B2777,辅助信息!E:K,7,FALSE)</f>
        <v>JWDDCD2025102100480</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五冶建设锦江区林家坝片区20号地块商业项目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乐山市校地共建产教融合基地建设项目一标段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乐山市校地共建产教融合基地建设项目一标段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乐山市校地共建产教融合基地建设项目一标段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乐山市校地共建产教融合基地建设项目一标段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乐山市校地共建产教融合基地建设项目一标段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乐山市校地共建产教融合基地建设项目一标段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乐山市校地共建产教融合基地建设项目一标段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乐山市校地共建产教融合基地建设项目一标段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乐山市校地共建产教融合基地建设项目一标段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乐山市校地共建产教融合基地建设项目一标段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乐山市校地共建产教融合基地建设项目一标段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乐山市校地共建产教融合基地建设项目一标段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乐山市校地共建产教融合基地建设项目一标段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乐山市校地共建产教融合基地建设项目一标段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乐山市校地共建产教融合基地建设项目一标段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乐山市校地共建产教融合基地建设项目一标段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乐山市校地共建产教融合基地建设项目一标段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乐山市校地共建产教融合基地建设项目一标段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乐山市校地共建产教融合基地建设项目一标段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乐山市校地共建产教融合基地建设项目一标段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乐山市校地共建产教融合基地建设项目一标段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乐山市校地共建产教融合基地建设项目二标段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乐山市校地共建产教融合基地建设项目二标段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乐山市校地共建产教融合基地建设项目二标段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乐山市校地共建产教融合基地建设项目二标段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乐山市校地共建产教融合基地建设项目二标段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乐山市校地共建产教融合基地建设项目二标段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乐山市校地共建产教融合基地建设项目二标段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乐山市校地共建产教融合基地建设项目二标段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乐山市校地共建产教融合基地建设项目二标段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乐山市校地共建产教融合基地建设项目二标段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乐山市校地共建产教融合基地建设项目二标段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乐山市校地共建产教融合基地建设项目二标段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乐山市校地共建产教融合基地建设项目二标段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乐山市校地共建产教融合基地建设项目二标段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乐山市校地共建产教融合基地建设项目二标段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乐山市校地共建产教融合基地建设项目二标段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乐山市校地共建产教融合基地建设项目二标段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乐山市校地共建产教融合基地建设项目二标段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乐山市校地共建产教融合基地建设项目二标段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乐山市校地共建产教融合基地建设项目一标段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乐山市校地共建产教融合基地建设项目一标段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乐山市校地共建产教融合基地建设项目一标段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乐山市校地共建产教融合基地建设项目二标段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乐山市校地共建产教融合基地建设项目二标段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乐山市校地共建产教融合基地建设项目二标段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乐山市校地共建产教融合基地建设项目二标段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乐山市校地共建产教融合基地建设项目二标段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乐山市校地共建产教融合基地建设项目二标段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乐山市校地共建产教融合基地建设项目一标段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乐山市校地共建产教融合基地建设项目一标段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乐山市校地共建产教融合基地建设项目一标段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乐山市校地共建产教融合基地建设项目一标段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乐山市校地共建产教融合基地建设项目一标段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乐山市校地共建产教融合基地建设项目一标段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乐山市校地共建产教融合基地建设项目一标段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乐山市校地共建产教融合基地建设项目一标段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乐山市校地共建产教融合基地建设项目一标段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乐山市校地共建产教融合基地建设项目一标段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乐山市校地共建产教融合基地建设项目二标段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乐山市校地共建产教融合基地建设项目二标段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乐山市校地共建产教融合基地建设项目二标段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乐山市校地共建产教融合基地建设项目二标段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乐山市校地共建产教融合基地建设项目二标段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乐山市校地共建产教融合基地建设项目二标段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乐山市校地共建产教融合基地建设项目二标段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乐山市校地共建产教融合基地建设项目二标段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乐山市校地共建产教融合基地建设项目二标段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乐山市校地共建产教融合基地建设项目二标段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乐山市校地共建产教融合基地建设项目二标段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乐山市校地共建产教融合基地建设项目二标段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乐山市校地共建产教融合基地建设项目一标段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乐山市校地共建产教融合基地建设项目一标段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乐山市校地共建产教融合基地建设项目一标段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乐山市校地共建产教融合基地建设项目一标段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乐山市校地共建产教融合基地建设项目一标段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乐山市校地共建产教融合基地建设项目一标段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乐山市校地共建产教融合基地建设项目一标段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乐山市校地共建产教融合基地建设项目一标段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乐山市校地共建产教融合基地建设项目一标段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83</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乐山市校地共建产教融合基地建设项目一标段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83</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乐山市校地共建产教融合基地建设项目一标段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83</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乐山市校地共建产教融合基地建设项目一标段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83</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乐山市校地共建产教融合基地建设项目一标段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83</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乐山市校地共建产教融合基地建设项目一标段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83</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乐山市校地共建产教融合基地建设项目一标段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83</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乐山市校地共建产教融合基地建设项目一标段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83</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乐山市校地共建产教融合基地建设项目二标段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83</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乐山市校地共建产教融合基地建设项目二标段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83</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乐山市校地共建产教融合基地建设项目二标段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83</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乐山市校地共建产教融合基地建设项目二标段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83</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乐山市校地共建产教融合基地建设项目二标段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83</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乐山市校地共建产教融合基地建设项目二标段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83</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乐山市校地共建产教融合基地建设项目二标段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83</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乐山市校地共建产教融合基地建设项目二标段</v>
      </c>
    </row>
    <row r="2916" hidden="1" spans="2:18">
      <c r="B2916" s="29" t="s">
        <v>167</v>
      </c>
      <c r="C2916" s="59">
        <v>45890</v>
      </c>
      <c r="D2916" s="29" t="str">
        <f>VLOOKUP(B2916,辅助信息!E:K,7,FALSE)</f>
        <v>JWDDCD2025102100473</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83</v>
      </c>
      <c r="Q2916" s="18" t="str">
        <f>VLOOKUP(B2916,辅助信息!E:M,9,FALSE)</f>
        <v>ZTWM-CDGS-XS-2025-0073-五冶天府-成都怡心湖片区及龙泉驿医院等项目</v>
      </c>
      <c r="R2916" s="18" t="str">
        <f>_xlfn._xlws.FILTER(辅助信息!D:D,辅助信息!E:E=B2916)</f>
        <v>五冶建设扩建艺体中学二期工程</v>
      </c>
    </row>
    <row r="2917" hidden="1" spans="2:18">
      <c r="B2917" s="29" t="s">
        <v>167</v>
      </c>
      <c r="C2917" s="59">
        <v>45890</v>
      </c>
      <c r="D2917" s="29" t="str">
        <f>VLOOKUP(B2917,辅助信息!E:K,7,FALSE)</f>
        <v>JWDDCD2025102100473</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83</v>
      </c>
      <c r="Q2917" s="18" t="str">
        <f>VLOOKUP(B2917,辅助信息!E:M,9,FALSE)</f>
        <v>ZTWM-CDGS-XS-2025-0073-五冶天府-成都怡心湖片区及龙泉驿医院等项目</v>
      </c>
      <c r="R2917" s="18" t="str">
        <f>_xlfn._xlws.FILTER(辅助信息!D:D,辅助信息!E:E=B2917)</f>
        <v>五冶建设扩建艺体中学二期工程</v>
      </c>
    </row>
    <row r="2918" hidden="1" spans="2:18">
      <c r="B2918" s="29" t="s">
        <v>167</v>
      </c>
      <c r="C2918" s="59">
        <v>45890</v>
      </c>
      <c r="D2918" s="29" t="str">
        <f>VLOOKUP(B2918,辅助信息!E:K,7,FALSE)</f>
        <v>JWDDCD2025102100473</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83</v>
      </c>
      <c r="Q2918" s="18" t="str">
        <f>VLOOKUP(B2918,辅助信息!E:M,9,FALSE)</f>
        <v>ZTWM-CDGS-XS-2025-0073-五冶天府-成都怡心湖片区及龙泉驿医院等项目</v>
      </c>
      <c r="R2918" s="18" t="str">
        <f>_xlfn._xlws.FILTER(辅助信息!D:D,辅助信息!E:E=B2918)</f>
        <v>五冶建设扩建艺体中学二期工程</v>
      </c>
    </row>
    <row r="2919" hidden="1" spans="2:18">
      <c r="B2919" s="29" t="s">
        <v>167</v>
      </c>
      <c r="C2919" s="59">
        <v>45890</v>
      </c>
      <c r="D2919" s="29" t="str">
        <f>VLOOKUP(B2919,辅助信息!E:K,7,FALSE)</f>
        <v>JWDDCD2025102100473</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五冶建设扩建艺体中学二期工程</v>
      </c>
    </row>
    <row r="2920" hidden="1" spans="2:18">
      <c r="B2920" s="29" t="s">
        <v>167</v>
      </c>
      <c r="C2920" s="59">
        <v>45890</v>
      </c>
      <c r="D2920" s="29" t="str">
        <f>VLOOKUP(B2920,辅助信息!E:K,7,FALSE)</f>
        <v>JWDDCD2025102100473</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五冶建设扩建艺体中学二期工程</v>
      </c>
    </row>
    <row r="2921" hidden="1" spans="2:18">
      <c r="B2921" s="29" t="s">
        <v>167</v>
      </c>
      <c r="C2921" s="59">
        <v>45890</v>
      </c>
      <c r="D2921" s="29" t="str">
        <f>VLOOKUP(B2921,辅助信息!E:K,7,FALSE)</f>
        <v>JWDDCD2025102100473</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五冶建设扩建艺体中学二期工程</v>
      </c>
    </row>
    <row r="2922" hidden="1" spans="2:18">
      <c r="B2922" s="29" t="s">
        <v>167</v>
      </c>
      <c r="C2922" s="59">
        <v>45890</v>
      </c>
      <c r="D2922" s="29" t="str">
        <f>VLOOKUP(B2922,辅助信息!E:K,7,FALSE)</f>
        <v>JWDDCD2025102100473</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五冶建设扩建艺体中学二期工程</v>
      </c>
    </row>
    <row r="2923" hidden="1" spans="2:18">
      <c r="B2923" s="29" t="s">
        <v>167</v>
      </c>
      <c r="C2923" s="59">
        <v>45890</v>
      </c>
      <c r="D2923" s="29" t="str">
        <f>VLOOKUP(B2923,辅助信息!E:K,7,FALSE)</f>
        <v>JWDDCD2025102100473</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五冶建设扩建艺体中学二期工程</v>
      </c>
    </row>
    <row r="2924" hidden="1" spans="2:18">
      <c r="B2924" s="29" t="s">
        <v>167</v>
      </c>
      <c r="C2924" s="59">
        <v>45890</v>
      </c>
      <c r="D2924" s="29" t="str">
        <f>VLOOKUP(B2924,辅助信息!E:K,7,FALSE)</f>
        <v>JWDDCD2025102100473</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五冶建设扩建艺体中学二期工程</v>
      </c>
    </row>
    <row r="2925" hidden="1" spans="2:18">
      <c r="B2925" s="29" t="s">
        <v>167</v>
      </c>
      <c r="C2925" s="59">
        <v>45890</v>
      </c>
      <c r="D2925" s="29" t="str">
        <f>VLOOKUP(B2925,辅助信息!E:K,7,FALSE)</f>
        <v>JWDDCD2025102100473</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五冶建设扩建艺体中学二期工程</v>
      </c>
    </row>
    <row r="2926" hidden="1" spans="2:18">
      <c r="B2926" s="29" t="s">
        <v>167</v>
      </c>
      <c r="C2926" s="59">
        <v>45890</v>
      </c>
      <c r="D2926" s="29" t="str">
        <f>VLOOKUP(B2926,辅助信息!E:K,7,FALSE)</f>
        <v>JWDDCD2025102100473</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五冶建设扩建艺体中学二期工程</v>
      </c>
    </row>
    <row r="2927" hidden="1" spans="2:18">
      <c r="B2927" s="29" t="s">
        <v>167</v>
      </c>
      <c r="C2927" s="59">
        <v>45890</v>
      </c>
      <c r="D2927" s="29" t="str">
        <f>VLOOKUP(B2927,辅助信息!E:K,7,FALSE)</f>
        <v>JWDDCD2025102100473</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五冶建设扩建艺体中学二期工程</v>
      </c>
    </row>
    <row r="2928" hidden="1" spans="1:18">
      <c r="A2928" s="60" t="s">
        <v>209</v>
      </c>
      <c r="B2928" s="29" t="s">
        <v>208</v>
      </c>
      <c r="C2928" s="59">
        <v>45892</v>
      </c>
      <c r="D2928" s="29" t="str">
        <f>VLOOKUP(B2928,辅助信息!E:K,7,FALSE)</f>
        <v>JWDDCD2025102100480</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五冶建设锦江区林家坝片区20号地块商业项目</v>
      </c>
    </row>
    <row r="2929" hidden="1" spans="1:18">
      <c r="A2929" s="60"/>
      <c r="B2929" s="29" t="s">
        <v>208</v>
      </c>
      <c r="C2929" s="59">
        <v>45892</v>
      </c>
      <c r="D2929" s="29" t="str">
        <f>VLOOKUP(B2929,辅助信息!E:K,7,FALSE)</f>
        <v>JWDDCD2025102100480</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五冶建设锦江区林家坝片区20号地块商业项目</v>
      </c>
    </row>
    <row r="2930" hidden="1" spans="1:18">
      <c r="A2930" s="60"/>
      <c r="B2930" s="29" t="s">
        <v>208</v>
      </c>
      <c r="C2930" s="59">
        <v>45892</v>
      </c>
      <c r="D2930" s="29" t="str">
        <f>VLOOKUP(B2930,辅助信息!E:K,7,FALSE)</f>
        <v>JWDDCD2025102100480</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五冶建设锦江区林家坝片区20号地块商业项目</v>
      </c>
    </row>
    <row r="2931" hidden="1" spans="1:18">
      <c r="A2931" s="60"/>
      <c r="B2931" s="29" t="s">
        <v>208</v>
      </c>
      <c r="C2931" s="59">
        <v>45892</v>
      </c>
      <c r="D2931" s="29" t="str">
        <f>VLOOKUP(B2931,辅助信息!E:K,7,FALSE)</f>
        <v>JWDDCD2025102100480</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五冶建设锦江区林家坝片区20号地块商业项目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乐山市校地共建产教融合基地建设项目二标段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乐山市校地共建产教融合基地建设项目二标段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乐山市校地共建产教融合基地建设项目二标段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乐山市校地共建产教融合基地建设项目二标段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乐山市校地共建产教融合基地建设项目二标段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乐山市校地共建产教融合基地建设项目二标段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乐山市校地共建产教融合基地建设项目二标段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乐山市校地共建产教融合基地建设项目二标段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乐山市校地共建产教融合基地建设项目二标段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乐山市校地共建产教融合基地建设项目二标段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乐山市校地共建产教融合基地建设项目二标段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乐山市校地共建产教融合基地建设项目二标段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乐山市校地共建产教融合基地建设项目二标段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乐山市校地共建产教融合基地建设项目二标段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乐山市校地共建产教融合基地建设项目二标段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乐山市校地共建产教融合基地建设项目二标段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乐山市校地共建产教融合基地建设项目二标段</v>
      </c>
    </row>
    <row r="2949" hidden="1" spans="2:18">
      <c r="B2949" s="29" t="s">
        <v>208</v>
      </c>
      <c r="C2949" s="59">
        <v>45893</v>
      </c>
      <c r="D2949" s="29" t="str">
        <f>VLOOKUP(B2949,辅助信息!E:K,7,FALSE)</f>
        <v>JWDDCD2025102100480</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五冶建设锦江区林家坝片区20号地块商业项目</v>
      </c>
    </row>
    <row r="2950" hidden="1" spans="2:18">
      <c r="B2950" s="29" t="s">
        <v>208</v>
      </c>
      <c r="C2950" s="59">
        <v>45893</v>
      </c>
      <c r="D2950" s="29" t="str">
        <f>VLOOKUP(B2950,辅助信息!E:K,7,FALSE)</f>
        <v>JWDDCD2025102100480</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五冶建设锦江区林家坝片区20号地块商业项目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乐山市校地共建产教融合基地建设项目二标段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乐山市校地共建产教融合基地建设项目二标段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乐山市校地共建产教融合基地建设项目二标段</v>
      </c>
    </row>
    <row r="2954" hidden="1" spans="2:18">
      <c r="B2954" s="29" t="s">
        <v>167</v>
      </c>
      <c r="C2954" s="59">
        <v>45893</v>
      </c>
      <c r="D2954" s="29" t="str">
        <f>VLOOKUP(B2954,辅助信息!E:K,7,FALSE)</f>
        <v>JWDDCD2025102100473</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五冶建设扩建艺体中学二期工程</v>
      </c>
    </row>
    <row r="2955" hidden="1" spans="2:18">
      <c r="B2955" s="29" t="s">
        <v>167</v>
      </c>
      <c r="C2955" s="59">
        <v>45893</v>
      </c>
      <c r="D2955" s="29" t="str">
        <f>VLOOKUP(B2955,辅助信息!E:K,7,FALSE)</f>
        <v>JWDDCD2025102100473</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五冶建设扩建艺体中学二期工程</v>
      </c>
    </row>
    <row r="2956" hidden="1" spans="2:18">
      <c r="B2956" s="29" t="s">
        <v>167</v>
      </c>
      <c r="C2956" s="59">
        <v>45893</v>
      </c>
      <c r="D2956" s="29" t="str">
        <f>VLOOKUP(B2956,辅助信息!E:K,7,FALSE)</f>
        <v>JWDDCD2025102100473</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五冶建设扩建艺体中学二期工程</v>
      </c>
    </row>
    <row r="2957" hidden="1" spans="2:18">
      <c r="B2957" s="29" t="s">
        <v>167</v>
      </c>
      <c r="C2957" s="59">
        <v>45893</v>
      </c>
      <c r="D2957" s="29" t="str">
        <f>VLOOKUP(B2957,辅助信息!E:K,7,FALSE)</f>
        <v>JWDDCD2025102100473</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五冶建设扩建艺体中学二期工程</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乐山市校地共建产教融合基地建设项目二标段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乐山市校地共建产教融合基地建设项目二标段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乐山市校地共建产教融合基地建设项目二标段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乐山市校地共建产教融合基地建设项目一标段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乐山市校地共建产教融合基地建设项目一标段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乐山市校地共建产教融合基地建设项目一标段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乐山市校地共建产教融合基地建设项目一标段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乐山市校地共建产教融合基地建设项目一标段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乐山市校地共建产教融合基地建设项目一标段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乐山市校地共建产教融合基地建设项目一标段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乐山市校地共建产教融合基地建设项目一标段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乐山市校地共建产教融合基地建设项目一标段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乐山市校地共建产教融合基地建设项目一标段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乐山市校地共建产教融合基地建设项目一标段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乐山市校地共建产教融合基地建设项目一标段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乐山市校地共建产教融合基地建设项目一标段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乐山市校地共建产教融合基地建设项目一标段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五冶建设龙泉芙蓉花语项目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JWDDCD2025102100480</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五冶建设锦江区林家坝片区20号地块商业项目</v>
      </c>
    </row>
    <row r="3004" hidden="1" spans="2:18">
      <c r="B3004" s="29" t="s">
        <v>208</v>
      </c>
      <c r="C3004" s="59">
        <v>45895</v>
      </c>
      <c r="D3004" s="29" t="str">
        <f>VLOOKUP(B3004,辅助信息!E:K,7,FALSE)</f>
        <v>JWDDCD2025102100480</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五冶建设锦江区林家坝片区20号地块商业项目</v>
      </c>
    </row>
    <row r="3005" hidden="1" spans="2:18">
      <c r="B3005" s="29" t="s">
        <v>208</v>
      </c>
      <c r="C3005" s="59">
        <v>45895</v>
      </c>
      <c r="D3005" s="29" t="str">
        <f>VLOOKUP(B3005,辅助信息!E:K,7,FALSE)</f>
        <v>JWDDCD2025102100480</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五冶建设锦江区林家坝片区20号地块商业项目</v>
      </c>
    </row>
    <row r="3006" hidden="1" spans="2:18">
      <c r="B3006" s="29" t="s">
        <v>192</v>
      </c>
      <c r="C3006" s="59">
        <v>45895</v>
      </c>
      <c r="D3006" s="29" t="str">
        <f>VLOOKUP(B3006,辅助信息!E:K,7,FALSE)</f>
        <v>JWDDCD2025102100475</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五冶建设成都国际铁路港多式联项目</v>
      </c>
    </row>
    <row r="3007" hidden="1" spans="2:18">
      <c r="B3007" s="29" t="s">
        <v>192</v>
      </c>
      <c r="C3007" s="59">
        <v>45895</v>
      </c>
      <c r="D3007" s="29" t="str">
        <f>VLOOKUP(B3007,辅助信息!E:K,7,FALSE)</f>
        <v>JWDDCD2025102100475</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五冶建设成都国际铁路港多式联项目</v>
      </c>
    </row>
    <row r="3008" hidden="1" spans="2:18">
      <c r="B3008" s="29" t="s">
        <v>192</v>
      </c>
      <c r="C3008" s="59">
        <v>45895</v>
      </c>
      <c r="D3008" s="29" t="str">
        <f>VLOOKUP(B3008,辅助信息!E:K,7,FALSE)</f>
        <v>JWDDCD2025102100475</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五冶建设成都国际铁路港多式联项目</v>
      </c>
    </row>
    <row r="3009" hidden="1" spans="2:18">
      <c r="B3009" s="29" t="s">
        <v>192</v>
      </c>
      <c r="C3009" s="59">
        <v>45895</v>
      </c>
      <c r="D3009" s="29" t="str">
        <f>VLOOKUP(B3009,辅助信息!E:K,7,FALSE)</f>
        <v>JWDDCD2025102100475</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五冶建设成都国际铁路港多式联项目</v>
      </c>
    </row>
    <row r="3010" hidden="1" spans="2:18">
      <c r="B3010" s="29" t="s">
        <v>192</v>
      </c>
      <c r="C3010" s="59">
        <v>45895</v>
      </c>
      <c r="D3010" s="29" t="str">
        <f>VLOOKUP(B3010,辅助信息!E:K,7,FALSE)</f>
        <v>JWDDCD2025102100475</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五冶建设成都国际铁路港多式联项目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乐山市校地共建产教融合基地建设项目二标段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乐山市校地共建产教融合基地建设项目二标段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乐山市校地共建产教融合基地建设项目二标段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乐山市校地共建产教融合基地建设项目二标段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乐山市校地共建产教融合基地建设项目二标段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乐山市校地共建产教融合基地建设项目二标段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乐山市校地共建产教融合基地建设项目二标段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乐山市校地共建产教融合基地建设项目二标段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乐山市校地共建产教融合基地建设项目二标段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乐山市校地共建产教融合基地建设项目二标段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乐山市校地共建产教融合基地建设项目二标段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乐山市校地共建产教融合基地建设项目二标段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乐山市校地共建产教融合基地建设项目二标段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乐山市校地共建产教融合基地建设项目二标段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乐山市校地共建产教融合基地建设项目二标段</v>
      </c>
    </row>
    <row r="3026" hidden="1" spans="2:18">
      <c r="B3026" s="29" t="s">
        <v>208</v>
      </c>
      <c r="C3026" s="59">
        <v>45896</v>
      </c>
      <c r="D3026" s="29" t="str">
        <f>VLOOKUP(B3026,辅助信息!E:K,7,FALSE)</f>
        <v>JWDDCD2025102100480</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五冶建设锦江区林家坝片区20号地块商业项目</v>
      </c>
    </row>
    <row r="3027" hidden="1" spans="2:18">
      <c r="B3027" s="29" t="s">
        <v>208</v>
      </c>
      <c r="C3027" s="59">
        <v>45896</v>
      </c>
      <c r="D3027" s="29" t="str">
        <f>VLOOKUP(B3027,辅助信息!E:K,7,FALSE)</f>
        <v>JWDDCD2025102100480</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五冶建设锦江区林家坝片区20号地块商业项目</v>
      </c>
    </row>
    <row r="3028" hidden="1" spans="2:18">
      <c r="B3028" s="29" t="s">
        <v>208</v>
      </c>
      <c r="C3028" s="59">
        <v>45896</v>
      </c>
      <c r="D3028" s="29" t="str">
        <f>VLOOKUP(B3028,辅助信息!E:K,7,FALSE)</f>
        <v>JWDDCD2025102100480</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五冶建设锦江区林家坝片区20号地块商业项目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56</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56</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56</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56</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56</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56</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56</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56</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56</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56</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JWDDCD2025102100473</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五冶建设扩建艺体中学二期工程</v>
      </c>
    </row>
    <row r="3040" hidden="1" spans="2:18">
      <c r="B3040" s="29" t="s">
        <v>167</v>
      </c>
      <c r="C3040" s="59">
        <v>45896</v>
      </c>
      <c r="D3040" s="29" t="str">
        <f>VLOOKUP(B3040,辅助信息!E:K,7,FALSE)</f>
        <v>JWDDCD2025102100473</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五冶建设扩建艺体中学二期工程</v>
      </c>
    </row>
    <row r="3041" hidden="1" spans="2:18">
      <c r="B3041" s="29" t="s">
        <v>167</v>
      </c>
      <c r="C3041" s="59">
        <v>45896</v>
      </c>
      <c r="D3041" s="29" t="str">
        <f>VLOOKUP(B3041,辅助信息!E:K,7,FALSE)</f>
        <v>JWDDCD2025102100473</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五冶建设扩建艺体中学二期工程</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五冶建设龙泉芙蓉花语项目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56</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56</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56</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56</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56</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56</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乐山市校地共建产教融合基地建设项目二标段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乐山市校地共建产教融合基地建设项目二标段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乐山市校地共建产教融合基地建设项目二标段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56</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56</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53</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52</v>
      </c>
      <c r="Q3055" s="18" t="str">
        <f>VLOOKUP(B3055,辅助信息!E:M,9,FALSE)</f>
        <v>ZTWM-CDGS-XS-2025-0073-五冶天府-成都怡心湖片区及龙泉驿医院等项目</v>
      </c>
      <c r="R3055" s="18" t="str">
        <f>_xlfn._xlws.FILTER(辅助信息!D:D,辅助信息!E:E=B3055)</f>
        <v>五冶建设龙泉芙蓉花语项目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51</v>
      </c>
      <c r="Q3056" s="18" t="str">
        <f>VLOOKUP(B3056,辅助信息!E:M,9,FALSE)</f>
        <v>ZTWM-CDGS-XS-2025-0073-五冶天府-成都怡心湖片区及龙泉驿医院等项目</v>
      </c>
      <c r="R3056" s="18" t="str">
        <f>_xlfn._xlws.FILTER(辅助信息!D:D,辅助信息!E:E=B3056)</f>
        <v>五冶建设龙泉芙蓉花语项目</v>
      </c>
    </row>
    <row r="3057" hidden="1" spans="2:18">
      <c r="B3057" s="29" t="s">
        <v>167</v>
      </c>
      <c r="C3057" s="59">
        <v>45901</v>
      </c>
      <c r="D3057" s="29" t="str">
        <f>VLOOKUP(B3057,辅助信息!E:K,7,FALSE)</f>
        <v>JWDDCD2025102100473</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51</v>
      </c>
      <c r="Q3057" s="18" t="str">
        <f>VLOOKUP(B3057,辅助信息!E:M,9,FALSE)</f>
        <v>ZTWM-CDGS-XS-2025-0073-五冶天府-成都怡心湖片区及龙泉驿医院等项目</v>
      </c>
      <c r="R3057" s="18" t="str">
        <f>_xlfn._xlws.FILTER(辅助信息!D:D,辅助信息!E:E=B3057)</f>
        <v>五冶建设扩建艺体中学二期工程</v>
      </c>
    </row>
    <row r="3058" hidden="1" spans="2:18">
      <c r="B3058" s="29" t="s">
        <v>167</v>
      </c>
      <c r="C3058" s="59">
        <v>45901</v>
      </c>
      <c r="D3058" s="29" t="str">
        <f>VLOOKUP(B3058,辅助信息!E:K,7,FALSE)</f>
        <v>JWDDCD2025102100473</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51</v>
      </c>
      <c r="Q3058" s="18" t="str">
        <f>VLOOKUP(B3058,辅助信息!E:M,9,FALSE)</f>
        <v>ZTWM-CDGS-XS-2025-0073-五冶天府-成都怡心湖片区及龙泉驿医院等项目</v>
      </c>
      <c r="R3058" s="18" t="str">
        <f>_xlfn._xlws.FILTER(辅助信息!D:D,辅助信息!E:E=B3058)</f>
        <v>五冶建设扩建艺体中学二期工程</v>
      </c>
    </row>
    <row r="3059" hidden="1" spans="2:18">
      <c r="B3059" s="29" t="s">
        <v>208</v>
      </c>
      <c r="C3059" s="59">
        <v>45901</v>
      </c>
      <c r="D3059" s="29" t="str">
        <f>VLOOKUP(B3059,辅助信息!E:K,7,FALSE)</f>
        <v>JWDDCD2025102100480</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50</v>
      </c>
      <c r="Q3059" s="18" t="str">
        <f>VLOOKUP(B3059,辅助信息!E:M,9,FALSE)</f>
        <v>ZTWM-CDGS-XS-2025-0073-五冶天府-成都怡心湖片区及龙泉驿医院等项目</v>
      </c>
      <c r="R3059" s="18" t="str">
        <f>_xlfn._xlws.FILTER(辅助信息!D:D,辅助信息!E:E=B3059)</f>
        <v>五冶建设锦江区林家坝片区20号地块商业项目</v>
      </c>
    </row>
    <row r="3060" hidden="1" spans="2:18">
      <c r="B3060" s="29" t="s">
        <v>208</v>
      </c>
      <c r="C3060" s="59">
        <v>45901</v>
      </c>
      <c r="D3060" s="29" t="str">
        <f>VLOOKUP(B3060,辅助信息!E:K,7,FALSE)</f>
        <v>JWDDCD2025102100480</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50</v>
      </c>
      <c r="Q3060" s="18" t="str">
        <f>VLOOKUP(B3060,辅助信息!E:M,9,FALSE)</f>
        <v>ZTWM-CDGS-XS-2025-0073-五冶天府-成都怡心湖片区及龙泉驿医院等项目</v>
      </c>
      <c r="R3060" s="18" t="str">
        <f>_xlfn._xlws.FILTER(辅助信息!D:D,辅助信息!E:E=B3060)</f>
        <v>五冶建设锦江区林家坝片区20号地块商业项目</v>
      </c>
    </row>
    <row r="3061" hidden="1" spans="2:18">
      <c r="B3061" s="29" t="s">
        <v>208</v>
      </c>
      <c r="C3061" s="59">
        <v>45901</v>
      </c>
      <c r="D3061" s="29" t="str">
        <f>VLOOKUP(B3061,辅助信息!E:K,7,FALSE)</f>
        <v>JWDDCD2025102100480</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50</v>
      </c>
      <c r="Q3061" s="18" t="str">
        <f>VLOOKUP(B3061,辅助信息!E:M,9,FALSE)</f>
        <v>ZTWM-CDGS-XS-2025-0073-五冶天府-成都怡心湖片区及龙泉驿医院等项目</v>
      </c>
      <c r="R3061" s="18" t="str">
        <f>_xlfn._xlws.FILTER(辅助信息!D:D,辅助信息!E:E=B3061)</f>
        <v>五冶建设锦江区林家坝片区20号地块商业项目</v>
      </c>
    </row>
    <row r="3062" hidden="1" spans="2:18">
      <c r="B3062" s="29" t="s">
        <v>208</v>
      </c>
      <c r="C3062" s="59">
        <v>45901</v>
      </c>
      <c r="D3062" s="29" t="str">
        <f>VLOOKUP(B3062,辅助信息!E:K,7,FALSE)</f>
        <v>JWDDCD2025102100480</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50</v>
      </c>
      <c r="Q3062" s="18" t="str">
        <f>VLOOKUP(B3062,辅助信息!E:M,9,FALSE)</f>
        <v>ZTWM-CDGS-XS-2025-0073-五冶天府-成都怡心湖片区及龙泉驿医院等项目</v>
      </c>
      <c r="R3062" s="18" t="str">
        <f>_xlfn._xlws.FILTER(辅助信息!D:D,辅助信息!E:E=B3062)</f>
        <v>五冶建设锦江区林家坝片区20号地块商业项目</v>
      </c>
    </row>
    <row r="3063" hidden="1" spans="2:18">
      <c r="B3063" s="29" t="s">
        <v>208</v>
      </c>
      <c r="C3063" s="59">
        <v>45901</v>
      </c>
      <c r="D3063" s="29" t="str">
        <f>VLOOKUP(B3063,辅助信息!E:K,7,FALSE)</f>
        <v>JWDDCD2025102100480</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50</v>
      </c>
      <c r="Q3063" s="18" t="str">
        <f>VLOOKUP(B3063,辅助信息!E:M,9,FALSE)</f>
        <v>ZTWM-CDGS-XS-2025-0073-五冶天府-成都怡心湖片区及龙泉驿医院等项目</v>
      </c>
      <c r="R3063" s="18" t="str">
        <f>_xlfn._xlws.FILTER(辅助信息!D:D,辅助信息!E:E=B3063)</f>
        <v>五冶建设锦江区林家坝片区20号地块商业项目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50</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50</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50</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50</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50</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50</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50</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50</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50</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50</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49</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49</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49</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49</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49</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49</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49</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49</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49</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49</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49</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49</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49</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49</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49</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51</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51</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51</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51</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51</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51</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51</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51</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52</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乐山市校地共建产教融合基地建设项目一标段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52</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乐山市校地共建产教融合基地建设项目一标段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52</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乐山市校地共建产教融合基地建设项目一标段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52</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乐山市校地共建产教融合基地建设项目一标段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52</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乐山市校地共建产教融合基地建设项目一标段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52</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乐山市校地共建产教融合基地建设项目一标段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49</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49</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49</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49</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49</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49</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49</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49</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49</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49</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51</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51</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51</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50</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乐山市校地共建产教融合基地建设项目一标段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50</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乐山市校地共建产教融合基地建设项目一标段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50</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乐山市校地共建产教融合基地建设项目一标段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50</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乐山市校地共建产教融合基地建设项目一标段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50</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乐山市校地共建产教融合基地建设项目一标段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50</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乐山市校地共建产教融合基地建设项目一标段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50</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乐山市校地共建产教融合基地建设项目一标段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50</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乐山市校地共建产教融合基地建设项目一标段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50</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乐山市校地共建产教融合基地建设项目一标段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50</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50</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50</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50</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50</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50</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JWDDCD2025102100473</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49</v>
      </c>
      <c r="Q3140" s="18" t="str">
        <f>VLOOKUP(B3140,辅助信息!E:M,9,FALSE)</f>
        <v>ZTWM-CDGS-XS-2025-0073-五冶天府-成都怡心湖片区及龙泉驿医院等项目</v>
      </c>
      <c r="R3140" s="18" t="str">
        <f>_xlfn._xlws.FILTER(辅助信息!D:D,辅助信息!E:E=B3140)</f>
        <v>五冶建设扩建艺体中学二期工程</v>
      </c>
    </row>
    <row r="3141" hidden="1" spans="1:18">
      <c r="A3141" s="71"/>
      <c r="B3141" s="29" t="s">
        <v>167</v>
      </c>
      <c r="C3141" s="59">
        <v>45902</v>
      </c>
      <c r="D3141" s="29" t="str">
        <f>VLOOKUP(B3141,辅助信息!E:K,7,FALSE)</f>
        <v>JWDDCD2025102100473</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49</v>
      </c>
      <c r="Q3141" s="18" t="str">
        <f>VLOOKUP(B3141,辅助信息!E:M,9,FALSE)</f>
        <v>ZTWM-CDGS-XS-2025-0073-五冶天府-成都怡心湖片区及龙泉驿医院等项目</v>
      </c>
      <c r="R3141" s="18" t="str">
        <f>_xlfn._xlws.FILTER(辅助信息!D:D,辅助信息!E:E=B3141)</f>
        <v>五冶建设扩建艺体中学二期工程</v>
      </c>
    </row>
    <row r="3142" hidden="1" spans="1:18">
      <c r="A3142" s="71"/>
      <c r="B3142" s="29" t="s">
        <v>167</v>
      </c>
      <c r="C3142" s="59">
        <v>45902</v>
      </c>
      <c r="D3142" s="29" t="str">
        <f>VLOOKUP(B3142,辅助信息!E:K,7,FALSE)</f>
        <v>JWDDCD2025102100473</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49</v>
      </c>
      <c r="Q3142" s="18" t="str">
        <f>VLOOKUP(B3142,辅助信息!E:M,9,FALSE)</f>
        <v>ZTWM-CDGS-XS-2025-0073-五冶天府-成都怡心湖片区及龙泉驿医院等项目</v>
      </c>
      <c r="R3142" s="18" t="str">
        <f>_xlfn._xlws.FILTER(辅助信息!D:D,辅助信息!E:E=B3142)</f>
        <v>五冶建设扩建艺体中学二期工程</v>
      </c>
    </row>
    <row r="3143" hidden="1" spans="1:18">
      <c r="A3143" s="71"/>
      <c r="B3143" s="29" t="s">
        <v>167</v>
      </c>
      <c r="C3143" s="59">
        <v>45902</v>
      </c>
      <c r="D3143" s="29" t="str">
        <f>VLOOKUP(B3143,辅助信息!E:K,7,FALSE)</f>
        <v>JWDDCD2025102100473</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49</v>
      </c>
      <c r="Q3143" s="18" t="str">
        <f>VLOOKUP(B3143,辅助信息!E:M,9,FALSE)</f>
        <v>ZTWM-CDGS-XS-2025-0073-五冶天府-成都怡心湖片区及龙泉驿医院等项目</v>
      </c>
      <c r="R3143" s="18" t="str">
        <f>_xlfn._xlws.FILTER(辅助信息!D:D,辅助信息!E:E=B3143)</f>
        <v>五冶建设扩建艺体中学二期工程</v>
      </c>
    </row>
    <row r="3144" hidden="1" spans="1:18">
      <c r="A3144" s="71"/>
      <c r="B3144" s="29" t="s">
        <v>167</v>
      </c>
      <c r="C3144" s="59">
        <v>45902</v>
      </c>
      <c r="D3144" s="29" t="str">
        <f>VLOOKUP(B3144,辅助信息!E:K,7,FALSE)</f>
        <v>JWDDCD2025102100473</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49</v>
      </c>
      <c r="Q3144" s="18" t="str">
        <f>VLOOKUP(B3144,辅助信息!E:M,9,FALSE)</f>
        <v>ZTWM-CDGS-XS-2025-0073-五冶天府-成都怡心湖片区及龙泉驿医院等项目</v>
      </c>
      <c r="R3144" s="18" t="str">
        <f>_xlfn._xlws.FILTER(辅助信息!D:D,辅助信息!E:E=B3144)</f>
        <v>五冶建设扩建艺体中学二期工程</v>
      </c>
    </row>
    <row r="3145" hidden="1" spans="1:18">
      <c r="A3145" s="71"/>
      <c r="B3145" s="29" t="s">
        <v>167</v>
      </c>
      <c r="C3145" s="59">
        <v>45902</v>
      </c>
      <c r="D3145" s="29" t="str">
        <f>VLOOKUP(B3145,辅助信息!E:K,7,FALSE)</f>
        <v>JWDDCD2025102100473</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49</v>
      </c>
      <c r="Q3145" s="18" t="str">
        <f>VLOOKUP(B3145,辅助信息!E:M,9,FALSE)</f>
        <v>ZTWM-CDGS-XS-2025-0073-五冶天府-成都怡心湖片区及龙泉驿医院等项目</v>
      </c>
      <c r="R3145" s="18" t="str">
        <f>_xlfn._xlws.FILTER(辅助信息!D:D,辅助信息!E:E=B3145)</f>
        <v>五冶建设扩建艺体中学二期工程</v>
      </c>
    </row>
    <row r="3146" hidden="1" spans="1:18">
      <c r="A3146" s="71"/>
      <c r="B3146" s="29" t="s">
        <v>167</v>
      </c>
      <c r="C3146" s="59">
        <v>45902</v>
      </c>
      <c r="D3146" s="29" t="str">
        <f>VLOOKUP(B3146,辅助信息!E:K,7,FALSE)</f>
        <v>JWDDCD2025102100473</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49</v>
      </c>
      <c r="Q3146" s="18" t="str">
        <f>VLOOKUP(B3146,辅助信息!E:M,9,FALSE)</f>
        <v>ZTWM-CDGS-XS-2025-0073-五冶天府-成都怡心湖片区及龙泉驿医院等项目</v>
      </c>
      <c r="R3146" s="18" t="str">
        <f>_xlfn._xlws.FILTER(辅助信息!D:D,辅助信息!E:E=B3146)</f>
        <v>五冶建设扩建艺体中学二期工程</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49</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49</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49</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49</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49</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49</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49</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49</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50</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50</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50</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50</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47</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47</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47</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47</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47</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47</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47</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47</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47</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47</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47</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50</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乐山市校地共建产教融合基地建设项目二标段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50</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乐山市校地共建产教融合基地建设项目二标段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50</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乐山市校地共建产教融合基地建设项目二标段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50</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乐山市校地共建产教融合基地建设项目二标段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50</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乐山市校地共建产教融合基地建设项目二标段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50</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乐山市校地共建产教融合基地建设项目二标段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50</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乐山市校地共建产教融合基地建设项目二标段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50</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乐山市校地共建产教融合基地建设项目二标段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50</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乐山市校地共建产教融合基地建设项目二标段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50</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乐山市校地共建产教融合基地建设项目二标段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50</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乐山市校地共建产教融合基地建设项目二标段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50</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乐山市校地共建产教融合基地建设项目二标段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50</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乐山市校地共建产教融合基地建设项目二标段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50</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乐山市校地共建产教融合基地建设项目二标段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49</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49</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49</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49</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49</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49</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49</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49</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50</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50</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50</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50</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50</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50</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49</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49</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49</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49</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49</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49</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49</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49</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50</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50</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50</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50</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47</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47</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47</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47</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47</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47</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47</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47</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47</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47</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47</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50</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乐山市校地共建产教融合基地建设项目二标段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50</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乐山市校地共建产教融合基地建设项目二标段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50</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乐山市校地共建产教融合基地建设项目二标段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48</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48</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48</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48</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48</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JWDDCD2025102100476</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48</v>
      </c>
      <c r="Q3233" s="18" t="str">
        <f>VLOOKUP(B3233,辅助信息!E:M,9,FALSE)</f>
        <v>ZTWM-CDGS-XS-2025-0073-五冶天府-成都怡心湖片区及龙泉驿医院等项目</v>
      </c>
      <c r="R3233" s="18" t="str">
        <f>_xlfn._xlws.FILTER(辅助信息!D:D,辅助信息!E:E=B3233)</f>
        <v>五冶建设师大附中外语校新建教学楼工程</v>
      </c>
    </row>
    <row r="3234" hidden="1" spans="2:18">
      <c r="B3234" s="29" t="s">
        <v>196</v>
      </c>
      <c r="C3234" s="59">
        <v>45903</v>
      </c>
      <c r="D3234" s="29" t="str">
        <f>VLOOKUP(B3234,辅助信息!E:K,7,FALSE)</f>
        <v>JWDDCD2025102100476</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48</v>
      </c>
      <c r="Q3234" s="18" t="str">
        <f>VLOOKUP(B3234,辅助信息!E:M,9,FALSE)</f>
        <v>ZTWM-CDGS-XS-2025-0073-五冶天府-成都怡心湖片区及龙泉驿医院等项目</v>
      </c>
      <c r="R3234" s="18" t="str">
        <f>_xlfn._xlws.FILTER(辅助信息!D:D,辅助信息!E:E=B3234)</f>
        <v>五冶建设师大附中外语校新建教学楼工程</v>
      </c>
    </row>
    <row r="3235" hidden="1" spans="2:18">
      <c r="B3235" s="29" t="s">
        <v>196</v>
      </c>
      <c r="C3235" s="59">
        <v>45903</v>
      </c>
      <c r="D3235" s="29" t="str">
        <f>VLOOKUP(B3235,辅助信息!E:K,7,FALSE)</f>
        <v>JWDDCD2025102100476</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48</v>
      </c>
      <c r="Q3235" s="18" t="str">
        <f>VLOOKUP(B3235,辅助信息!E:M,9,FALSE)</f>
        <v>ZTWM-CDGS-XS-2025-0073-五冶天府-成都怡心湖片区及龙泉驿医院等项目</v>
      </c>
      <c r="R3235" s="18" t="str">
        <f>_xlfn._xlws.FILTER(辅助信息!D:D,辅助信息!E:E=B3235)</f>
        <v>五冶建设师大附中外语校新建教学楼工程</v>
      </c>
    </row>
    <row r="3236" hidden="1" spans="2:18">
      <c r="B3236" s="29" t="s">
        <v>196</v>
      </c>
      <c r="C3236" s="59">
        <v>45903</v>
      </c>
      <c r="D3236" s="29" t="str">
        <f>VLOOKUP(B3236,辅助信息!E:K,7,FALSE)</f>
        <v>JWDDCD2025102100476</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48</v>
      </c>
      <c r="Q3236" s="18" t="str">
        <f>VLOOKUP(B3236,辅助信息!E:M,9,FALSE)</f>
        <v>ZTWM-CDGS-XS-2025-0073-五冶天府-成都怡心湖片区及龙泉驿医院等项目</v>
      </c>
      <c r="R3236" s="18" t="str">
        <f>_xlfn._xlws.FILTER(辅助信息!D:D,辅助信息!E:E=B3236)</f>
        <v>五冶建设师大附中外语校新建教学楼工程</v>
      </c>
    </row>
    <row r="3237" hidden="1" spans="2:18">
      <c r="B3237" s="29" t="s">
        <v>196</v>
      </c>
      <c r="C3237" s="59">
        <v>45903</v>
      </c>
      <c r="D3237" s="29" t="str">
        <f>VLOOKUP(B3237,辅助信息!E:K,7,FALSE)</f>
        <v>JWDDCD2025102100476</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48</v>
      </c>
      <c r="Q3237" s="18" t="str">
        <f>VLOOKUP(B3237,辅助信息!E:M,9,FALSE)</f>
        <v>ZTWM-CDGS-XS-2025-0073-五冶天府-成都怡心湖片区及龙泉驿医院等项目</v>
      </c>
      <c r="R3237" s="18" t="str">
        <f>_xlfn._xlws.FILTER(辅助信息!D:D,辅助信息!E:E=B3237)</f>
        <v>五冶建设师大附中外语校新建教学楼工程</v>
      </c>
    </row>
    <row r="3238" hidden="1" spans="2:18">
      <c r="B3238" s="29" t="s">
        <v>196</v>
      </c>
      <c r="C3238" s="59">
        <v>45903</v>
      </c>
      <c r="D3238" s="29" t="str">
        <f>VLOOKUP(B3238,辅助信息!E:K,7,FALSE)</f>
        <v>JWDDCD2025102100476</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48</v>
      </c>
      <c r="Q3238" s="18" t="str">
        <f>VLOOKUP(B3238,辅助信息!E:M,9,FALSE)</f>
        <v>ZTWM-CDGS-XS-2025-0073-五冶天府-成都怡心湖片区及龙泉驿医院等项目</v>
      </c>
      <c r="R3238" s="18" t="str">
        <f>_xlfn._xlws.FILTER(辅助信息!D:D,辅助信息!E:E=B3238)</f>
        <v>五冶建设师大附中外语校新建教学楼工程</v>
      </c>
    </row>
    <row r="3239" hidden="1" spans="2:18">
      <c r="B3239" s="29" t="s">
        <v>196</v>
      </c>
      <c r="C3239" s="59">
        <v>45903</v>
      </c>
      <c r="D3239" s="29" t="str">
        <f>VLOOKUP(B3239,辅助信息!E:K,7,FALSE)</f>
        <v>JWDDCD2025102100476</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48</v>
      </c>
      <c r="Q3239" s="18" t="str">
        <f>VLOOKUP(B3239,辅助信息!E:M,9,FALSE)</f>
        <v>ZTWM-CDGS-XS-2025-0073-五冶天府-成都怡心湖片区及龙泉驿医院等项目</v>
      </c>
      <c r="R3239" s="18" t="str">
        <f>_xlfn._xlws.FILTER(辅助信息!D:D,辅助信息!E:E=B3239)</f>
        <v>五冶建设师大附中外语校新建教学楼工程</v>
      </c>
    </row>
    <row r="3240" hidden="1" spans="2:18">
      <c r="B3240" s="29" t="s">
        <v>196</v>
      </c>
      <c r="C3240" s="59">
        <v>45903</v>
      </c>
      <c r="D3240" s="29" t="str">
        <f>VLOOKUP(B3240,辅助信息!E:K,7,FALSE)</f>
        <v>JWDDCD2025102100476</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48</v>
      </c>
      <c r="Q3240" s="18" t="str">
        <f>VLOOKUP(B3240,辅助信息!E:M,9,FALSE)</f>
        <v>ZTWM-CDGS-XS-2025-0073-五冶天府-成都怡心湖片区及龙泉驿医院等项目</v>
      </c>
      <c r="R3240" s="18" t="str">
        <f>_xlfn._xlws.FILTER(辅助信息!D:D,辅助信息!E:E=B3240)</f>
        <v>五冶建设师大附中外语校新建教学楼工程</v>
      </c>
    </row>
    <row r="3241" hidden="1" spans="2:18">
      <c r="B3241" s="29" t="s">
        <v>196</v>
      </c>
      <c r="C3241" s="59">
        <v>45903</v>
      </c>
      <c r="D3241" s="29" t="str">
        <f>VLOOKUP(B3241,辅助信息!E:K,7,FALSE)</f>
        <v>JWDDCD2025102100476</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48</v>
      </c>
      <c r="Q3241" s="18" t="str">
        <f>VLOOKUP(B3241,辅助信息!E:M,9,FALSE)</f>
        <v>ZTWM-CDGS-XS-2025-0073-五冶天府-成都怡心湖片区及龙泉驿医院等项目</v>
      </c>
      <c r="R3241" s="18" t="str">
        <f>_xlfn._xlws.FILTER(辅助信息!D:D,辅助信息!E:E=B3241)</f>
        <v>五冶建设师大附中外语校新建教学楼工程</v>
      </c>
    </row>
    <row r="3242" hidden="1" spans="2:18">
      <c r="B3242" s="29" t="s">
        <v>192</v>
      </c>
      <c r="C3242" s="59">
        <v>45903</v>
      </c>
      <c r="D3242" s="29" t="str">
        <f>VLOOKUP(B3242,辅助信息!E:K,7,FALSE)</f>
        <v>JWDDCD2025102100475</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48</v>
      </c>
      <c r="Q3242" s="18" t="str">
        <f>VLOOKUP(B3242,辅助信息!E:M,9,FALSE)</f>
        <v>ZTWM-CDGS-XS-2025-0073-五冶天府-成都怡心湖片区及龙泉驿医院等项目</v>
      </c>
      <c r="R3242" s="18" t="str">
        <f>_xlfn._xlws.FILTER(辅助信息!D:D,辅助信息!E:E=B3242)</f>
        <v>五冶建设成都国际铁路港多式联项目</v>
      </c>
    </row>
    <row r="3243" hidden="1" spans="2:18">
      <c r="B3243" s="29" t="s">
        <v>192</v>
      </c>
      <c r="C3243" s="59">
        <v>45903</v>
      </c>
      <c r="D3243" s="29" t="str">
        <f>VLOOKUP(B3243,辅助信息!E:K,7,FALSE)</f>
        <v>JWDDCD2025102100475</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48</v>
      </c>
      <c r="Q3243" s="18" t="str">
        <f>VLOOKUP(B3243,辅助信息!E:M,9,FALSE)</f>
        <v>ZTWM-CDGS-XS-2025-0073-五冶天府-成都怡心湖片区及龙泉驿医院等项目</v>
      </c>
      <c r="R3243" s="18" t="str">
        <f>_xlfn._xlws.FILTER(辅助信息!D:D,辅助信息!E:E=B3243)</f>
        <v>五冶建设成都国际铁路港多式联项目</v>
      </c>
    </row>
    <row r="3244" hidden="1" spans="2:18">
      <c r="B3244" s="29" t="s">
        <v>192</v>
      </c>
      <c r="C3244" s="59">
        <v>45903</v>
      </c>
      <c r="D3244" s="29" t="str">
        <f>VLOOKUP(B3244,辅助信息!E:K,7,FALSE)</f>
        <v>JWDDCD2025102100475</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48</v>
      </c>
      <c r="Q3244" s="18" t="str">
        <f>VLOOKUP(B3244,辅助信息!E:M,9,FALSE)</f>
        <v>ZTWM-CDGS-XS-2025-0073-五冶天府-成都怡心湖片区及龙泉驿医院等项目</v>
      </c>
      <c r="R3244" s="18" t="str">
        <f>_xlfn._xlws.FILTER(辅助信息!D:D,辅助信息!E:E=B3244)</f>
        <v>五冶建设成都国际铁路港多式联项目</v>
      </c>
    </row>
    <row r="3245" hidden="1" spans="2:18">
      <c r="B3245" s="29" t="s">
        <v>192</v>
      </c>
      <c r="C3245" s="59">
        <v>45903</v>
      </c>
      <c r="D3245" s="29" t="str">
        <f>VLOOKUP(B3245,辅助信息!E:K,7,FALSE)</f>
        <v>JWDDCD2025102100475</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48</v>
      </c>
      <c r="Q3245" s="18" t="str">
        <f>VLOOKUP(B3245,辅助信息!E:M,9,FALSE)</f>
        <v>ZTWM-CDGS-XS-2025-0073-五冶天府-成都怡心湖片区及龙泉驿医院等项目</v>
      </c>
      <c r="R3245" s="18" t="str">
        <f>_xlfn._xlws.FILTER(辅助信息!D:D,辅助信息!E:E=B3245)</f>
        <v>五冶建设成都国际铁路港多式联项目</v>
      </c>
    </row>
    <row r="3246" hidden="1" spans="2:18">
      <c r="B3246" s="29" t="s">
        <v>192</v>
      </c>
      <c r="C3246" s="59">
        <v>45903</v>
      </c>
      <c r="D3246" s="29" t="str">
        <f>VLOOKUP(B3246,辅助信息!E:K,7,FALSE)</f>
        <v>JWDDCD2025102100475</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48</v>
      </c>
      <c r="Q3246" s="18" t="str">
        <f>VLOOKUP(B3246,辅助信息!E:M,9,FALSE)</f>
        <v>ZTWM-CDGS-XS-2025-0073-五冶天府-成都怡心湖片区及龙泉驿医院等项目</v>
      </c>
      <c r="R3246" s="18" t="str">
        <f>_xlfn._xlws.FILTER(辅助信息!D:D,辅助信息!E:E=B3246)</f>
        <v>五冶建设成都国际铁路港多式联项目</v>
      </c>
    </row>
    <row r="3247" hidden="1" spans="2:18">
      <c r="B3247" s="29" t="s">
        <v>215</v>
      </c>
      <c r="C3247" s="59">
        <v>45903</v>
      </c>
      <c r="D3247" s="29" t="str">
        <f>VLOOKUP(B3247,辅助信息!E:K,7,FALSE)</f>
        <v>JWDDCD2025102100486</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48</v>
      </c>
      <c r="Q3247" s="18" t="str">
        <f>VLOOKUP(B3247,辅助信息!E:M,9,FALSE)</f>
        <v>ZTWM-CDGS-XS-2025-0073-五冶天府-成都怡心湖片区及龙泉驿医院等项目</v>
      </c>
      <c r="R3247" s="18" t="str">
        <f>_xlfn._xlws.FILTER(辅助信息!D:D,辅助信息!E:E=B3247)</f>
        <v>五冶建设龙泉驿一医院配套建设工程</v>
      </c>
    </row>
    <row r="3248" hidden="1" spans="2:18">
      <c r="B3248" s="29" t="s">
        <v>215</v>
      </c>
      <c r="C3248" s="59">
        <v>45903</v>
      </c>
      <c r="D3248" s="29" t="str">
        <f>VLOOKUP(B3248,辅助信息!E:K,7,FALSE)</f>
        <v>JWDDCD2025102100486</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48</v>
      </c>
      <c r="Q3248" s="18" t="str">
        <f>VLOOKUP(B3248,辅助信息!E:M,9,FALSE)</f>
        <v>ZTWM-CDGS-XS-2025-0073-五冶天府-成都怡心湖片区及龙泉驿医院等项目</v>
      </c>
      <c r="R3248" s="18" t="str">
        <f>_xlfn._xlws.FILTER(辅助信息!D:D,辅助信息!E:E=B3248)</f>
        <v>五冶建设龙泉驿一医院配套建设工程</v>
      </c>
    </row>
    <row r="3249" hidden="1" spans="2:18">
      <c r="B3249" s="29" t="s">
        <v>215</v>
      </c>
      <c r="C3249" s="59">
        <v>45903</v>
      </c>
      <c r="D3249" s="29" t="str">
        <f>VLOOKUP(B3249,辅助信息!E:K,7,FALSE)</f>
        <v>JWDDCD2025102100486</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48</v>
      </c>
      <c r="Q3249" s="18" t="str">
        <f>VLOOKUP(B3249,辅助信息!E:M,9,FALSE)</f>
        <v>ZTWM-CDGS-XS-2025-0073-五冶天府-成都怡心湖片区及龙泉驿医院等项目</v>
      </c>
      <c r="R3249" s="18" t="str">
        <f>_xlfn._xlws.FILTER(辅助信息!D:D,辅助信息!E:E=B3249)</f>
        <v>五冶建设龙泉驿一医院配套建设工程</v>
      </c>
    </row>
    <row r="3250" hidden="1" spans="2:18">
      <c r="B3250" s="29" t="s">
        <v>215</v>
      </c>
      <c r="C3250" s="59">
        <v>45903</v>
      </c>
      <c r="D3250" s="29" t="str">
        <f>VLOOKUP(B3250,辅助信息!E:K,7,FALSE)</f>
        <v>JWDDCD2025102100486</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48</v>
      </c>
      <c r="Q3250" s="18" t="str">
        <f>VLOOKUP(B3250,辅助信息!E:M,9,FALSE)</f>
        <v>ZTWM-CDGS-XS-2025-0073-五冶天府-成都怡心湖片区及龙泉驿医院等项目</v>
      </c>
      <c r="R3250" s="18" t="str">
        <f>_xlfn._xlws.FILTER(辅助信息!D:D,辅助信息!E:E=B3250)</f>
        <v>五冶建设龙泉驿一医院配套建设工程</v>
      </c>
    </row>
    <row r="3251" hidden="1" spans="2:18">
      <c r="B3251" s="29" t="s">
        <v>215</v>
      </c>
      <c r="C3251" s="59">
        <v>45903</v>
      </c>
      <c r="D3251" s="29" t="str">
        <f>VLOOKUP(B3251,辅助信息!E:K,7,FALSE)</f>
        <v>JWDDCD2025102100486</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48</v>
      </c>
      <c r="Q3251" s="18" t="str">
        <f>VLOOKUP(B3251,辅助信息!E:M,9,FALSE)</f>
        <v>ZTWM-CDGS-XS-2025-0073-五冶天府-成都怡心湖片区及龙泉驿医院等项目</v>
      </c>
      <c r="R3251" s="18" t="str">
        <f>_xlfn._xlws.FILTER(辅助信息!D:D,辅助信息!E:E=B3251)</f>
        <v>五冶建设龙泉驿一医院配套建设工程</v>
      </c>
    </row>
    <row r="3252" hidden="1" spans="2:18">
      <c r="B3252" s="124" t="s">
        <v>215</v>
      </c>
      <c r="C3252" s="132">
        <v>45903</v>
      </c>
      <c r="D3252" s="124" t="str">
        <f>VLOOKUP(B3252,辅助信息!E:K,7,FALSE)</f>
        <v>JWDDCD2025102100486</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48</v>
      </c>
      <c r="Q3252" s="18" t="str">
        <f>VLOOKUP(B3252,辅助信息!E:M,9,FALSE)</f>
        <v>ZTWM-CDGS-XS-2025-0073-五冶天府-成都怡心湖片区及龙泉驿医院等项目</v>
      </c>
      <c r="R3252" s="18" t="str">
        <f>_xlfn._xlws.FILTER(辅助信息!D:D,辅助信息!E:E=B3252)</f>
        <v>五冶建设龙泉驿一医院配套建设工程</v>
      </c>
    </row>
    <row r="3253" hidden="1" spans="2:18">
      <c r="B3253" s="124" t="s">
        <v>215</v>
      </c>
      <c r="C3253" s="132">
        <v>45903</v>
      </c>
      <c r="D3253" s="124" t="str">
        <f>VLOOKUP(B3253,辅助信息!E:K,7,FALSE)</f>
        <v>JWDDCD2025102100486</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48</v>
      </c>
      <c r="Q3253" s="18" t="str">
        <f>VLOOKUP(B3253,辅助信息!E:M,9,FALSE)</f>
        <v>ZTWM-CDGS-XS-2025-0073-五冶天府-成都怡心湖片区及龙泉驿医院等项目</v>
      </c>
      <c r="R3253" s="18" t="str">
        <f>_xlfn._xlws.FILTER(辅助信息!D:D,辅助信息!E:E=B3253)</f>
        <v>五冶建设龙泉驿一医院配套建设工程</v>
      </c>
    </row>
    <row r="3254" hidden="1" spans="2:18">
      <c r="B3254" s="124" t="s">
        <v>215</v>
      </c>
      <c r="C3254" s="132">
        <v>45903</v>
      </c>
      <c r="D3254" s="124" t="str">
        <f>VLOOKUP(B3254,辅助信息!E:K,7,FALSE)</f>
        <v>JWDDCD2025102100486</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48</v>
      </c>
      <c r="Q3254" s="18" t="str">
        <f>VLOOKUP(B3254,辅助信息!E:M,9,FALSE)</f>
        <v>ZTWM-CDGS-XS-2025-0073-五冶天府-成都怡心湖片区及龙泉驿医院等项目</v>
      </c>
      <c r="R3254" s="18" t="str">
        <f>_xlfn._xlws.FILTER(辅助信息!D:D,辅助信息!E:E=B3254)</f>
        <v>五冶建设龙泉驿一医院配套建设工程</v>
      </c>
    </row>
    <row r="3255" hidden="1" spans="2:18">
      <c r="B3255" s="124" t="s">
        <v>215</v>
      </c>
      <c r="C3255" s="132">
        <v>45903</v>
      </c>
      <c r="D3255" s="124" t="str">
        <f>VLOOKUP(B3255,辅助信息!E:K,7,FALSE)</f>
        <v>JWDDCD2025102100486</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48</v>
      </c>
      <c r="Q3255" s="18" t="str">
        <f>VLOOKUP(B3255,辅助信息!E:M,9,FALSE)</f>
        <v>ZTWM-CDGS-XS-2025-0073-五冶天府-成都怡心湖片区及龙泉驿医院等项目</v>
      </c>
      <c r="R3255" s="18" t="str">
        <f>_xlfn._xlws.FILTER(辅助信息!D:D,辅助信息!E:E=B3255)</f>
        <v>五冶建设龙泉驿一医院配套建设工程</v>
      </c>
    </row>
    <row r="3256" hidden="1" spans="2:18">
      <c r="B3256" s="124" t="s">
        <v>215</v>
      </c>
      <c r="C3256" s="132">
        <v>45903</v>
      </c>
      <c r="D3256" s="124" t="str">
        <f>VLOOKUP(B3256,辅助信息!E:K,7,FALSE)</f>
        <v>JWDDCD2025102100486</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48</v>
      </c>
      <c r="Q3256" s="18" t="str">
        <f>VLOOKUP(B3256,辅助信息!E:M,9,FALSE)</f>
        <v>ZTWM-CDGS-XS-2025-0073-五冶天府-成都怡心湖片区及龙泉驿医院等项目</v>
      </c>
      <c r="R3256" s="18" t="str">
        <f>_xlfn._xlws.FILTER(辅助信息!D:D,辅助信息!E:E=B3256)</f>
        <v>五冶建设龙泉驿一医院配套建设工程</v>
      </c>
    </row>
    <row r="3257" hidden="1" spans="2:18">
      <c r="B3257" s="124" t="s">
        <v>215</v>
      </c>
      <c r="C3257" s="132">
        <v>45903</v>
      </c>
      <c r="D3257" s="124" t="str">
        <f>VLOOKUP(B3257,辅助信息!E:K,7,FALSE)</f>
        <v>JWDDCD2025102100486</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48</v>
      </c>
      <c r="Q3257" s="18" t="str">
        <f>VLOOKUP(B3257,辅助信息!E:M,9,FALSE)</f>
        <v>ZTWM-CDGS-XS-2025-0073-五冶天府-成都怡心湖片区及龙泉驿医院等项目</v>
      </c>
      <c r="R3257" s="18" t="str">
        <f>_xlfn._xlws.FILTER(辅助信息!D:D,辅助信息!E:E=B3257)</f>
        <v>五冶建设龙泉驿一医院配套建设工程</v>
      </c>
    </row>
    <row r="3258" hidden="1" spans="2:18">
      <c r="B3258" s="29" t="s">
        <v>215</v>
      </c>
      <c r="C3258" s="59">
        <v>45903</v>
      </c>
      <c r="D3258" s="29" t="str">
        <f>VLOOKUP(B3258,辅助信息!E:K,7,FALSE)</f>
        <v>JWDDCD2025102100486</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48</v>
      </c>
      <c r="Q3258" s="18" t="str">
        <f>VLOOKUP(B3258,辅助信息!E:M,9,FALSE)</f>
        <v>ZTWM-CDGS-XS-2025-0073-五冶天府-成都怡心湖片区及龙泉驿医院等项目</v>
      </c>
      <c r="R3258" s="18" t="str">
        <f>_xlfn._xlws.FILTER(辅助信息!D:D,辅助信息!E:E=B3258)</f>
        <v>五冶建设龙泉驿一医院配套建设工程</v>
      </c>
    </row>
    <row r="3259" hidden="1" spans="2:18">
      <c r="B3259" s="29" t="s">
        <v>215</v>
      </c>
      <c r="C3259" s="59">
        <v>45903</v>
      </c>
      <c r="D3259" s="29" t="str">
        <f>VLOOKUP(B3259,辅助信息!E:K,7,FALSE)</f>
        <v>JWDDCD2025102100486</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48</v>
      </c>
      <c r="Q3259" s="18" t="str">
        <f>VLOOKUP(B3259,辅助信息!E:M,9,FALSE)</f>
        <v>ZTWM-CDGS-XS-2025-0073-五冶天府-成都怡心湖片区及龙泉驿医院等项目</v>
      </c>
      <c r="R3259" s="18" t="str">
        <f>_xlfn._xlws.FILTER(辅助信息!D:D,辅助信息!E:E=B3259)</f>
        <v>五冶建设龙泉驿一医院配套建设工程</v>
      </c>
    </row>
    <row r="3260" hidden="1" spans="2:18">
      <c r="B3260" s="29" t="s">
        <v>215</v>
      </c>
      <c r="C3260" s="59">
        <v>45903</v>
      </c>
      <c r="D3260" s="29" t="str">
        <f>VLOOKUP(B3260,辅助信息!E:K,7,FALSE)</f>
        <v>JWDDCD2025102100486</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48</v>
      </c>
      <c r="Q3260" s="18" t="str">
        <f>VLOOKUP(B3260,辅助信息!E:M,9,FALSE)</f>
        <v>ZTWM-CDGS-XS-2025-0073-五冶天府-成都怡心湖片区及龙泉驿医院等项目</v>
      </c>
      <c r="R3260" s="18" t="str">
        <f>_xlfn._xlws.FILTER(辅助信息!D:D,辅助信息!E:E=B3260)</f>
        <v>五冶建设龙泉驿一医院配套建设工程</v>
      </c>
    </row>
    <row r="3261" hidden="1" spans="2:18">
      <c r="B3261" s="29" t="s">
        <v>215</v>
      </c>
      <c r="C3261" s="59">
        <v>45903</v>
      </c>
      <c r="D3261" s="29" t="str">
        <f>VLOOKUP(B3261,辅助信息!E:K,7,FALSE)</f>
        <v>JWDDCD2025102100486</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48</v>
      </c>
      <c r="Q3261" s="18" t="str">
        <f>VLOOKUP(B3261,辅助信息!E:M,9,FALSE)</f>
        <v>ZTWM-CDGS-XS-2025-0073-五冶天府-成都怡心湖片区及龙泉驿医院等项目</v>
      </c>
      <c r="R3261" s="18" t="str">
        <f>_xlfn._xlws.FILTER(辅助信息!D:D,辅助信息!E:E=B3261)</f>
        <v>五冶建设龙泉驿一医院配套建设工程</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49</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49</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49</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49</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49</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49</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49</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49</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50</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47</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47</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47</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47</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47</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47</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50</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乐山市校地共建产教融合基地建设项目二标段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50</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乐山市校地共建产教融合基地建设项目二标段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50</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乐山市校地共建产教融合基地建设项目二标段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48</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48</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48</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48</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48</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43</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43</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43</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43</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43</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43</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43</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43</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43</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43</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43</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43</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43</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43</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43</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43</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43</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43</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43</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43</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43</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43</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43</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43</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43</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43</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43</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JWDDCD2025102100473</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五冶建设扩建艺体中学二期工程</v>
      </c>
    </row>
    <row r="3318" hidden="1" spans="1:18">
      <c r="A3318" s="60"/>
      <c r="B3318" s="29" t="s">
        <v>167</v>
      </c>
      <c r="C3318" s="59">
        <v>45905</v>
      </c>
      <c r="D3318" s="29" t="str">
        <f>VLOOKUP(B3318,辅助信息!E:K,7,FALSE)</f>
        <v>JWDDCD2025102100473</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五冶建设扩建艺体中学二期工程</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乐山市校地共建产教融合基地建设项目二标段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乐山市校地共建产教融合基地建设项目二标段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乐山市校地共建产教融合基地建设项目二标段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乐山市校地共建产教融合基地建设项目二标段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乐山市校地共建产教融合基地建设项目二标段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乐山市校地共建产教融合基地建设项目二标段</v>
      </c>
    </row>
    <row r="3325" hidden="1" spans="2:18">
      <c r="B3325" s="29" t="s">
        <v>167</v>
      </c>
      <c r="C3325" s="59">
        <v>45905</v>
      </c>
      <c r="D3325" s="29" t="str">
        <f>VLOOKUP(B3325,辅助信息!E:K,7,FALSE)</f>
        <v>JWDDCD2025102100473</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45</v>
      </c>
      <c r="Q3325" s="18" t="str">
        <f>VLOOKUP(B3325,辅助信息!E:M,9,FALSE)</f>
        <v>ZTWM-CDGS-XS-2025-0073-五冶天府-成都怡心湖片区及龙泉驿医院等项目</v>
      </c>
      <c r="R3325" s="18" t="str">
        <f>_xlfn._xlws.FILTER(辅助信息!D:D,辅助信息!E:E=B3325)</f>
        <v>五冶建设扩建艺体中学二期工程</v>
      </c>
    </row>
    <row r="3326" hidden="1" spans="2:18">
      <c r="B3326" s="29" t="s">
        <v>167</v>
      </c>
      <c r="C3326" s="59">
        <v>45905</v>
      </c>
      <c r="D3326" s="29" t="str">
        <f>VLOOKUP(B3326,辅助信息!E:K,7,FALSE)</f>
        <v>JWDDCD2025102100473</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45</v>
      </c>
      <c r="Q3326" s="18" t="str">
        <f>VLOOKUP(B3326,辅助信息!E:M,9,FALSE)</f>
        <v>ZTWM-CDGS-XS-2025-0073-五冶天府-成都怡心湖片区及龙泉驿医院等项目</v>
      </c>
      <c r="R3326" s="18" t="str">
        <f>_xlfn._xlws.FILTER(辅助信息!D:D,辅助信息!E:E=B3326)</f>
        <v>五冶建设扩建艺体中学二期工程</v>
      </c>
    </row>
    <row r="3327" hidden="1" spans="2:18">
      <c r="B3327" s="29" t="s">
        <v>167</v>
      </c>
      <c r="C3327" s="59">
        <v>45905</v>
      </c>
      <c r="D3327" s="29" t="str">
        <f>VLOOKUP(B3327,辅助信息!E:K,7,FALSE)</f>
        <v>JWDDCD2025102100473</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45</v>
      </c>
      <c r="Q3327" s="18" t="str">
        <f>VLOOKUP(B3327,辅助信息!E:M,9,FALSE)</f>
        <v>ZTWM-CDGS-XS-2025-0073-五冶天府-成都怡心湖片区及龙泉驿医院等项目</v>
      </c>
      <c r="R3327" s="18" t="str">
        <f>_xlfn._xlws.FILTER(辅助信息!D:D,辅助信息!E:E=B3327)</f>
        <v>五冶建设扩建艺体中学二期工程</v>
      </c>
    </row>
    <row r="3328" hidden="1" spans="2:18">
      <c r="B3328" s="29" t="s">
        <v>167</v>
      </c>
      <c r="C3328" s="59">
        <v>45905</v>
      </c>
      <c r="D3328" s="29" t="str">
        <f>VLOOKUP(B3328,辅助信息!E:K,7,FALSE)</f>
        <v>JWDDCD2025102100473</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45</v>
      </c>
      <c r="Q3328" s="18" t="str">
        <f>VLOOKUP(B3328,辅助信息!E:M,9,FALSE)</f>
        <v>ZTWM-CDGS-XS-2025-0073-五冶天府-成都怡心湖片区及龙泉驿医院等项目</v>
      </c>
      <c r="R3328" s="18" t="str">
        <f>_xlfn._xlws.FILTER(辅助信息!D:D,辅助信息!E:E=B3328)</f>
        <v>五冶建设扩建艺体中学二期工程</v>
      </c>
    </row>
    <row r="3329" hidden="1" spans="2:18">
      <c r="B3329" s="29" t="s">
        <v>167</v>
      </c>
      <c r="C3329" s="59">
        <v>45905</v>
      </c>
      <c r="D3329" s="29" t="str">
        <f>VLOOKUP(B3329,辅助信息!E:K,7,FALSE)</f>
        <v>JWDDCD2025102100473</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45</v>
      </c>
      <c r="Q3329" s="18" t="str">
        <f>VLOOKUP(B3329,辅助信息!E:M,9,FALSE)</f>
        <v>ZTWM-CDGS-XS-2025-0073-五冶天府-成都怡心湖片区及龙泉驿医院等项目</v>
      </c>
      <c r="R3329" s="18" t="str">
        <f>_xlfn._xlws.FILTER(辅助信息!D:D,辅助信息!E:E=B3329)</f>
        <v>五冶建设扩建艺体中学二期工程</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43</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43</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43</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43</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43</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43</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43</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43</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五冶建设龙泉芙蓉花语项目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五冶建设龙泉芙蓉花语项目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41</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41</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41</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41</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41</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41</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乐山市校地共建产教融合基地建设项目二标段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乐山市校地共建产教融合基地建设项目二标段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乐山市校地共建产教融合基地建设项目二标段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乐山市校地共建产教融合基地建设项目二标段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乐山市校地共建产教融合基地建设项目二标段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JWDDCD2025102100476</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42</v>
      </c>
      <c r="Q3367" s="18" t="str">
        <f>VLOOKUP(B3367,辅助信息!E:M,9,FALSE)</f>
        <v>ZTWM-CDGS-XS-2025-0073-五冶天府-成都怡心湖片区及龙泉驿医院等项目</v>
      </c>
      <c r="R3367" s="18" t="str">
        <f>_xlfn._xlws.FILTER(辅助信息!D:D,辅助信息!E:E=B3367)</f>
        <v>五冶建设师大附中外语校新建教学楼工程</v>
      </c>
    </row>
    <row r="3368" hidden="1" spans="2:18">
      <c r="B3368" s="29" t="s">
        <v>196</v>
      </c>
      <c r="C3368" s="59">
        <v>45910</v>
      </c>
      <c r="D3368" s="29" t="str">
        <f>VLOOKUP(B3368,辅助信息!E:K,7,FALSE)</f>
        <v>JWDDCD2025102100476</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42</v>
      </c>
      <c r="Q3368" s="18" t="str">
        <f>VLOOKUP(B3368,辅助信息!E:M,9,FALSE)</f>
        <v>ZTWM-CDGS-XS-2025-0073-五冶天府-成都怡心湖片区及龙泉驿医院等项目</v>
      </c>
      <c r="R3368" s="18" t="str">
        <f>_xlfn._xlws.FILTER(辅助信息!D:D,辅助信息!E:E=B3368)</f>
        <v>五冶建设师大附中外语校新建教学楼工程</v>
      </c>
    </row>
    <row r="3369" hidden="1" spans="2:18">
      <c r="B3369" s="29" t="s">
        <v>196</v>
      </c>
      <c r="C3369" s="59">
        <v>45910</v>
      </c>
      <c r="D3369" s="29" t="str">
        <f>VLOOKUP(B3369,辅助信息!E:K,7,FALSE)</f>
        <v>JWDDCD2025102100476</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42</v>
      </c>
      <c r="Q3369" s="18" t="str">
        <f>VLOOKUP(B3369,辅助信息!E:M,9,FALSE)</f>
        <v>ZTWM-CDGS-XS-2025-0073-五冶天府-成都怡心湖片区及龙泉驿医院等项目</v>
      </c>
      <c r="R3369" s="18" t="str">
        <f>_xlfn._xlws.FILTER(辅助信息!D:D,辅助信息!E:E=B3369)</f>
        <v>五冶建设师大附中外语校新建教学楼工程</v>
      </c>
    </row>
    <row r="3370" hidden="1" spans="2:18">
      <c r="B3370" s="29" t="s">
        <v>196</v>
      </c>
      <c r="C3370" s="59">
        <v>45910</v>
      </c>
      <c r="D3370" s="29" t="str">
        <f>VLOOKUP(B3370,辅助信息!E:K,7,FALSE)</f>
        <v>JWDDCD2025102100476</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42</v>
      </c>
      <c r="Q3370" s="18" t="str">
        <f>VLOOKUP(B3370,辅助信息!E:M,9,FALSE)</f>
        <v>ZTWM-CDGS-XS-2025-0073-五冶天府-成都怡心湖片区及龙泉驿医院等项目</v>
      </c>
      <c r="R3370" s="18" t="str">
        <f>_xlfn._xlws.FILTER(辅助信息!D:D,辅助信息!E:E=B3370)</f>
        <v>五冶建设师大附中外语校新建教学楼工程</v>
      </c>
    </row>
    <row r="3371" hidden="1" spans="2:18">
      <c r="B3371" s="29" t="s">
        <v>196</v>
      </c>
      <c r="C3371" s="59">
        <v>45910</v>
      </c>
      <c r="D3371" s="29" t="str">
        <f>VLOOKUP(B3371,辅助信息!E:K,7,FALSE)</f>
        <v>JWDDCD2025102100476</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42</v>
      </c>
      <c r="Q3371" s="18" t="str">
        <f>VLOOKUP(B3371,辅助信息!E:M,9,FALSE)</f>
        <v>ZTWM-CDGS-XS-2025-0073-五冶天府-成都怡心湖片区及龙泉驿医院等项目</v>
      </c>
      <c r="R3371" s="18" t="str">
        <f>_xlfn._xlws.FILTER(辅助信息!D:D,辅助信息!E:E=B3371)</f>
        <v>五冶建设师大附中外语校新建教学楼工程</v>
      </c>
    </row>
    <row r="3372" hidden="1" spans="2:18">
      <c r="B3372" s="29" t="s">
        <v>196</v>
      </c>
      <c r="C3372" s="59">
        <v>45910</v>
      </c>
      <c r="D3372" s="29" t="str">
        <f>VLOOKUP(B3372,辅助信息!E:K,7,FALSE)</f>
        <v>JWDDCD2025102100476</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42</v>
      </c>
      <c r="Q3372" s="18" t="str">
        <f>VLOOKUP(B3372,辅助信息!E:M,9,FALSE)</f>
        <v>ZTWM-CDGS-XS-2025-0073-五冶天府-成都怡心湖片区及龙泉驿医院等项目</v>
      </c>
      <c r="R3372" s="18" t="str">
        <f>_xlfn._xlws.FILTER(辅助信息!D:D,辅助信息!E:E=B3372)</f>
        <v>五冶建设师大附中外语校新建教学楼工程</v>
      </c>
    </row>
    <row r="3373" hidden="1" spans="2:18">
      <c r="B3373" s="29" t="s">
        <v>196</v>
      </c>
      <c r="C3373" s="59">
        <v>45910</v>
      </c>
      <c r="D3373" s="29" t="str">
        <f>VLOOKUP(B3373,辅助信息!E:K,7,FALSE)</f>
        <v>JWDDCD2025102100476</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42</v>
      </c>
      <c r="Q3373" s="18" t="str">
        <f>VLOOKUP(B3373,辅助信息!E:M,9,FALSE)</f>
        <v>ZTWM-CDGS-XS-2025-0073-五冶天府-成都怡心湖片区及龙泉驿医院等项目</v>
      </c>
      <c r="R3373" s="18" t="str">
        <f>_xlfn._xlws.FILTER(辅助信息!D:D,辅助信息!E:E=B3373)</f>
        <v>五冶建设师大附中外语校新建教学楼工程</v>
      </c>
    </row>
    <row r="3374" hidden="1" spans="2:18">
      <c r="B3374" s="29" t="s">
        <v>196</v>
      </c>
      <c r="C3374" s="59">
        <v>45910</v>
      </c>
      <c r="D3374" s="29" t="str">
        <f>VLOOKUP(B3374,辅助信息!E:K,7,FALSE)</f>
        <v>JWDDCD2025102100476</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42</v>
      </c>
      <c r="Q3374" s="18" t="str">
        <f>VLOOKUP(B3374,辅助信息!E:M,9,FALSE)</f>
        <v>ZTWM-CDGS-XS-2025-0073-五冶天府-成都怡心湖片区及龙泉驿医院等项目</v>
      </c>
      <c r="R3374" s="18" t="str">
        <f>_xlfn._xlws.FILTER(辅助信息!D:D,辅助信息!E:E=B3374)</f>
        <v>五冶建设师大附中外语校新建教学楼工程</v>
      </c>
    </row>
    <row r="3375" hidden="1" spans="2:18">
      <c r="B3375" s="29" t="s">
        <v>196</v>
      </c>
      <c r="C3375" s="59">
        <v>45910</v>
      </c>
      <c r="D3375" s="29" t="str">
        <f>VLOOKUP(B3375,辅助信息!E:K,7,FALSE)</f>
        <v>JWDDCD2025102100476</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42</v>
      </c>
      <c r="Q3375" s="18" t="str">
        <f>VLOOKUP(B3375,辅助信息!E:M,9,FALSE)</f>
        <v>ZTWM-CDGS-XS-2025-0073-五冶天府-成都怡心湖片区及龙泉驿医院等项目</v>
      </c>
      <c r="R3375" s="18" t="str">
        <f>_xlfn._xlws.FILTER(辅助信息!D:D,辅助信息!E:E=B3375)</f>
        <v>五冶建设师大附中外语校新建教学楼工程</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乐山市校地共建产教融合基地建设项目二标段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乐山市校地共建产教融合基地建设项目二标段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乐山市校地共建产教融合基地建设项目二标段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乐山市校地共建产教融合基地建设项目二标段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乐山市校地共建产教融合基地建设项目二标段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乐山市校地共建产教融合基地建设项目二标段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乐山市校地共建产教融合基地建设项目二标段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乐山市校地共建产教融合基地建设项目二标段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乐山市校地共建产教融合基地建设项目二标段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乐山市校地共建产教融合基地建设项目二标段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乐山市校地共建产教融合基地建设项目二标段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乐山市校地共建产教融合基地建设项目二标段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乐山市校地共建产教融合基地建设项目二标段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乐山市校地共建产教融合基地建设项目二标段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乐山市校地共建产教融合基地建设项目二标段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乐山市校地共建产教融合基地建设项目二标段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乐山市校地共建产教融合基地建设项目二标段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乐山市校地共建产教融合基地建设项目二标段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乐山市校地共建产教融合基地建设项目二标段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乐山市校地共建产教融合基地建设项目二标段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乐山市校地共建产教融合基地建设项目二标段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乐山市校地共建产教融合基地建设项目二标段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乐山市校地共建产教融合基地建设项目二标段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乐山市校地共建产教融合基地建设项目二标段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乐山市校地共建产教融合基地建设项目二标段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乐山市校地共建产教融合基地建设项目二标段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乐山市校地共建产教融合基地建设项目二标段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乐山市校地共建产教融合基地建设项目二标段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乐山市校地共建产教融合基地建设项目二标段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乐山市校地共建产教融合基地建设项目二标段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乐山市校地共建产教融合基地建设项目二标段</v>
      </c>
    </row>
    <row r="3414" hidden="1" spans="1:18">
      <c r="A3414" s="60" t="s">
        <v>218</v>
      </c>
      <c r="B3414" s="29" t="s">
        <v>203</v>
      </c>
      <c r="C3414" s="59">
        <v>45912</v>
      </c>
      <c r="D3414" s="29" t="str">
        <f>VLOOKUP(B3414,辅助信息!E:K,7,FALSE)</f>
        <v>JWDDCD2025102100479</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五冶建设空港兴城怡心街道83亩项目</v>
      </c>
    </row>
    <row r="3415" hidden="1" spans="1:18">
      <c r="A3415" s="60"/>
      <c r="B3415" s="29" t="s">
        <v>203</v>
      </c>
      <c r="C3415" s="59">
        <v>45912</v>
      </c>
      <c r="D3415" s="29" t="str">
        <f>VLOOKUP(B3415,辅助信息!E:K,7,FALSE)</f>
        <v>JWDDCD2025102100479</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五冶建设空港兴城怡心街道83亩项目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乐山市校地共建产教融合基地建设项目二标段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乐山市校地共建产教融合基地建设项目二标段</v>
      </c>
    </row>
    <row r="3424" hidden="1" spans="2:18">
      <c r="B3424" s="29" t="s">
        <v>208</v>
      </c>
      <c r="C3424" s="59">
        <v>45915</v>
      </c>
      <c r="D3424" s="29" t="str">
        <f>VLOOKUP(B3424,辅助信息!E:K,7,FALSE)</f>
        <v>JWDDCD2025102100480</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五冶建设锦江区林家坝片区20号地块商业项目</v>
      </c>
    </row>
    <row r="3425" hidden="1" spans="2:18">
      <c r="B3425" s="29" t="s">
        <v>208</v>
      </c>
      <c r="C3425" s="59">
        <v>45915</v>
      </c>
      <c r="D3425" s="29" t="str">
        <f>VLOOKUP(B3425,辅助信息!E:K,7,FALSE)</f>
        <v>JWDDCD2025102100480</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五冶建设锦江区林家坝片区20号地块商业项目</v>
      </c>
    </row>
    <row r="3426" hidden="1" spans="2:18">
      <c r="B3426" s="29" t="s">
        <v>208</v>
      </c>
      <c r="C3426" s="59">
        <v>45915</v>
      </c>
      <c r="D3426" s="29" t="str">
        <f>VLOOKUP(B3426,辅助信息!E:K,7,FALSE)</f>
        <v>JWDDCD2025102100480</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五冶建设锦江区林家坝片区20号地块商业项目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五冶建设龙泉芙蓉花语项目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五冶建设龙泉芙蓉花语项目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乐山市校地共建产教融合基地建设项目二标段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乐山市校地共建产教融合基地建设项目二标段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乐山市校地共建产教融合基地建设项目二标段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35</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35</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35</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35</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35</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35</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35</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35</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35</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35</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35</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35</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35</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35</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JWDDCD2025102100475</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五冶建设成都国际铁路港多式联项目</v>
      </c>
    </row>
    <row r="3457" hidden="1" spans="2:18">
      <c r="B3457" s="29" t="s">
        <v>192</v>
      </c>
      <c r="C3457" s="59">
        <v>45915</v>
      </c>
      <c r="D3457" s="29" t="str">
        <f>VLOOKUP(B3457,辅助信息!E:K,7,FALSE)</f>
        <v>JWDDCD2025102100475</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五冶建设成都国际铁路港多式联项目</v>
      </c>
    </row>
    <row r="3458" hidden="1" spans="2:18">
      <c r="B3458" s="29" t="s">
        <v>192</v>
      </c>
      <c r="C3458" s="59">
        <v>45915</v>
      </c>
      <c r="D3458" s="29" t="str">
        <f>VLOOKUP(B3458,辅助信息!E:K,7,FALSE)</f>
        <v>JWDDCD2025102100475</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五冶建设成都国际铁路港多式联项目</v>
      </c>
    </row>
    <row r="3459" hidden="1" spans="2:18">
      <c r="B3459" s="29" t="s">
        <v>192</v>
      </c>
      <c r="C3459" s="59">
        <v>45915</v>
      </c>
      <c r="D3459" s="29" t="str">
        <f>VLOOKUP(B3459,辅助信息!E:K,7,FALSE)</f>
        <v>JWDDCD2025102100475</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五冶建设成都国际铁路港多式联项目</v>
      </c>
    </row>
    <row r="3460" hidden="1" spans="2:18">
      <c r="B3460" s="29" t="s">
        <v>192</v>
      </c>
      <c r="C3460" s="59">
        <v>45915</v>
      </c>
      <c r="D3460" s="29" t="str">
        <f>VLOOKUP(B3460,辅助信息!E:K,7,FALSE)</f>
        <v>JWDDCD2025102100475</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五冶建设成都国际铁路港多式联项目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JWDDCD2025102100480</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36</v>
      </c>
      <c r="Q3467" s="18" t="str">
        <f>VLOOKUP(B3467,辅助信息!E:M,9,FALSE)</f>
        <v>ZTWM-CDGS-XS-2025-0073-五冶天府-成都怡心湖片区及龙泉驿医院等项目</v>
      </c>
      <c r="R3467" s="18" t="str">
        <f>_xlfn._xlws.FILTER(辅助信息!D:D,辅助信息!E:E=B3467)</f>
        <v>五冶建设锦江区林家坝片区20号地块商业项目</v>
      </c>
    </row>
    <row r="3468" hidden="1" spans="2:18">
      <c r="B3468" s="109" t="s">
        <v>208</v>
      </c>
      <c r="C3468" s="59">
        <v>45916</v>
      </c>
      <c r="D3468" s="109" t="str">
        <f>VLOOKUP(B3468,辅助信息!E:K,7,FALSE)</f>
        <v>JWDDCD2025102100480</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36</v>
      </c>
      <c r="Q3468" s="18" t="str">
        <f>VLOOKUP(B3468,辅助信息!E:M,9,FALSE)</f>
        <v>ZTWM-CDGS-XS-2025-0073-五冶天府-成都怡心湖片区及龙泉驿医院等项目</v>
      </c>
      <c r="R3468" s="18" t="str">
        <f>_xlfn._xlws.FILTER(辅助信息!D:D,辅助信息!E:E=B3468)</f>
        <v>五冶建设锦江区林家坝片区20号地块商业项目</v>
      </c>
    </row>
    <row r="3469" hidden="1" spans="2:18">
      <c r="B3469" s="109" t="s">
        <v>208</v>
      </c>
      <c r="C3469" s="59">
        <v>45916</v>
      </c>
      <c r="D3469" s="109" t="str">
        <f>VLOOKUP(B3469,辅助信息!E:K,7,FALSE)</f>
        <v>JWDDCD2025102100480</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36</v>
      </c>
      <c r="Q3469" s="18" t="str">
        <f>VLOOKUP(B3469,辅助信息!E:M,9,FALSE)</f>
        <v>ZTWM-CDGS-XS-2025-0073-五冶天府-成都怡心湖片区及龙泉驿医院等项目</v>
      </c>
      <c r="R3469" s="18" t="str">
        <f>_xlfn._xlws.FILTER(辅助信息!D:D,辅助信息!E:E=B3469)</f>
        <v>五冶建设锦江区林家坝片区20号地块商业项目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35</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35</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35</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35</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35</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35</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34</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34</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35</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35</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35</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35</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35</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35</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34</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JWDDCD2025102100473</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32</v>
      </c>
      <c r="Q3489" s="18" t="str">
        <f>VLOOKUP(B3489,辅助信息!E:M,9,FALSE)</f>
        <v>ZTWM-CDGS-XS-2025-0073-五冶天府-成都怡心湖片区及龙泉驿医院等项目</v>
      </c>
      <c r="R3489" s="18" t="str">
        <f>_xlfn._xlws.FILTER(辅助信息!D:D,辅助信息!E:E=B3489)</f>
        <v>五冶建设扩建艺体中学二期工程</v>
      </c>
    </row>
    <row r="3490" hidden="1" spans="2:18">
      <c r="B3490" s="29" t="s">
        <v>167</v>
      </c>
      <c r="C3490" s="59">
        <v>45918</v>
      </c>
      <c r="D3490" s="29" t="str">
        <f>VLOOKUP(B3490,辅助信息!E:K,7,FALSE)</f>
        <v>JWDDCD2025102100473</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32</v>
      </c>
      <c r="Q3490" s="18" t="str">
        <f>VLOOKUP(B3490,辅助信息!E:M,9,FALSE)</f>
        <v>ZTWM-CDGS-XS-2025-0073-五冶天府-成都怡心湖片区及龙泉驿医院等项目</v>
      </c>
      <c r="R3490" s="18" t="str">
        <f>_xlfn._xlws.FILTER(辅助信息!D:D,辅助信息!E:E=B3490)</f>
        <v>五冶建设扩建艺体中学二期工程</v>
      </c>
    </row>
    <row r="3491" hidden="1" spans="2:18">
      <c r="B3491" s="29" t="s">
        <v>167</v>
      </c>
      <c r="C3491" s="59">
        <v>45918</v>
      </c>
      <c r="D3491" s="29" t="str">
        <f>VLOOKUP(B3491,辅助信息!E:K,7,FALSE)</f>
        <v>JWDDCD2025102100473</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32</v>
      </c>
      <c r="Q3491" s="18" t="str">
        <f>VLOOKUP(B3491,辅助信息!E:M,9,FALSE)</f>
        <v>ZTWM-CDGS-XS-2025-0073-五冶天府-成都怡心湖片区及龙泉驿医院等项目</v>
      </c>
      <c r="R3491" s="18" t="str">
        <f>_xlfn._xlws.FILTER(辅助信息!D:D,辅助信息!E:E=B3491)</f>
        <v>五冶建设扩建艺体中学二期工程</v>
      </c>
    </row>
    <row r="3492" hidden="1" spans="2:18">
      <c r="B3492" s="29" t="s">
        <v>167</v>
      </c>
      <c r="C3492" s="59">
        <v>45918</v>
      </c>
      <c r="D3492" s="29" t="str">
        <f>VLOOKUP(B3492,辅助信息!E:K,7,FALSE)</f>
        <v>JWDDCD2025102100473</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32</v>
      </c>
      <c r="Q3492" s="18" t="str">
        <f>VLOOKUP(B3492,辅助信息!E:M,9,FALSE)</f>
        <v>ZTWM-CDGS-XS-2025-0073-五冶天府-成都怡心湖片区及龙泉驿医院等项目</v>
      </c>
      <c r="R3492" s="18" t="str">
        <f>_xlfn._xlws.FILTER(辅助信息!D:D,辅助信息!E:E=B3492)</f>
        <v>五冶建设扩建艺体中学二期工程</v>
      </c>
    </row>
    <row r="3493" hidden="1" spans="2:18">
      <c r="B3493" s="29" t="s">
        <v>167</v>
      </c>
      <c r="C3493" s="59">
        <v>45918</v>
      </c>
      <c r="D3493" s="29" t="str">
        <f>VLOOKUP(B3493,辅助信息!E:K,7,FALSE)</f>
        <v>JWDDCD2025102100473</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32</v>
      </c>
      <c r="Q3493" s="18" t="str">
        <f>VLOOKUP(B3493,辅助信息!E:M,9,FALSE)</f>
        <v>ZTWM-CDGS-XS-2025-0073-五冶天府-成都怡心湖片区及龙泉驿医院等项目</v>
      </c>
      <c r="R3493" s="18" t="str">
        <f>_xlfn._xlws.FILTER(辅助信息!D:D,辅助信息!E:E=B3493)</f>
        <v>五冶建设扩建艺体中学二期工程</v>
      </c>
    </row>
    <row r="3494" hidden="1" spans="2:18">
      <c r="B3494" s="29" t="s">
        <v>167</v>
      </c>
      <c r="C3494" s="59">
        <v>45918</v>
      </c>
      <c r="D3494" s="29" t="str">
        <f>VLOOKUP(B3494,辅助信息!E:K,7,FALSE)</f>
        <v>JWDDCD2025102100473</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32</v>
      </c>
      <c r="Q3494" s="18" t="str">
        <f>VLOOKUP(B3494,辅助信息!E:M,9,FALSE)</f>
        <v>ZTWM-CDGS-XS-2025-0073-五冶天府-成都怡心湖片区及龙泉驿医院等项目</v>
      </c>
      <c r="R3494" s="18" t="str">
        <f>_xlfn._xlws.FILTER(辅助信息!D:D,辅助信息!E:E=B3494)</f>
        <v>五冶建设扩建艺体中学二期工程</v>
      </c>
    </row>
    <row r="3495" hidden="1" spans="2:18">
      <c r="B3495" s="29" t="s">
        <v>167</v>
      </c>
      <c r="C3495" s="59">
        <v>45918</v>
      </c>
      <c r="D3495" s="29" t="str">
        <f>VLOOKUP(B3495,辅助信息!E:K,7,FALSE)</f>
        <v>JWDDCD2025102100473</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32</v>
      </c>
      <c r="Q3495" s="18" t="str">
        <f>VLOOKUP(B3495,辅助信息!E:M,9,FALSE)</f>
        <v>ZTWM-CDGS-XS-2025-0073-五冶天府-成都怡心湖片区及龙泉驿医院等项目</v>
      </c>
      <c r="R3495" s="18" t="str">
        <f>_xlfn._xlws.FILTER(辅助信息!D:D,辅助信息!E:E=B3495)</f>
        <v>五冶建设扩建艺体中学二期工程</v>
      </c>
    </row>
    <row r="3496" hidden="1" spans="2:18">
      <c r="B3496" s="29" t="s">
        <v>167</v>
      </c>
      <c r="C3496" s="59">
        <v>45918</v>
      </c>
      <c r="D3496" s="29" t="str">
        <f>VLOOKUP(B3496,辅助信息!E:K,7,FALSE)</f>
        <v>JWDDCD2025102100473</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32</v>
      </c>
      <c r="Q3496" s="18" t="str">
        <f>VLOOKUP(B3496,辅助信息!E:M,9,FALSE)</f>
        <v>ZTWM-CDGS-XS-2025-0073-五冶天府-成都怡心湖片区及龙泉驿医院等项目</v>
      </c>
      <c r="R3496" s="18" t="str">
        <f>_xlfn._xlws.FILTER(辅助信息!D:D,辅助信息!E:E=B3496)</f>
        <v>五冶建设扩建艺体中学二期工程</v>
      </c>
    </row>
    <row r="3497" hidden="1" spans="2:18">
      <c r="B3497" s="29" t="s">
        <v>192</v>
      </c>
      <c r="C3497" s="59">
        <v>45918</v>
      </c>
      <c r="D3497" s="29" t="str">
        <f>VLOOKUP(B3497,辅助信息!E:K,7,FALSE)</f>
        <v>JWDDCD2025102100475</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32</v>
      </c>
      <c r="Q3497" s="18" t="str">
        <f>VLOOKUP(B3497,辅助信息!E:M,9,FALSE)</f>
        <v>ZTWM-CDGS-XS-2025-0073-五冶天府-成都怡心湖片区及龙泉驿医院等项目</v>
      </c>
      <c r="R3497" s="18" t="str">
        <f>_xlfn._xlws.FILTER(辅助信息!D:D,辅助信息!E:E=B3497)</f>
        <v>五冶建设成都国际铁路港多式联项目</v>
      </c>
    </row>
    <row r="3498" hidden="1" spans="2:18">
      <c r="B3498" s="29" t="s">
        <v>192</v>
      </c>
      <c r="C3498" s="59">
        <v>45918</v>
      </c>
      <c r="D3498" s="29" t="str">
        <f>VLOOKUP(B3498,辅助信息!E:K,7,FALSE)</f>
        <v>JWDDCD2025102100475</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32</v>
      </c>
      <c r="Q3498" s="18" t="str">
        <f>VLOOKUP(B3498,辅助信息!E:M,9,FALSE)</f>
        <v>ZTWM-CDGS-XS-2025-0073-五冶天府-成都怡心湖片区及龙泉驿医院等项目</v>
      </c>
      <c r="R3498" s="18" t="str">
        <f>_xlfn._xlws.FILTER(辅助信息!D:D,辅助信息!E:E=B3498)</f>
        <v>五冶建设成都国际铁路港多式联项目</v>
      </c>
    </row>
    <row r="3499" hidden="1" spans="2:18">
      <c r="B3499" s="29" t="s">
        <v>192</v>
      </c>
      <c r="C3499" s="59">
        <v>45918</v>
      </c>
      <c r="D3499" s="29" t="str">
        <f>VLOOKUP(B3499,辅助信息!E:K,7,FALSE)</f>
        <v>JWDDCD2025102100475</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32</v>
      </c>
      <c r="Q3499" s="18" t="str">
        <f>VLOOKUP(B3499,辅助信息!E:M,9,FALSE)</f>
        <v>ZTWM-CDGS-XS-2025-0073-五冶天府-成都怡心湖片区及龙泉驿医院等项目</v>
      </c>
      <c r="R3499" s="18" t="str">
        <f>_xlfn._xlws.FILTER(辅助信息!D:D,辅助信息!E:E=B3499)</f>
        <v>五冶建设成都国际铁路港多式联项目</v>
      </c>
    </row>
    <row r="3500" hidden="1" spans="2:18">
      <c r="B3500" s="29" t="s">
        <v>192</v>
      </c>
      <c r="C3500" s="59">
        <v>45918</v>
      </c>
      <c r="D3500" s="29" t="str">
        <f>VLOOKUP(B3500,辅助信息!E:K,7,FALSE)</f>
        <v>JWDDCD2025102100475</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32</v>
      </c>
      <c r="Q3500" s="18" t="str">
        <f>VLOOKUP(B3500,辅助信息!E:M,9,FALSE)</f>
        <v>ZTWM-CDGS-XS-2025-0073-五冶天府-成都怡心湖片区及龙泉驿医院等项目</v>
      </c>
      <c r="R3500" s="18" t="str">
        <f>_xlfn._xlws.FILTER(辅助信息!D:D,辅助信息!E:E=B3500)</f>
        <v>五冶建设成都国际铁路港多式联项目</v>
      </c>
    </row>
    <row r="3501" hidden="1" spans="2:18">
      <c r="B3501" s="29" t="s">
        <v>192</v>
      </c>
      <c r="C3501" s="59">
        <v>45918</v>
      </c>
      <c r="D3501" s="29" t="str">
        <f>VLOOKUP(B3501,辅助信息!E:K,7,FALSE)</f>
        <v>JWDDCD2025102100475</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32</v>
      </c>
      <c r="Q3501" s="18" t="str">
        <f>VLOOKUP(B3501,辅助信息!E:M,9,FALSE)</f>
        <v>ZTWM-CDGS-XS-2025-0073-五冶天府-成都怡心湖片区及龙泉驿医院等项目</v>
      </c>
      <c r="R3501" s="18" t="str">
        <f>_xlfn._xlws.FILTER(辅助信息!D:D,辅助信息!E:E=B3501)</f>
        <v>五冶建设成都国际铁路港多式联项目</v>
      </c>
    </row>
    <row r="3502" hidden="1" spans="2:18">
      <c r="B3502" s="29" t="s">
        <v>192</v>
      </c>
      <c r="C3502" s="59">
        <v>45918</v>
      </c>
      <c r="D3502" s="29" t="str">
        <f>VLOOKUP(B3502,辅助信息!E:K,7,FALSE)</f>
        <v>JWDDCD2025102100475</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32</v>
      </c>
      <c r="Q3502" s="18" t="str">
        <f>VLOOKUP(B3502,辅助信息!E:M,9,FALSE)</f>
        <v>ZTWM-CDGS-XS-2025-0073-五冶天府-成都怡心湖片区及龙泉驿医院等项目</v>
      </c>
      <c r="R3502" s="18" t="str">
        <f>_xlfn._xlws.FILTER(辅助信息!D:D,辅助信息!E:E=B3502)</f>
        <v>五冶建设成都国际铁路港多式联项目</v>
      </c>
    </row>
    <row r="3503" hidden="1" spans="2:18">
      <c r="B3503" s="29" t="s">
        <v>192</v>
      </c>
      <c r="C3503" s="59">
        <v>45918</v>
      </c>
      <c r="D3503" s="29" t="str">
        <f>VLOOKUP(B3503,辅助信息!E:K,7,FALSE)</f>
        <v>JWDDCD2025102100475</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32</v>
      </c>
      <c r="Q3503" s="18" t="str">
        <f>VLOOKUP(B3503,辅助信息!E:M,9,FALSE)</f>
        <v>ZTWM-CDGS-XS-2025-0073-五冶天府-成都怡心湖片区及龙泉驿医院等项目</v>
      </c>
      <c r="R3503" s="18" t="str">
        <f>_xlfn._xlws.FILTER(辅助信息!D:D,辅助信息!E:E=B3503)</f>
        <v>五冶建设成都国际铁路港多式联项目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乐山市校地共建产教融合基地建设项目二标段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乐山市校地共建产教融合基地建设项目二标段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乐山市校地共建产教融合基地建设项目二标段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乐山市校地共建产教融合基地建设项目二标段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乐山市校地共建产教融合基地建设项目二标段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乐山市校地共建产教融合基地建设项目二标段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乐山市校地共建产教融合基地建设项目二标段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乐山市校地共建产教融合基地建设项目二标段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乐山市校地共建产教融合基地建设项目二标段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乐山市校地共建产教融合基地建设项目二标段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乐山市校地共建产教融合基地建设项目二标段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乐山市校地共建产教融合基地建设项目二标段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乐山市校地共建产教融合基地建设项目二标段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乐山市校地共建产教融合基地建设项目二标段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乐山市校地共建产教融合基地建设项目二标段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乐山市校地共建产教融合基地建设项目二标段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乐山市校地共建产教融合基地建设项目二标段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乐山市校地共建产教融合基地建设项目二标段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35</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35</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35</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35</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35</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35</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35</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35</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35</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35</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34</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34</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34</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JWDDCD2025102100473</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32</v>
      </c>
      <c r="Q3542" s="18" t="str">
        <f>VLOOKUP(B3542,辅助信息!E:M,9,FALSE)</f>
        <v>ZTWM-CDGS-XS-2025-0073-五冶天府-成都怡心湖片区及龙泉驿医院等项目</v>
      </c>
      <c r="R3542" s="18" t="str">
        <f>_xlfn._xlws.FILTER(辅助信息!D:D,辅助信息!E:E=B3542)</f>
        <v>五冶建设扩建艺体中学二期工程</v>
      </c>
    </row>
    <row r="3543" hidden="1" spans="2:18">
      <c r="B3543" s="109" t="s">
        <v>167</v>
      </c>
      <c r="C3543" s="59">
        <v>45919</v>
      </c>
      <c r="D3543" s="109" t="str">
        <f>VLOOKUP(B3543,辅助信息!E:K,7,FALSE)</f>
        <v>JWDDCD2025102100473</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32</v>
      </c>
      <c r="Q3543" s="18" t="str">
        <f>VLOOKUP(B3543,辅助信息!E:M,9,FALSE)</f>
        <v>ZTWM-CDGS-XS-2025-0073-五冶天府-成都怡心湖片区及龙泉驿医院等项目</v>
      </c>
      <c r="R3543" s="18" t="str">
        <f>_xlfn._xlws.FILTER(辅助信息!D:D,辅助信息!E:E=B3543)</f>
        <v>五冶建设扩建艺体中学二期工程</v>
      </c>
    </row>
    <row r="3544" hidden="1" spans="1:18">
      <c r="A3544" s="46" t="s">
        <v>178</v>
      </c>
      <c r="B3544" s="109" t="s">
        <v>192</v>
      </c>
      <c r="C3544" s="59">
        <v>45919</v>
      </c>
      <c r="D3544" s="109" t="str">
        <f>VLOOKUP(B3544,辅助信息!E:K,7,FALSE)</f>
        <v>JWDDCD2025102100475</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32</v>
      </c>
      <c r="Q3544" s="18" t="str">
        <f>VLOOKUP(B3544,辅助信息!E:M,9,FALSE)</f>
        <v>ZTWM-CDGS-XS-2025-0073-五冶天府-成都怡心湖片区及龙泉驿医院等项目</v>
      </c>
      <c r="R3544" s="18" t="str">
        <f>_xlfn._xlws.FILTER(辅助信息!D:D,辅助信息!E:E=B3544)</f>
        <v>五冶建设成都国际铁路港多式联项目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32</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32</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32</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32</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32</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32</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33</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乐山市校地共建产教融合基地建设项目二标段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33</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乐山市校地共建产教融合基地建设项目二标段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33</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乐山市校地共建产教融合基地建设项目二标段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33</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乐山市校地共建产教融合基地建设项目二标段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33</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乐山市校地共建产教融合基地建设项目二标段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33</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乐山市校地共建产教融合基地建设项目二标段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33</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乐山市校地共建产教融合基地建设项目二标段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33</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乐山市校地共建产教融合基地建设项目二标段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33</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乐山市校地共建产教融合基地建设项目二标段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33</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乐山市校地共建产教融合基地建设项目二标段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33</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乐山市校地共建产教融合基地建设项目二标段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33</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乐山市校地共建产教融合基地建设项目二标段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33</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乐山市校地共建产教融合基地建设项目二标段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33</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乐山市校地共建产教融合基地建设项目二标段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乐山市校地共建产教融合基地建设项目一标段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乐山市校地共建产教融合基地建设项目一标段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乐山市校地共建产教融合基地建设项目一标段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乐山市校地共建产教融合基地建设项目一标段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乐山市校地共建产教融合基地建设项目一标段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乐山市校地共建产教融合基地建设项目一标段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乐山市校地共建产教融合基地建设项目一标段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33</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33</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33</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33</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33</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33</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33</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33</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33</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33</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35</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35</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35</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35</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34</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JWDDCD2025102100473</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32</v>
      </c>
      <c r="Q3587" s="18" t="str">
        <f>VLOOKUP(B3587,辅助信息!E:M,9,FALSE)</f>
        <v>ZTWM-CDGS-XS-2025-0073-五冶天府-成都怡心湖片区及龙泉驿医院等项目</v>
      </c>
      <c r="R3587" s="18" t="str">
        <f>_xlfn._xlws.FILTER(辅助信息!D:D,辅助信息!E:E=B3587)</f>
        <v>五冶建设扩建艺体中学二期工程</v>
      </c>
    </row>
    <row r="3588" hidden="1" spans="2:18">
      <c r="B3588" s="109" t="s">
        <v>167</v>
      </c>
      <c r="C3588" s="59">
        <v>45922</v>
      </c>
      <c r="D3588" s="109" t="str">
        <f>VLOOKUP(B3588,辅助信息!E:K,7,FALSE)</f>
        <v>JWDDCD2025102100473</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32</v>
      </c>
      <c r="Q3588" s="18" t="str">
        <f>VLOOKUP(B3588,辅助信息!E:M,9,FALSE)</f>
        <v>ZTWM-CDGS-XS-2025-0073-五冶天府-成都怡心湖片区及龙泉驿医院等项目</v>
      </c>
      <c r="R3588" s="18" t="str">
        <f>_xlfn._xlws.FILTER(辅助信息!D:D,辅助信息!E:E=B3588)</f>
        <v>五冶建设扩建艺体中学二期工程</v>
      </c>
    </row>
    <row r="3589" hidden="1" spans="1:18">
      <c r="A3589" s="46" t="s">
        <v>178</v>
      </c>
      <c r="B3589" s="109" t="s">
        <v>192</v>
      </c>
      <c r="C3589" s="59">
        <v>45921</v>
      </c>
      <c r="D3589" s="109" t="str">
        <f>VLOOKUP(B3589,辅助信息!E:K,7,FALSE)</f>
        <v>JWDDCD2025102100475</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32</v>
      </c>
      <c r="Q3589" s="18" t="str">
        <f>VLOOKUP(B3589,辅助信息!E:M,9,FALSE)</f>
        <v>ZTWM-CDGS-XS-2025-0073-五冶天府-成都怡心湖片区及龙泉驿医院等项目</v>
      </c>
      <c r="R3589" s="18" t="str">
        <f>_xlfn._xlws.FILTER(辅助信息!D:D,辅助信息!E:E=B3589)</f>
        <v>五冶建设成都国际铁路港多式联项目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32</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32</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32</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32</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33</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33</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31</v>
      </c>
      <c r="Q3596" s="18" t="str">
        <f>VLOOKUP(B3596,辅助信息!E:M,9,FALSE)</f>
        <v>ZTWM-CDGS-XS-2025-0073-五冶天府-成都怡心湖片区及龙泉驿医院等项目</v>
      </c>
      <c r="R3596" s="18" t="str">
        <f>_xlfn._xlws.FILTER(辅助信息!D:D,辅助信息!E:E=B3596)</f>
        <v>五冶建设龙泉芙蓉花语项目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31</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31</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31</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31</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31</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31</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31</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31</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31</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31</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31</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乐山市校地共建产教融合基地建设项目二标段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31</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乐山市校地共建产教融合基地建设项目二标段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31</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乐山市校地共建产教融合基地建设项目二标段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31</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乐山市校地共建产教融合基地建设项目二标段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31</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乐山市校地共建产教融合基地建设项目二标段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31</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乐山市校地共建产教融合基地建设项目二标段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31</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乐山市校地共建产教融合基地建设项目二标段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31</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乐山市校地共建产教融合基地建设项目二标段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31</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乐山市校地共建产教融合基地建设项目二标段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31</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乐山市校地共建产教融合基地建设项目二标段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31</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乐山市校地共建产教融合基地建设项目二标段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31</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乐山市校地共建产教融合基地建设项目二标段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31</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乐山市校地共建产教融合基地建设项目二标段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31</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乐山市校地共建产教融合基地建设项目二标段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31</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乐山市校地共建产教融合基地建设项目二标段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31</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乐山市校地共建产教融合基地建设项目二标段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31</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乐山市校地共建产教融合基地建设项目二标段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31</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乐山市校地共建产教融合基地建设项目二标段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31</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乐山市校地共建产教融合基地建设项目二标段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31</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乐山市校地共建产教融合基地建设项目二标段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31</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乐山市校地共建产教融合基地建设项目二标段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31</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31</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28</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28</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28</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28</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28</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28</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JWDDCD2025102100479</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30</v>
      </c>
      <c r="Q3640" s="18" t="str">
        <f>VLOOKUP(B3640,辅助信息!E:M,9,FALSE)</f>
        <v>ZTWM-CDGS-XS-2025-0073-五冶天府-成都怡心湖片区及龙泉驿医院等项目</v>
      </c>
      <c r="R3640" s="18" t="str">
        <f>_xlfn._xlws.FILTER(辅助信息!D:D,辅助信息!E:E=B3640)</f>
        <v>五冶建设空港兴城怡心街道83亩项目</v>
      </c>
    </row>
    <row r="3641" hidden="1" spans="2:18">
      <c r="B3641" s="86" t="s">
        <v>203</v>
      </c>
      <c r="C3641" s="59">
        <v>45922</v>
      </c>
      <c r="D3641" s="29" t="str">
        <f>VLOOKUP(B3641,辅助信息!E:K,7,FALSE)</f>
        <v>JWDDCD2025102100479</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30</v>
      </c>
      <c r="Q3641" s="18" t="str">
        <f>VLOOKUP(B3641,辅助信息!E:M,9,FALSE)</f>
        <v>ZTWM-CDGS-XS-2025-0073-五冶天府-成都怡心湖片区及龙泉驿医院等项目</v>
      </c>
      <c r="R3641" s="18" t="str">
        <f>_xlfn._xlws.FILTER(辅助信息!D:D,辅助信息!E:E=B3641)</f>
        <v>五冶建设空港兴城怡心街道83亩项目</v>
      </c>
    </row>
    <row r="3642" hidden="1" spans="2:18">
      <c r="B3642" s="86" t="s">
        <v>203</v>
      </c>
      <c r="C3642" s="59">
        <v>45922</v>
      </c>
      <c r="D3642" s="29" t="str">
        <f>VLOOKUP(B3642,辅助信息!E:K,7,FALSE)</f>
        <v>JWDDCD2025102100479</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30</v>
      </c>
      <c r="Q3642" s="18" t="str">
        <f>VLOOKUP(B3642,辅助信息!E:M,9,FALSE)</f>
        <v>ZTWM-CDGS-XS-2025-0073-五冶天府-成都怡心湖片区及龙泉驿医院等项目</v>
      </c>
      <c r="R3642" s="18" t="str">
        <f>_xlfn._xlws.FILTER(辅助信息!D:D,辅助信息!E:E=B3642)</f>
        <v>五冶建设空港兴城怡心街道83亩项目</v>
      </c>
    </row>
    <row r="3643" hidden="1" spans="2:18">
      <c r="B3643" s="86" t="s">
        <v>203</v>
      </c>
      <c r="C3643" s="59">
        <v>45922</v>
      </c>
      <c r="D3643" s="29" t="str">
        <f>VLOOKUP(B3643,辅助信息!E:K,7,FALSE)</f>
        <v>JWDDCD2025102100479</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30</v>
      </c>
      <c r="Q3643" s="18" t="str">
        <f>VLOOKUP(B3643,辅助信息!E:M,9,FALSE)</f>
        <v>ZTWM-CDGS-XS-2025-0073-五冶天府-成都怡心湖片区及龙泉驿医院等项目</v>
      </c>
      <c r="R3643" s="18" t="str">
        <f>_xlfn._xlws.FILTER(辅助信息!D:D,辅助信息!E:E=B3643)</f>
        <v>五冶建设空港兴城怡心街道83亩项目</v>
      </c>
    </row>
    <row r="3644" hidden="1" spans="2:18">
      <c r="B3644" s="86" t="s">
        <v>203</v>
      </c>
      <c r="C3644" s="59">
        <v>45922</v>
      </c>
      <c r="D3644" s="29" t="str">
        <f>VLOOKUP(B3644,辅助信息!E:K,7,FALSE)</f>
        <v>JWDDCD2025102100479</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30</v>
      </c>
      <c r="Q3644" s="18" t="str">
        <f>VLOOKUP(B3644,辅助信息!E:M,9,FALSE)</f>
        <v>ZTWM-CDGS-XS-2025-0073-五冶天府-成都怡心湖片区及龙泉驿医院等项目</v>
      </c>
      <c r="R3644" s="18" t="str">
        <f>_xlfn._xlws.FILTER(辅助信息!D:D,辅助信息!E:E=B3644)</f>
        <v>五冶建设空港兴城怡心街道83亩项目</v>
      </c>
    </row>
    <row r="3645" hidden="1" spans="2:18">
      <c r="B3645" s="86" t="s">
        <v>203</v>
      </c>
      <c r="C3645" s="59">
        <v>45922</v>
      </c>
      <c r="D3645" s="29" t="str">
        <f>VLOOKUP(B3645,辅助信息!E:K,7,FALSE)</f>
        <v>JWDDCD2025102100479</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30</v>
      </c>
      <c r="Q3645" s="18" t="str">
        <f>VLOOKUP(B3645,辅助信息!E:M,9,FALSE)</f>
        <v>ZTWM-CDGS-XS-2025-0073-五冶天府-成都怡心湖片区及龙泉驿医院等项目</v>
      </c>
      <c r="R3645" s="18" t="str">
        <f>_xlfn._xlws.FILTER(辅助信息!D:D,辅助信息!E:E=B3645)</f>
        <v>五冶建设空港兴城怡心街道83亩项目</v>
      </c>
    </row>
    <row r="3646" hidden="1" spans="2:18">
      <c r="B3646" s="86" t="s">
        <v>203</v>
      </c>
      <c r="C3646" s="59">
        <v>45922</v>
      </c>
      <c r="D3646" s="29" t="str">
        <f>VLOOKUP(B3646,辅助信息!E:K,7,FALSE)</f>
        <v>JWDDCD2025102100479</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30</v>
      </c>
      <c r="Q3646" s="18" t="str">
        <f>VLOOKUP(B3646,辅助信息!E:M,9,FALSE)</f>
        <v>ZTWM-CDGS-XS-2025-0073-五冶天府-成都怡心湖片区及龙泉驿医院等项目</v>
      </c>
      <c r="R3646" s="18" t="str">
        <f>_xlfn._xlws.FILTER(辅助信息!D:D,辅助信息!E:E=B3646)</f>
        <v>五冶建设空港兴城怡心街道83亩项目</v>
      </c>
    </row>
    <row r="3647" hidden="1" spans="2:18">
      <c r="B3647" s="86" t="s">
        <v>203</v>
      </c>
      <c r="C3647" s="59">
        <v>45922</v>
      </c>
      <c r="D3647" s="29" t="str">
        <f>VLOOKUP(B3647,辅助信息!E:K,7,FALSE)</f>
        <v>JWDDCD2025102100479</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30</v>
      </c>
      <c r="Q3647" s="18" t="str">
        <f>VLOOKUP(B3647,辅助信息!E:M,9,FALSE)</f>
        <v>ZTWM-CDGS-XS-2025-0073-五冶天府-成都怡心湖片区及龙泉驿医院等项目</v>
      </c>
      <c r="R3647" s="18" t="str">
        <f>_xlfn._xlws.FILTER(辅助信息!D:D,辅助信息!E:E=B3647)</f>
        <v>五冶建设空港兴城怡心街道83亩项目</v>
      </c>
    </row>
    <row r="3648" hidden="1" spans="2:18">
      <c r="B3648" s="29" t="s">
        <v>167</v>
      </c>
      <c r="C3648" s="59">
        <v>45922</v>
      </c>
      <c r="D3648" s="29" t="str">
        <f>VLOOKUP(B3648,辅助信息!E:K,7,FALSE)</f>
        <v>JWDDCD2025102100473</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28</v>
      </c>
      <c r="Q3648" s="18" t="str">
        <f>VLOOKUP(B3648,辅助信息!E:M,9,FALSE)</f>
        <v>ZTWM-CDGS-XS-2025-0073-五冶天府-成都怡心湖片区及龙泉驿医院等项目</v>
      </c>
      <c r="R3648" s="18" t="str">
        <f>_xlfn._xlws.FILTER(辅助信息!D:D,辅助信息!E:E=B3648)</f>
        <v>五冶建设扩建艺体中学二期工程</v>
      </c>
    </row>
    <row r="3649" hidden="1" spans="2:18">
      <c r="B3649" s="29" t="s">
        <v>167</v>
      </c>
      <c r="C3649" s="59">
        <v>45922</v>
      </c>
      <c r="D3649" s="29" t="str">
        <f>VLOOKUP(B3649,辅助信息!E:K,7,FALSE)</f>
        <v>JWDDCD2025102100473</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28</v>
      </c>
      <c r="Q3649" s="18" t="str">
        <f>VLOOKUP(B3649,辅助信息!E:M,9,FALSE)</f>
        <v>ZTWM-CDGS-XS-2025-0073-五冶天府-成都怡心湖片区及龙泉驿医院等项目</v>
      </c>
      <c r="R3649" s="18" t="str">
        <f>_xlfn._xlws.FILTER(辅助信息!D:D,辅助信息!E:E=B3649)</f>
        <v>五冶建设扩建艺体中学二期工程</v>
      </c>
    </row>
    <row r="3650" hidden="1" spans="2:18">
      <c r="B3650" s="29" t="s">
        <v>167</v>
      </c>
      <c r="C3650" s="59">
        <v>45922</v>
      </c>
      <c r="D3650" s="29" t="str">
        <f>VLOOKUP(B3650,辅助信息!E:K,7,FALSE)</f>
        <v>JWDDCD2025102100473</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28</v>
      </c>
      <c r="Q3650" s="18" t="str">
        <f>VLOOKUP(B3650,辅助信息!E:M,9,FALSE)</f>
        <v>ZTWM-CDGS-XS-2025-0073-五冶天府-成都怡心湖片区及龙泉驿医院等项目</v>
      </c>
      <c r="R3650" s="18" t="str">
        <f>_xlfn._xlws.FILTER(辅助信息!D:D,辅助信息!E:E=B3650)</f>
        <v>五冶建设扩建艺体中学二期工程</v>
      </c>
    </row>
    <row r="3651" hidden="1" spans="2:18">
      <c r="B3651" s="29" t="s">
        <v>167</v>
      </c>
      <c r="C3651" s="59">
        <v>45922</v>
      </c>
      <c r="D3651" s="29" t="str">
        <f>VLOOKUP(B3651,辅助信息!E:K,7,FALSE)</f>
        <v>JWDDCD2025102100473</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28</v>
      </c>
      <c r="Q3651" s="18" t="str">
        <f>VLOOKUP(B3651,辅助信息!E:M,9,FALSE)</f>
        <v>ZTWM-CDGS-XS-2025-0073-五冶天府-成都怡心湖片区及龙泉驿医院等项目</v>
      </c>
      <c r="R3651" s="18" t="str">
        <f>_xlfn._xlws.FILTER(辅助信息!D:D,辅助信息!E:E=B3651)</f>
        <v>五冶建设扩建艺体中学二期工程</v>
      </c>
    </row>
    <row r="3652" hidden="1" spans="2:18">
      <c r="B3652" s="29" t="s">
        <v>167</v>
      </c>
      <c r="C3652" s="59">
        <v>45922</v>
      </c>
      <c r="D3652" s="29" t="str">
        <f>VLOOKUP(B3652,辅助信息!E:K,7,FALSE)</f>
        <v>JWDDCD2025102100473</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28</v>
      </c>
      <c r="Q3652" s="18" t="str">
        <f>VLOOKUP(B3652,辅助信息!E:M,9,FALSE)</f>
        <v>ZTWM-CDGS-XS-2025-0073-五冶天府-成都怡心湖片区及龙泉驿医院等项目</v>
      </c>
      <c r="R3652" s="18" t="str">
        <f>_xlfn._xlws.FILTER(辅助信息!D:D,辅助信息!E:E=B3652)</f>
        <v>五冶建设扩建艺体中学二期工程</v>
      </c>
    </row>
    <row r="3653" hidden="1" spans="2:18">
      <c r="B3653" s="29" t="s">
        <v>167</v>
      </c>
      <c r="C3653" s="59">
        <v>45922</v>
      </c>
      <c r="D3653" s="29" t="str">
        <f>VLOOKUP(B3653,辅助信息!E:K,7,FALSE)</f>
        <v>JWDDCD2025102100473</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28</v>
      </c>
      <c r="Q3653" s="18" t="str">
        <f>VLOOKUP(B3653,辅助信息!E:M,9,FALSE)</f>
        <v>ZTWM-CDGS-XS-2025-0073-五冶天府-成都怡心湖片区及龙泉驿医院等项目</v>
      </c>
      <c r="R3653" s="18" t="str">
        <f>_xlfn._xlws.FILTER(辅助信息!D:D,辅助信息!E:E=B3653)</f>
        <v>五冶建设扩建艺体中学二期工程</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乐山市校地共建产教融合基地建设项目一标段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乐山市校地共建产教融合基地建设项目一标段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乐山市校地共建产教融合基地建设项目一标段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乐山市校地共建产教融合基地建设项目一标段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乐山市校地共建产教融合基地建设项目一标段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乐山市校地共建产教融合基地建设项目一标段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乐山市校地共建产教融合基地建设项目一标段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乐山市校地共建产教融合基地建设项目一标段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32</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32</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31</v>
      </c>
      <c r="Q3664" s="18" t="str">
        <f>VLOOKUP(B3664,辅助信息!E:M,9,FALSE)</f>
        <v>ZTWM-CDGS-XS-2025-0073-五冶天府-成都怡心湖片区及龙泉驿医院等项目</v>
      </c>
      <c r="R3664" s="18" t="str">
        <f>_xlfn._xlws.FILTER(辅助信息!D:D,辅助信息!E:E=B3664)</f>
        <v>五冶建设龙泉芙蓉花语项目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31</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乐山市校地共建产教融合基地建设项目二标段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31</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乐山市校地共建产教融合基地建设项目二标段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31</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31</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28</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28</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28</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28</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28</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28</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JWDDCD2025102100473</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28</v>
      </c>
      <c r="Q3684" s="18" t="str">
        <f>VLOOKUP(B3684,辅助信息!E:M,9,FALSE)</f>
        <v>ZTWM-CDGS-XS-2025-0073-五冶天府-成都怡心湖片区及龙泉驿医院等项目</v>
      </c>
      <c r="R3684" s="18" t="str">
        <f>_xlfn._xlws.FILTER(辅助信息!D:D,辅助信息!E:E=B3684)</f>
        <v>五冶建设扩建艺体中学二期工程</v>
      </c>
    </row>
    <row r="3685" hidden="1" spans="2:18">
      <c r="B3685" s="109" t="s">
        <v>167</v>
      </c>
      <c r="C3685" s="59">
        <v>45923</v>
      </c>
      <c r="D3685" s="109" t="str">
        <f>VLOOKUP(B3685,辅助信息!E:K,7,FALSE)</f>
        <v>JWDDCD2025102100473</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28</v>
      </c>
      <c r="Q3685" s="18" t="str">
        <f>VLOOKUP(B3685,辅助信息!E:M,9,FALSE)</f>
        <v>ZTWM-CDGS-XS-2025-0073-五冶天府-成都怡心湖片区及龙泉驿医院等项目</v>
      </c>
      <c r="R3685" s="18" t="str">
        <f>_xlfn._xlws.FILTER(辅助信息!D:D,辅助信息!E:E=B3685)</f>
        <v>五冶建设扩建艺体中学二期工程</v>
      </c>
    </row>
    <row r="3686" hidden="1" spans="2:18">
      <c r="B3686" s="109" t="s">
        <v>167</v>
      </c>
      <c r="C3686" s="59">
        <v>45923</v>
      </c>
      <c r="D3686" s="109" t="str">
        <f>VLOOKUP(B3686,辅助信息!E:K,7,FALSE)</f>
        <v>JWDDCD2025102100473</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28</v>
      </c>
      <c r="Q3686" s="18" t="str">
        <f>VLOOKUP(B3686,辅助信息!E:M,9,FALSE)</f>
        <v>ZTWM-CDGS-XS-2025-0073-五冶天府-成都怡心湖片区及龙泉驿医院等项目</v>
      </c>
      <c r="R3686" s="18" t="str">
        <f>_xlfn._xlws.FILTER(辅助信息!D:D,辅助信息!E:E=B3686)</f>
        <v>五冶建设扩建艺体中学二期工程</v>
      </c>
    </row>
    <row r="3687" hidden="1" spans="2:18">
      <c r="B3687" s="109" t="s">
        <v>167</v>
      </c>
      <c r="C3687" s="59">
        <v>45923</v>
      </c>
      <c r="D3687" s="109" t="str">
        <f>VLOOKUP(B3687,辅助信息!E:K,7,FALSE)</f>
        <v>JWDDCD2025102100473</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28</v>
      </c>
      <c r="Q3687" s="18" t="str">
        <f>VLOOKUP(B3687,辅助信息!E:M,9,FALSE)</f>
        <v>ZTWM-CDGS-XS-2025-0073-五冶天府-成都怡心湖片区及龙泉驿医院等项目</v>
      </c>
      <c r="R3687" s="18" t="str">
        <f>_xlfn._xlws.FILTER(辅助信息!D:D,辅助信息!E:E=B3687)</f>
        <v>五冶建设扩建艺体中学二期工程</v>
      </c>
    </row>
    <row r="3688" hidden="1" spans="2:18">
      <c r="B3688" s="109" t="s">
        <v>167</v>
      </c>
      <c r="C3688" s="59">
        <v>45923</v>
      </c>
      <c r="D3688" s="109" t="str">
        <f>VLOOKUP(B3688,辅助信息!E:K,7,FALSE)</f>
        <v>JWDDCD2025102100473</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28</v>
      </c>
      <c r="Q3688" s="18" t="str">
        <f>VLOOKUP(B3688,辅助信息!E:M,9,FALSE)</f>
        <v>ZTWM-CDGS-XS-2025-0073-五冶天府-成都怡心湖片区及龙泉驿医院等项目</v>
      </c>
      <c r="R3688" s="18" t="str">
        <f>_xlfn._xlws.FILTER(辅助信息!D:D,辅助信息!E:E=B3688)</f>
        <v>五冶建设扩建艺体中学二期工程</v>
      </c>
    </row>
    <row r="3689" hidden="1" spans="2:18">
      <c r="B3689" s="109" t="s">
        <v>167</v>
      </c>
      <c r="C3689" s="59">
        <v>45923</v>
      </c>
      <c r="D3689" s="109" t="str">
        <f>VLOOKUP(B3689,辅助信息!E:K,7,FALSE)</f>
        <v>JWDDCD2025102100473</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28</v>
      </c>
      <c r="Q3689" s="18" t="str">
        <f>VLOOKUP(B3689,辅助信息!E:M,9,FALSE)</f>
        <v>ZTWM-CDGS-XS-2025-0073-五冶天府-成都怡心湖片区及龙泉驿医院等项目</v>
      </c>
      <c r="R3689" s="18" t="str">
        <f>_xlfn._xlws.FILTER(辅助信息!D:D,辅助信息!E:E=B3689)</f>
        <v>五冶建设扩建艺体中学二期工程</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29</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乐山市校地共建产教融合基地建设项目一标段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29</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乐山市校地共建产教融合基地建设项目一标段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29</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乐山市校地共建产教融合基地建设项目一标段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29</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乐山市校地共建产教融合基地建设项目一标段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29</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乐山市校地共建产教融合基地建设项目一标段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29</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乐山市校地共建产教融合基地建设项目一标段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29</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乐山市校地共建产教融合基地建设项目一标段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29</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乐山市校地共建产教融合基地建设项目一标段</v>
      </c>
    </row>
    <row r="3698" hidden="1" spans="2:18">
      <c r="B3698" s="29" t="s">
        <v>215</v>
      </c>
      <c r="C3698" s="59">
        <v>45923</v>
      </c>
      <c r="D3698" s="29" t="str">
        <f>VLOOKUP(B3698,辅助信息!E:K,7,FALSE)</f>
        <v>JWDDCD2025102100486</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29</v>
      </c>
      <c r="Q3698" s="18" t="str">
        <f>VLOOKUP(B3698,辅助信息!E:M,9,FALSE)</f>
        <v>ZTWM-CDGS-XS-2025-0073-五冶天府-成都怡心湖片区及龙泉驿医院等项目</v>
      </c>
      <c r="R3698" s="18" t="str">
        <f>_xlfn._xlws.FILTER(辅助信息!D:D,辅助信息!E:E=B3698)</f>
        <v>五冶建设龙泉驿一医院配套建设工程</v>
      </c>
    </row>
    <row r="3699" hidden="1" spans="2:18">
      <c r="B3699" s="29" t="s">
        <v>215</v>
      </c>
      <c r="C3699" s="59">
        <v>45923</v>
      </c>
      <c r="D3699" s="29" t="str">
        <f>VLOOKUP(B3699,辅助信息!E:K,7,FALSE)</f>
        <v>JWDDCD2025102100486</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29</v>
      </c>
      <c r="Q3699" s="18" t="str">
        <f>VLOOKUP(B3699,辅助信息!E:M,9,FALSE)</f>
        <v>ZTWM-CDGS-XS-2025-0073-五冶天府-成都怡心湖片区及龙泉驿医院等项目</v>
      </c>
      <c r="R3699" s="18" t="str">
        <f>_xlfn._xlws.FILTER(辅助信息!D:D,辅助信息!E:E=B3699)</f>
        <v>五冶建设龙泉驿一医院配套建设工程</v>
      </c>
    </row>
    <row r="3700" hidden="1" spans="2:18">
      <c r="B3700" s="29" t="s">
        <v>215</v>
      </c>
      <c r="C3700" s="59">
        <v>45923</v>
      </c>
      <c r="D3700" s="29" t="str">
        <f>VLOOKUP(B3700,辅助信息!E:K,7,FALSE)</f>
        <v>JWDDCD2025102100486</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29</v>
      </c>
      <c r="Q3700" s="18" t="str">
        <f>VLOOKUP(B3700,辅助信息!E:M,9,FALSE)</f>
        <v>ZTWM-CDGS-XS-2025-0073-五冶天府-成都怡心湖片区及龙泉驿医院等项目</v>
      </c>
      <c r="R3700" s="18" t="str">
        <f>_xlfn._xlws.FILTER(辅助信息!D:D,辅助信息!E:E=B3700)</f>
        <v>五冶建设龙泉驿一医院配套建设工程</v>
      </c>
    </row>
    <row r="3701" hidden="1" spans="2:18">
      <c r="B3701" s="29" t="s">
        <v>215</v>
      </c>
      <c r="C3701" s="59">
        <v>45923</v>
      </c>
      <c r="D3701" s="29" t="str">
        <f>VLOOKUP(B3701,辅助信息!E:K,7,FALSE)</f>
        <v>JWDDCD2025102100486</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29</v>
      </c>
      <c r="Q3701" s="18" t="str">
        <f>VLOOKUP(B3701,辅助信息!E:M,9,FALSE)</f>
        <v>ZTWM-CDGS-XS-2025-0073-五冶天府-成都怡心湖片区及龙泉驿医院等项目</v>
      </c>
      <c r="R3701" s="18" t="str">
        <f>_xlfn._xlws.FILTER(辅助信息!D:D,辅助信息!E:E=B3701)</f>
        <v>五冶建设龙泉驿一医院配套建设工程</v>
      </c>
    </row>
    <row r="3702" hidden="1" spans="2:18">
      <c r="B3702" s="29" t="s">
        <v>215</v>
      </c>
      <c r="C3702" s="59">
        <v>45923</v>
      </c>
      <c r="D3702" s="29" t="str">
        <f>VLOOKUP(B3702,辅助信息!E:K,7,FALSE)</f>
        <v>JWDDCD2025102100486</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29</v>
      </c>
      <c r="Q3702" s="18" t="str">
        <f>VLOOKUP(B3702,辅助信息!E:M,9,FALSE)</f>
        <v>ZTWM-CDGS-XS-2025-0073-五冶天府-成都怡心湖片区及龙泉驿医院等项目</v>
      </c>
      <c r="R3702" s="18" t="str">
        <f>_xlfn._xlws.FILTER(辅助信息!D:D,辅助信息!E:E=B3702)</f>
        <v>五冶建设龙泉驿一医院配套建设工程</v>
      </c>
    </row>
    <row r="3703" hidden="1" spans="2:18">
      <c r="B3703" s="29" t="s">
        <v>196</v>
      </c>
      <c r="C3703" s="59">
        <v>45923</v>
      </c>
      <c r="D3703" s="29" t="str">
        <f>VLOOKUP(B3703,辅助信息!E:K,7,FALSE)</f>
        <v>JWDDCD2025102100476</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五冶建设师大附中外语校新建教学楼工程</v>
      </c>
    </row>
    <row r="3704" hidden="1" spans="2:18">
      <c r="B3704" s="29" t="s">
        <v>196</v>
      </c>
      <c r="C3704" s="59">
        <v>45923</v>
      </c>
      <c r="D3704" s="29" t="str">
        <f>VLOOKUP(B3704,辅助信息!E:K,7,FALSE)</f>
        <v>JWDDCD2025102100476</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五冶建设师大附中外语校新建教学楼工程</v>
      </c>
    </row>
    <row r="3705" hidden="1" spans="2:18">
      <c r="B3705" s="29" t="s">
        <v>196</v>
      </c>
      <c r="C3705" s="59">
        <v>45923</v>
      </c>
      <c r="D3705" s="29" t="str">
        <f>VLOOKUP(B3705,辅助信息!E:K,7,FALSE)</f>
        <v>JWDDCD2025102100476</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五冶建设师大附中外语校新建教学楼工程</v>
      </c>
    </row>
    <row r="3706" hidden="1" spans="2:18">
      <c r="B3706" s="29" t="s">
        <v>196</v>
      </c>
      <c r="C3706" s="59">
        <v>45923</v>
      </c>
      <c r="D3706" s="29" t="str">
        <f>VLOOKUP(B3706,辅助信息!E:K,7,FALSE)</f>
        <v>JWDDCD2025102100476</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五冶建设师大附中外语校新建教学楼工程</v>
      </c>
    </row>
    <row r="3707" hidden="1" spans="2:18">
      <c r="B3707" s="29" t="s">
        <v>196</v>
      </c>
      <c r="C3707" s="59">
        <v>45923</v>
      </c>
      <c r="D3707" s="29" t="str">
        <f>VLOOKUP(B3707,辅助信息!E:K,7,FALSE)</f>
        <v>JWDDCD2025102100476</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五冶建设师大附中外语校新建教学楼工程</v>
      </c>
    </row>
    <row r="3708" hidden="1" spans="2:18">
      <c r="B3708" s="29" t="s">
        <v>196</v>
      </c>
      <c r="C3708" s="59">
        <v>45923</v>
      </c>
      <c r="D3708" s="29" t="str">
        <f>VLOOKUP(B3708,辅助信息!E:K,7,FALSE)</f>
        <v>JWDDCD2025102100476</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五冶建设师大附中外语校新建教学楼工程</v>
      </c>
    </row>
    <row r="3709" hidden="1" spans="2:18">
      <c r="B3709" s="29" t="s">
        <v>196</v>
      </c>
      <c r="C3709" s="59">
        <v>45923</v>
      </c>
      <c r="D3709" s="29" t="str">
        <f>VLOOKUP(B3709,辅助信息!E:K,7,FALSE)</f>
        <v>JWDDCD2025102100476</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五冶建设师大附中外语校新建教学楼工程</v>
      </c>
    </row>
    <row r="3710" hidden="1" spans="2:18">
      <c r="B3710" s="29" t="s">
        <v>196</v>
      </c>
      <c r="C3710" s="59">
        <v>45923</v>
      </c>
      <c r="D3710" s="29" t="str">
        <f>VLOOKUP(B3710,辅助信息!E:K,7,FALSE)</f>
        <v>JWDDCD2025102100476</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五冶建设师大附中外语校新建教学楼工程</v>
      </c>
    </row>
    <row r="3711" hidden="1" spans="2:18">
      <c r="B3711" s="29" t="s">
        <v>196</v>
      </c>
      <c r="C3711" s="59">
        <v>45923</v>
      </c>
      <c r="D3711" s="29" t="str">
        <f>VLOOKUP(B3711,辅助信息!E:K,7,FALSE)</f>
        <v>JWDDCD2025102100476</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五冶建设师大附中外语校新建教学楼工程</v>
      </c>
    </row>
    <row r="3712" hidden="1" spans="2:18">
      <c r="B3712" s="29" t="s">
        <v>196</v>
      </c>
      <c r="C3712" s="59">
        <v>45923</v>
      </c>
      <c r="D3712" s="29" t="str">
        <f>VLOOKUP(B3712,辅助信息!E:K,7,FALSE)</f>
        <v>JWDDCD2025102100476</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五冶建设师大附中外语校新建教学楼工程</v>
      </c>
    </row>
    <row r="3713" hidden="1" spans="2:18">
      <c r="B3713" s="29" t="s">
        <v>196</v>
      </c>
      <c r="C3713" s="59">
        <v>45923</v>
      </c>
      <c r="D3713" s="29" t="str">
        <f>VLOOKUP(B3713,辅助信息!E:K,7,FALSE)</f>
        <v>JWDDCD2025102100476</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五冶建设师大附中外语校新建教学楼工程</v>
      </c>
    </row>
    <row r="3714" hidden="1" spans="2:18">
      <c r="B3714" s="29" t="s">
        <v>196</v>
      </c>
      <c r="C3714" s="59">
        <v>45923</v>
      </c>
      <c r="D3714" s="29" t="str">
        <f>VLOOKUP(B3714,辅助信息!E:K,7,FALSE)</f>
        <v>JWDDCD2025102100476</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五冶建设师大附中外语校新建教学楼工程</v>
      </c>
    </row>
    <row r="3715" hidden="1" spans="2:18">
      <c r="B3715" s="29" t="s">
        <v>196</v>
      </c>
      <c r="C3715" s="59">
        <v>45923</v>
      </c>
      <c r="D3715" s="29" t="str">
        <f>VLOOKUP(B3715,辅助信息!E:K,7,FALSE)</f>
        <v>JWDDCD2025102100476</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五冶建设师大附中外语校新建教学楼工程</v>
      </c>
    </row>
    <row r="3716" hidden="1" spans="2:18">
      <c r="B3716" s="29" t="s">
        <v>196</v>
      </c>
      <c r="C3716" s="59">
        <v>45923</v>
      </c>
      <c r="D3716" s="29" t="str">
        <f>VLOOKUP(B3716,辅助信息!E:K,7,FALSE)</f>
        <v>JWDDCD2025102100476</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五冶建设师大附中外语校新建教学楼工程</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31</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31</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28</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28</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28</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28</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28</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28</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28</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28</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28</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JWDDCD2025102100473</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五冶建设扩建艺体中学二期工程</v>
      </c>
    </row>
    <row r="3735" hidden="1" spans="1:18">
      <c r="A3735" s="142"/>
      <c r="B3735" s="29" t="s">
        <v>167</v>
      </c>
      <c r="C3735" s="59">
        <v>45924</v>
      </c>
      <c r="D3735" s="29" t="str">
        <f>VLOOKUP(B3735,辅助信息!E:K,7,FALSE)</f>
        <v>JWDDCD2025102100473</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五冶建设扩建艺体中学二期工程</v>
      </c>
    </row>
    <row r="3736" hidden="1" spans="1:18">
      <c r="A3736" s="142"/>
      <c r="B3736" s="29" t="s">
        <v>167</v>
      </c>
      <c r="C3736" s="59">
        <v>45924</v>
      </c>
      <c r="D3736" s="29" t="str">
        <f>VLOOKUP(B3736,辅助信息!E:K,7,FALSE)</f>
        <v>JWDDCD2025102100473</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五冶建设扩建艺体中学二期工程</v>
      </c>
    </row>
    <row r="3737" hidden="1" spans="1:18">
      <c r="A3737" s="142"/>
      <c r="B3737" s="29" t="s">
        <v>167</v>
      </c>
      <c r="C3737" s="59">
        <v>45924</v>
      </c>
      <c r="D3737" s="29" t="str">
        <f>VLOOKUP(B3737,辅助信息!E:K,7,FALSE)</f>
        <v>JWDDCD2025102100473</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五冶建设扩建艺体中学二期工程</v>
      </c>
    </row>
    <row r="3738" hidden="1" spans="1:18">
      <c r="A3738" s="142"/>
      <c r="B3738" s="29" t="s">
        <v>167</v>
      </c>
      <c r="C3738" s="59">
        <v>45924</v>
      </c>
      <c r="D3738" s="29" t="str">
        <f>VLOOKUP(B3738,辅助信息!E:K,7,FALSE)</f>
        <v>JWDDCD2025102100473</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五冶建设扩建艺体中学二期工程</v>
      </c>
    </row>
    <row r="3739" hidden="1" spans="1:18">
      <c r="A3739" s="142"/>
      <c r="B3739" s="29" t="s">
        <v>167</v>
      </c>
      <c r="C3739" s="59">
        <v>45924</v>
      </c>
      <c r="D3739" s="29" t="str">
        <f>VLOOKUP(B3739,辅助信息!E:K,7,FALSE)</f>
        <v>JWDDCD2025102100473</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五冶建设扩建艺体中学二期工程</v>
      </c>
    </row>
    <row r="3740" hidden="1" spans="1:18">
      <c r="A3740" s="142"/>
      <c r="B3740" s="29" t="s">
        <v>167</v>
      </c>
      <c r="C3740" s="59">
        <v>45924</v>
      </c>
      <c r="D3740" s="29" t="str">
        <f>VLOOKUP(B3740,辅助信息!E:K,7,FALSE)</f>
        <v>JWDDCD2025102100473</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五冶建设扩建艺体中学二期工程</v>
      </c>
    </row>
    <row r="3741" hidden="1" spans="1:18">
      <c r="A3741" s="142"/>
      <c r="B3741" s="29" t="s">
        <v>167</v>
      </c>
      <c r="C3741" s="59">
        <v>45924</v>
      </c>
      <c r="D3741" s="29" t="str">
        <f>VLOOKUP(B3741,辅助信息!E:K,7,FALSE)</f>
        <v>JWDDCD2025102100473</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五冶建设扩建艺体中学二期工程</v>
      </c>
    </row>
    <row r="3742" hidden="1" spans="1:18">
      <c r="A3742" s="142"/>
      <c r="B3742" s="29" t="s">
        <v>167</v>
      </c>
      <c r="C3742" s="59">
        <v>45924</v>
      </c>
      <c r="D3742" s="29" t="str">
        <f>VLOOKUP(B3742,辅助信息!E:K,7,FALSE)</f>
        <v>JWDDCD2025102100473</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五冶建设扩建艺体中学二期工程</v>
      </c>
    </row>
    <row r="3743" hidden="1" spans="1:18">
      <c r="A3743" s="142"/>
      <c r="B3743" s="29" t="s">
        <v>167</v>
      </c>
      <c r="C3743" s="59">
        <v>45924</v>
      </c>
      <c r="D3743" s="29" t="str">
        <f>VLOOKUP(B3743,辅助信息!E:K,7,FALSE)</f>
        <v>JWDDCD2025102100473</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五冶建设扩建艺体中学二期工程</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五冶钢构龙泉东洪片区70亩住宅、商业及配套工程项目一标段</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五冶钢构龙泉东洪片区70亩住宅、商业及配套工程项目一标段</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五冶钢构龙泉东洪片区70亩住宅、商业及配套工程项目一标段</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五冶钢构龙泉东洪片区70亩住宅、商业及配套工程项目一标段</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五冶钢构龙泉东洪片区70亩住宅、商业及配套工程项目一标段</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五冶钢构龙泉东洪片区70亩住宅、商业及配套工程项目一标段</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五冶钢构龙泉东洪片区70亩住宅、商业及配套工程项目一标段</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五冶钢构龙泉东洪片区70亩住宅、商业及配套工程项目一标段</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五冶钢构龙泉东洪片区70亩住宅、商业及配套工程项目一标段</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五冶钢构龙泉东洪片区85亩住宅、商业及配套工程项目一标段</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五冶钢构龙泉东洪片区85亩住宅、商业及配套工程项目一标段</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五冶钢构龙泉东洪片区85亩住宅、商业及配套工程项目一标段</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五冶钢构龙泉东洪片区85亩住宅、商业及配套工程项目一标段</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五冶钢构龙泉东洪片区85亩住宅、商业及配套工程项目一标段</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五冶钢构龙泉东洪片区85亩住宅、商业及配套工程项目一标段</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五冶钢构龙泉东洪片区85亩住宅、商业及配套工程项目一标段</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五冶钢构龙泉东洪片区85亩住宅、商业及配套工程项目一标段</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五冶钢构龙泉东洪片区85亩住宅、商业及配套工程项目一标段</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五冶钢构龙泉东洪片区85亩住宅、商业及配套工程项目一标段</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五冶钢构龙泉东洪片区85亩住宅、商业及配套工程项目二标段</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五冶钢构龙泉东洪片区85亩住宅、商业及配套工程项目二标段</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五冶钢构龙泉东洪片区85亩住宅、商业及配套工程项目二标段</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五冶钢构龙泉东洪片区85亩住宅、商业及配套工程项目二标段</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五冶钢构龙泉东洪片区85亩住宅、商业及配套工程项目二标段</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31</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31</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28</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28</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28</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28</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JWDDCD2025102100473</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五冶建设扩建艺体中学二期工程</v>
      </c>
    </row>
    <row r="3795" hidden="1" spans="1:18">
      <c r="A3795" s="118"/>
      <c r="B3795" s="109" t="s">
        <v>167</v>
      </c>
      <c r="C3795" s="59">
        <v>45925</v>
      </c>
      <c r="D3795" s="109" t="str">
        <f>VLOOKUP(B3795,辅助信息!E:K,7,FALSE)</f>
        <v>JWDDCD2025102100473</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五冶建设扩建艺体中学二期工程</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JWDDCD2025102100486</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五冶建设龙泉驿一医院配套建设工程</v>
      </c>
    </row>
    <row r="3811" hidden="1" spans="2:18">
      <c r="B3811" s="29" t="s">
        <v>215</v>
      </c>
      <c r="C3811" s="59">
        <v>45925</v>
      </c>
      <c r="D3811" s="29" t="str">
        <f>VLOOKUP(B3811,辅助信息!E:K,7,FALSE)</f>
        <v>JWDDCD2025102100486</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五冶建设龙泉驿一医院配套建设工程</v>
      </c>
    </row>
    <row r="3812" hidden="1" spans="2:18">
      <c r="B3812" s="29" t="s">
        <v>215</v>
      </c>
      <c r="C3812" s="59">
        <v>45925</v>
      </c>
      <c r="D3812" s="29" t="str">
        <f>VLOOKUP(B3812,辅助信息!E:K,7,FALSE)</f>
        <v>JWDDCD2025102100486</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五冶建设龙泉驿一医院配套建设工程</v>
      </c>
    </row>
    <row r="3813" hidden="1" spans="2:18">
      <c r="B3813" s="29" t="s">
        <v>215</v>
      </c>
      <c r="C3813" s="59">
        <v>45925</v>
      </c>
      <c r="D3813" s="29" t="str">
        <f>VLOOKUP(B3813,辅助信息!E:K,7,FALSE)</f>
        <v>JWDDCD2025102100486</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五冶建设龙泉驿一医院配套建设工程</v>
      </c>
    </row>
    <row r="3814" hidden="1" spans="2:18">
      <c r="B3814" s="29" t="s">
        <v>215</v>
      </c>
      <c r="C3814" s="59">
        <v>45925</v>
      </c>
      <c r="D3814" s="29" t="str">
        <f>VLOOKUP(B3814,辅助信息!E:K,7,FALSE)</f>
        <v>JWDDCD2025102100486</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五冶建设龙泉驿一医院配套建设工程</v>
      </c>
    </row>
    <row r="3815" hidden="1" spans="2:18">
      <c r="B3815" s="29" t="s">
        <v>215</v>
      </c>
      <c r="C3815" s="59">
        <v>45925</v>
      </c>
      <c r="D3815" s="29" t="str">
        <f>VLOOKUP(B3815,辅助信息!E:K,7,FALSE)</f>
        <v>JWDDCD2025102100486</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五冶建设龙泉驿一医院配套建设工程</v>
      </c>
    </row>
    <row r="3816" hidden="1" spans="2:18">
      <c r="B3816" s="29" t="s">
        <v>215</v>
      </c>
      <c r="C3816" s="59">
        <v>45925</v>
      </c>
      <c r="D3816" s="29" t="str">
        <f>VLOOKUP(B3816,辅助信息!E:K,7,FALSE)</f>
        <v>JWDDCD2025102100486</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五冶建设龙泉驿一医院配套建设工程</v>
      </c>
    </row>
    <row r="3817" hidden="1" spans="2:18">
      <c r="B3817" s="29" t="s">
        <v>215</v>
      </c>
      <c r="C3817" s="59">
        <v>45925</v>
      </c>
      <c r="D3817" s="29" t="str">
        <f>VLOOKUP(B3817,辅助信息!E:K,7,FALSE)</f>
        <v>JWDDCD2025102100486</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五冶建设龙泉驿一医院配套建设工程</v>
      </c>
    </row>
    <row r="3818" hidden="1" spans="2:18">
      <c r="B3818" s="29" t="s">
        <v>215</v>
      </c>
      <c r="C3818" s="59">
        <v>45925</v>
      </c>
      <c r="D3818" s="29" t="str">
        <f>VLOOKUP(B3818,辅助信息!E:K,7,FALSE)</f>
        <v>JWDDCD2025102100486</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五冶建设龙泉驿一医院配套建设工程</v>
      </c>
    </row>
    <row r="3819" hidden="1" spans="2:18">
      <c r="B3819" s="29" t="s">
        <v>215</v>
      </c>
      <c r="C3819" s="59">
        <v>45925</v>
      </c>
      <c r="D3819" s="29" t="str">
        <f>VLOOKUP(B3819,辅助信息!E:K,7,FALSE)</f>
        <v>JWDDCD2025102100486</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五冶建设龙泉驿一医院配套建设工程</v>
      </c>
    </row>
    <row r="3820" hidden="1" spans="2:18">
      <c r="B3820" s="29" t="s">
        <v>215</v>
      </c>
      <c r="C3820" s="59">
        <v>45925</v>
      </c>
      <c r="D3820" s="29" t="str">
        <f>VLOOKUP(B3820,辅助信息!E:K,7,FALSE)</f>
        <v>JWDDCD2025102100486</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五冶建设龙泉驿一医院配套建设工程</v>
      </c>
    </row>
    <row r="3821" hidden="1" spans="2:18">
      <c r="B3821" s="29" t="s">
        <v>215</v>
      </c>
      <c r="C3821" s="59">
        <v>45925</v>
      </c>
      <c r="D3821" s="29" t="str">
        <f>VLOOKUP(B3821,辅助信息!E:K,7,FALSE)</f>
        <v>JWDDCD2025102100486</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五冶建设龙泉驿一医院配套建设工程</v>
      </c>
    </row>
    <row r="3822" hidden="1" spans="2:18">
      <c r="B3822" s="29" t="s">
        <v>215</v>
      </c>
      <c r="C3822" s="59">
        <v>45925</v>
      </c>
      <c r="D3822" s="29" t="str">
        <f>VLOOKUP(B3822,辅助信息!E:K,7,FALSE)</f>
        <v>JWDDCD2025102100486</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五冶建设龙泉驿一医院配套建设工程</v>
      </c>
    </row>
    <row r="3823" hidden="1" spans="2:18">
      <c r="B3823" s="29" t="s">
        <v>215</v>
      </c>
      <c r="C3823" s="59">
        <v>45925</v>
      </c>
      <c r="D3823" s="29" t="str">
        <f>VLOOKUP(B3823,辅助信息!E:K,7,FALSE)</f>
        <v>JWDDCD2025102100486</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五冶建设龙泉驿一医院配套建设工程</v>
      </c>
    </row>
    <row r="3824" hidden="1" spans="2:18">
      <c r="B3824" s="29" t="s">
        <v>215</v>
      </c>
      <c r="C3824" s="59">
        <v>45925</v>
      </c>
      <c r="D3824" s="29" t="str">
        <f>VLOOKUP(B3824,辅助信息!E:K,7,FALSE)</f>
        <v>JWDDCD2025102100486</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五冶建设龙泉驿一医院配套建设工程</v>
      </c>
    </row>
    <row r="3825" hidden="1" spans="2:18">
      <c r="B3825" s="29" t="s">
        <v>215</v>
      </c>
      <c r="C3825" s="59">
        <v>45925</v>
      </c>
      <c r="D3825" s="29" t="str">
        <f>VLOOKUP(B3825,辅助信息!E:K,7,FALSE)</f>
        <v>JWDDCD2025102100486</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五冶建设龙泉驿一医院配套建设工程</v>
      </c>
    </row>
    <row r="3826" hidden="1" spans="2:18">
      <c r="B3826" s="29" t="s">
        <v>208</v>
      </c>
      <c r="C3826" s="59">
        <v>45925</v>
      </c>
      <c r="D3826" s="29" t="str">
        <f>VLOOKUP(B3826,辅助信息!E:K,7,FALSE)</f>
        <v>JWDDCD2025102100480</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五冶建设锦江区林家坝片区20号地块商业项目</v>
      </c>
    </row>
    <row r="3827" hidden="1" spans="2:18">
      <c r="B3827" s="29" t="s">
        <v>208</v>
      </c>
      <c r="C3827" s="59">
        <v>45925</v>
      </c>
      <c r="D3827" s="29" t="str">
        <f>VLOOKUP(B3827,辅助信息!E:K,7,FALSE)</f>
        <v>JWDDCD2025102100480</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五冶建设锦江区林家坝片区20号地块商业项目</v>
      </c>
    </row>
    <row r="3828" hidden="1" spans="2:18">
      <c r="B3828" s="29" t="s">
        <v>208</v>
      </c>
      <c r="C3828" s="59">
        <v>45925</v>
      </c>
      <c r="D3828" s="29" t="str">
        <f>VLOOKUP(B3828,辅助信息!E:K,7,FALSE)</f>
        <v>JWDDCD2025102100480</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五冶建设锦江区林家坝片区20号地块商业项目</v>
      </c>
    </row>
    <row r="3829" hidden="1" spans="2:18">
      <c r="B3829" s="29" t="s">
        <v>208</v>
      </c>
      <c r="C3829" s="59">
        <v>45925</v>
      </c>
      <c r="D3829" s="29" t="str">
        <f>VLOOKUP(B3829,辅助信息!E:K,7,FALSE)</f>
        <v>JWDDCD2025102100480</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五冶建设锦江区林家坝片区20号地块商业项目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乐山市校地共建产教融合基地建设项目一标段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乐山市校地共建产教融合基地建设项目一标段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乐山市校地共建产教融合基地建设项目一标段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乐山市校地共建产教融合基地建设项目一标段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乐山市校地共建产教融合基地建设项目一标段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乐山市校地共建产教融合基地建设项目一标段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乐山市校地共建产教融合基地建设项目一标段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乐山市校地共建产教融合基地建设项目一标段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乐山市校地共建产教融合基地建设项目一标段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28</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28</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28</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28</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28</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28</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28</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28</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28</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24</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24</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24</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24</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乐山市校地共建产教融合基地建设项目二标段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乐山市校地共建产教融合基地建设项目二标段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乐山市校地共建产教融合基地建设项目二标段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乐山市校地共建产教融合基地建设项目二标段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乐山市校地共建产教融合基地建设项目二标段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乐山市校地共建产教融合基地建设项目二标段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乐山市校地共建产教融合基地建设项目二标段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24</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乐山市校地共建产教融合基地建设项目二标段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24</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乐山市校地共建产教融合基地建设项目二标段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24</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乐山市校地共建产教融合基地建设项目二标段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24</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24</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24</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24</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24</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24</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24</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乐山市校地共建产教融合基地建设项目二标段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24</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乐山市校地共建产教融合基地建设项目二标段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24</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乐山市校地共建产教融合基地建设项目二标段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乐山市校地共建产教融合基地建设项目二标段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24</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乐山市校地共建产教融合基地建设项目二标段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24</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乐山市校地共建产教融合基地建设项目二标段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24</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乐山市校地共建产教融合基地建设项目二标段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24</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乐山市校地共建产教融合基地建设项目二标段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24</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乐山市校地共建产教融合基地建设项目二标段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24</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乐山市校地共建产教融合基地建设项目二标段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24</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乐山市校地共建产教融合基地建设项目二标段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24</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乐山市校地共建产教融合基地建设项目二标段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24</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乐山市校地共建产教融合基地建设项目二标段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24</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乐山市校地共建产教融合基地建设项目一标段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24</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乐山市校地共建产教融合基地建设项目一标段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24</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乐山市校地共建产教融合基地建设项目一标段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24</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乐山市校地共建产教融合基地建设项目一标段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24</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乐山市校地共建产教融合基地建设项目一标段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24</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24</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24</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25</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25</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24</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24</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24</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五冶钢构龙泉东洪片区70亩住宅、商业及配套工程项目二标段</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24</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五冶钢构龙泉东洪片区70亩住宅、商业及配套工程项目二标段</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24</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五冶钢构龙泉东洪片区70亩住宅、商业及配套工程项目二标段</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24</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五冶钢构龙泉东洪片区70亩住宅、商业及配套工程项目二标段</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24</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五冶钢构龙泉东洪片区70亩住宅、商业及配套工程项目二标段</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24</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五冶钢构龙泉东洪片区70亩住宅、商业及配套工程项目二标段</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24</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五冶钢构龙泉东洪片区70亩住宅、商业及配套工程项目二标段</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24</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五冶钢构龙泉东洪片区70亩住宅、商业及配套工程项目一标段</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24</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五冶钢构龙泉东洪片区70亩住宅、商业及配套工程项目一标段</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24</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五冶钢构龙泉东洪片区70亩住宅、商业及配套工程项目一标段</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24</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五冶钢构龙泉东洪片区70亩住宅、商业及配套工程项目一标段</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24</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五冶钢构龙泉东洪片区70亩住宅、商业及配套工程项目一标段</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24</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五冶钢构龙泉东洪片区70亩住宅、商业及配套工程项目一标段</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24</v>
      </c>
      <c r="Q3931" s="18" t="str">
        <f>VLOOKUP(B3931,辅助信息!E:M,9,FALSE)</f>
        <v>ZTWM-CDGS-XS-2025-0156-五冶钢构-2025年九月第一批次钢筋采购合同(三圣乡项目)-中铁物贸成都公司</v>
      </c>
      <c r="R3931" s="18" t="str">
        <f>_xlfn._xlws.FILTER(辅助信息!D:D,辅助信息!E:E=B3931)</f>
        <v>五冶钢构龙泉东洪片区85亩住宅、商业及配套工程项目二标段</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24</v>
      </c>
      <c r="Q3932" s="18" t="str">
        <f>VLOOKUP(B3932,辅助信息!E:M,9,FALSE)</f>
        <v>ZTWM-CDGS-XS-2025-0156-五冶钢构-2025年九月第一批次钢筋采购合同(三圣乡项目)-中铁物贸成都公司</v>
      </c>
      <c r="R3932" s="18" t="str">
        <f>_xlfn._xlws.FILTER(辅助信息!D:D,辅助信息!E:E=B3932)</f>
        <v>五冶钢构龙泉东洪片区85亩住宅、商业及配套工程项目二标段</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24</v>
      </c>
      <c r="Q3933" s="18" t="str">
        <f>VLOOKUP(B3933,辅助信息!E:M,9,FALSE)</f>
        <v>ZTWM-CDGS-XS-2025-0156-五冶钢构-2025年九月第一批次钢筋采购合同(三圣乡项目)-中铁物贸成都公司</v>
      </c>
      <c r="R3933" s="18" t="str">
        <f>_xlfn._xlws.FILTER(辅助信息!D:D,辅助信息!E:E=B3933)</f>
        <v>五冶钢构龙泉东洪片区85亩住宅、商业及配套工程项目二标段</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24</v>
      </c>
      <c r="Q3934" s="18" t="str">
        <f>VLOOKUP(B3934,辅助信息!E:M,9,FALSE)</f>
        <v>ZTWM-CDGS-XS-2025-0156-五冶钢构-2025年九月第一批次钢筋采购合同(三圣乡项目)-中铁物贸成都公司</v>
      </c>
      <c r="R3934" s="18" t="str">
        <f>_xlfn._xlws.FILTER(辅助信息!D:D,辅助信息!E:E=B3934)</f>
        <v>五冶钢构龙泉东洪片区85亩住宅、商业及配套工程项目二标段</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24</v>
      </c>
      <c r="Q3935" s="18" t="str">
        <f>VLOOKUP(B3935,辅助信息!E:M,9,FALSE)</f>
        <v>ZTWM-CDGS-XS-2025-0156-五冶钢构-2025年九月第一批次钢筋采购合同(三圣乡项目)-中铁物贸成都公司</v>
      </c>
      <c r="R3935" s="18" t="str">
        <f>_xlfn._xlws.FILTER(辅助信息!D:D,辅助信息!E:E=B3935)</f>
        <v>五冶钢构龙泉东洪片区85亩住宅、商业及配套工程项目二标段</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24</v>
      </c>
      <c r="Q3936" s="18" t="str">
        <f>VLOOKUP(B3936,辅助信息!E:M,9,FALSE)</f>
        <v>ZTWM-CDGS-XS-2025-0156-五冶钢构-2025年九月第一批次钢筋采购合同(三圣乡项目)-中铁物贸成都公司</v>
      </c>
      <c r="R3936" s="18" t="str">
        <f>_xlfn._xlws.FILTER(辅助信息!D:D,辅助信息!E:E=B3936)</f>
        <v>五冶钢构龙泉东洪片区85亩住宅、商业及配套工程项目二标段</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24</v>
      </c>
      <c r="Q3937" s="18" t="str">
        <f>VLOOKUP(B3937,辅助信息!E:M,9,FALSE)</f>
        <v>ZTWM-CDGS-XS-2025-0156-五冶钢构-2025年九月第一批次钢筋采购合同(三圣乡项目)-中铁物贸成都公司</v>
      </c>
      <c r="R3937" s="18" t="str">
        <f>_xlfn._xlws.FILTER(辅助信息!D:D,辅助信息!E:E=B3937)</f>
        <v>五冶钢构龙泉东洪片区85亩住宅、商业及配套工程项目三标段</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24</v>
      </c>
      <c r="Q3938" s="18" t="str">
        <f>VLOOKUP(B3938,辅助信息!E:M,9,FALSE)</f>
        <v>ZTWM-CDGS-XS-2025-0156-五冶钢构-2025年九月第一批次钢筋采购合同(三圣乡项目)-中铁物贸成都公司</v>
      </c>
      <c r="R3938" s="18" t="str">
        <f>_xlfn._xlws.FILTER(辅助信息!D:D,辅助信息!E:E=B3938)</f>
        <v>五冶钢构龙泉东洪片区85亩住宅、商业及配套工程项目三标段</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24</v>
      </c>
      <c r="Q3939" s="18" t="str">
        <f>VLOOKUP(B3939,辅助信息!E:M,9,FALSE)</f>
        <v>ZTWM-CDGS-XS-2025-0156-五冶钢构-2025年九月第一批次钢筋采购合同(三圣乡项目)-中铁物贸成都公司</v>
      </c>
      <c r="R3939" s="18" t="str">
        <f>_xlfn._xlws.FILTER(辅助信息!D:D,辅助信息!E:E=B3939)</f>
        <v>五冶钢构龙泉东洪片区85亩住宅、商业及配套工程项目三标段</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24</v>
      </c>
      <c r="Q3940" s="18" t="str">
        <f>VLOOKUP(B3940,辅助信息!E:M,9,FALSE)</f>
        <v>ZTWM-CDGS-XS-2025-0156-五冶钢构-2025年九月第一批次钢筋采购合同(三圣乡项目)-中铁物贸成都公司</v>
      </c>
      <c r="R3940" s="18" t="str">
        <f>_xlfn._xlws.FILTER(辅助信息!D:D,辅助信息!E:E=B3940)</f>
        <v>五冶钢构龙泉东洪片区85亩住宅、商业及配套工程项目三标段</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24</v>
      </c>
      <c r="Q3941" s="18" t="str">
        <f>VLOOKUP(B3941,辅助信息!E:M,9,FALSE)</f>
        <v>ZTWM-CDGS-XS-2025-0156-五冶钢构-2025年九月第一批次钢筋采购合同(三圣乡项目)-中铁物贸成都公司</v>
      </c>
      <c r="R3941" s="18" t="str">
        <f>_xlfn._xlws.FILTER(辅助信息!D:D,辅助信息!E:E=B3941)</f>
        <v>五冶钢构龙泉东洪片区85亩住宅、商业及配套工程项目三标段</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24</v>
      </c>
      <c r="Q3942" s="18" t="str">
        <f>VLOOKUP(B3942,辅助信息!E:M,9,FALSE)</f>
        <v>ZTWM-CDGS-XS-2025-0156-五冶钢构-2025年九月第一批次钢筋采购合同(三圣乡项目)-中铁物贸成都公司</v>
      </c>
      <c r="R3942" s="18" t="str">
        <f>_xlfn._xlws.FILTER(辅助信息!D:D,辅助信息!E:E=B3942)</f>
        <v>五冶钢构龙泉东洪片区85亩住宅、商业及配套工程项目三标段</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24</v>
      </c>
      <c r="Q3943" s="18" t="str">
        <f>VLOOKUP(B3943,辅助信息!E:M,9,FALSE)</f>
        <v>ZTWM-CDGS-XS-2025-0156-五冶钢构-2025年九月第一批次钢筋采购合同(三圣乡项目)-中铁物贸成都公司</v>
      </c>
      <c r="R3943" s="18" t="str">
        <f>_xlfn._xlws.FILTER(辅助信息!D:D,辅助信息!E:E=B3943)</f>
        <v>五冶钢构龙泉东洪片区85亩住宅、商业及配套工程项目三标段</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24</v>
      </c>
      <c r="Q3944" s="18" t="str">
        <f>VLOOKUP(B3944,辅助信息!E:M,9,FALSE)</f>
        <v>ZTWM-CDGS-XS-2025-0156-五冶钢构-2025年九月第一批次钢筋采购合同(三圣乡项目)-中铁物贸成都公司</v>
      </c>
      <c r="R3944" s="18" t="str">
        <f>_xlfn._xlws.FILTER(辅助信息!D:D,辅助信息!E:E=B3944)</f>
        <v>五冶钢构龙泉东洪片区85亩住宅、商业及配套工程项目三标段</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24</v>
      </c>
      <c r="Q3945" s="18" t="str">
        <f>VLOOKUP(B3945,辅助信息!E:M,9,FALSE)</f>
        <v>ZTWM-CDGS-XS-2025-0156-五冶钢构-2025年九月第一批次钢筋采购合同(三圣乡项目)-中铁物贸成都公司</v>
      </c>
      <c r="R3945" s="18" t="str">
        <f>_xlfn._xlws.FILTER(辅助信息!D:D,辅助信息!E:E=B3945)</f>
        <v>五冶钢构龙泉东洪片区85亩住宅、商业及配套工程项目三标段</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24</v>
      </c>
      <c r="Q3946" s="18" t="str">
        <f>VLOOKUP(B3946,辅助信息!E:M,9,FALSE)</f>
        <v>ZTWM-CDGS-XS-2025-0156-五冶钢构-2025年九月第一批次钢筋采购合同(三圣乡项目)-中铁物贸成都公司</v>
      </c>
      <c r="R3946" s="18" t="str">
        <f>_xlfn._xlws.FILTER(辅助信息!D:D,辅助信息!E:E=B3946)</f>
        <v>五冶钢构龙泉东洪片区85亩住宅、商业及配套工程项目三标段</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24</v>
      </c>
      <c r="Q3947" s="18" t="str">
        <f>VLOOKUP(B3947,辅助信息!E:M,9,FALSE)</f>
        <v>ZTWM-CDGS-XS-2025-0156-五冶钢构-2025年九月第一批次钢筋采购合同(三圣乡项目)-中铁物贸成都公司</v>
      </c>
      <c r="R3947" s="18" t="str">
        <f>_xlfn._xlws.FILTER(辅助信息!D:D,辅助信息!E:E=B3947)</f>
        <v>五冶钢构龙泉东洪片区85亩住宅、商业及配套工程项目三标段</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24</v>
      </c>
      <c r="Q3948" s="18" t="str">
        <f>VLOOKUP(B3948,辅助信息!E:M,9,FALSE)</f>
        <v>ZTWM-CDGS-XS-2025-0156-五冶钢构-2025年九月第一批次钢筋采购合同(三圣乡项目)-中铁物贸成都公司</v>
      </c>
      <c r="R3948" s="18" t="str">
        <f>_xlfn._xlws.FILTER(辅助信息!D:D,辅助信息!E:E=B3948)</f>
        <v>五冶钢构龙泉东洪片区85亩住宅、商业及配套工程项目三标段</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24</v>
      </c>
      <c r="Q3949" s="18" t="str">
        <f>VLOOKUP(B3949,辅助信息!E:M,9,FALSE)</f>
        <v>ZTWM-CDGS-XS-2025-0156-五冶钢构-2025年九月第一批次钢筋采购合同(三圣乡项目)-中铁物贸成都公司</v>
      </c>
      <c r="R3949" s="18" t="str">
        <f>_xlfn._xlws.FILTER(辅助信息!D:D,辅助信息!E:E=B3949)</f>
        <v>五冶钢构龙泉东洪片区85亩住宅、商业及配套工程项目三标段</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24</v>
      </c>
      <c r="Q3950" s="18" t="str">
        <f>VLOOKUP(B3950,辅助信息!E:M,9,FALSE)</f>
        <v>ZTWM-CDGS-XS-2025-0156-五冶钢构-2025年九月第一批次钢筋采购合同(三圣乡项目)-中铁物贸成都公司</v>
      </c>
      <c r="R3950" s="18" t="str">
        <f>_xlfn._xlws.FILTER(辅助信息!D:D,辅助信息!E:E=B3950)</f>
        <v>五冶钢构龙泉东洪片区85亩住宅、商业及配套工程项目三标段</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24</v>
      </c>
      <c r="Q3951" s="18" t="str">
        <f>VLOOKUP(B3951,辅助信息!E:M,9,FALSE)</f>
        <v>ZTWM-CDGS-XS-2025-0156-五冶钢构-2025年九月第一批次钢筋采购合同(三圣乡项目)-中铁物贸成都公司</v>
      </c>
      <c r="R3951" s="18" t="str">
        <f>_xlfn._xlws.FILTER(辅助信息!D:D,辅助信息!E:E=B3951)</f>
        <v>五冶钢构龙泉东洪片区85亩住宅、商业及配套工程项目三标段</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24</v>
      </c>
      <c r="Q3952" s="18" t="str">
        <f>VLOOKUP(B3952,辅助信息!E:M,9,FALSE)</f>
        <v>ZTWM-CDGS-XS-2025-0156-五冶钢构-2025年九月第一批次钢筋采购合同(三圣乡项目)-中铁物贸成都公司</v>
      </c>
      <c r="R3952" s="18" t="str">
        <f>_xlfn._xlws.FILTER(辅助信息!D:D,辅助信息!E:E=B3952)</f>
        <v>五冶钢构龙泉东洪片区85亩住宅、商业及配套工程项目一标段</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24</v>
      </c>
      <c r="Q3953" s="18" t="str">
        <f>VLOOKUP(B3953,辅助信息!E:M,9,FALSE)</f>
        <v>ZTWM-CDGS-XS-2025-0156-五冶钢构-2025年九月第一批次钢筋采购合同(三圣乡项目)-中铁物贸成都公司</v>
      </c>
      <c r="R3953" s="18" t="str">
        <f>_xlfn._xlws.FILTER(辅助信息!D:D,辅助信息!E:E=B3953)</f>
        <v>五冶钢构龙泉东洪片区85亩住宅、商业及配套工程项目一标段</v>
      </c>
    </row>
    <row r="3954" hidden="1" spans="2:18">
      <c r="B3954" s="124" t="s">
        <v>230</v>
      </c>
      <c r="C3954" s="59">
        <v>45928</v>
      </c>
      <c r="D3954" s="29" t="str">
        <f>VLOOKUP(B3954,辅助信息!E:K,7,FALSE)</f>
        <v>JWDDCD2025102100481</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24</v>
      </c>
      <c r="Q3954" s="18" t="str">
        <f>VLOOKUP(B3954,辅助信息!E:M,9,FALSE)</f>
        <v>ZTWM-CDGS-XS-2025-0073-五冶天府-成都怡心湖片区及龙泉驿医院等项目</v>
      </c>
      <c r="R3954" s="18" t="str">
        <f>_xlfn._xlws.FILTER(辅助信息!D:D,辅助信息!E:E=B3954)</f>
        <v>五冶建设成都盐道街中学初中部改扩建工程-二标</v>
      </c>
    </row>
    <row r="3955" hidden="1" spans="2:18">
      <c r="B3955" s="124" t="s">
        <v>230</v>
      </c>
      <c r="C3955" s="59">
        <v>45928</v>
      </c>
      <c r="D3955" s="29" t="str">
        <f>VLOOKUP(B3955,辅助信息!E:K,7,FALSE)</f>
        <v>JWDDCD2025102100481</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24</v>
      </c>
      <c r="Q3955" s="18" t="str">
        <f>VLOOKUP(B3955,辅助信息!E:M,9,FALSE)</f>
        <v>ZTWM-CDGS-XS-2025-0073-五冶天府-成都怡心湖片区及龙泉驿医院等项目</v>
      </c>
      <c r="R3955" s="18" t="str">
        <f>_xlfn._xlws.FILTER(辅助信息!D:D,辅助信息!E:E=B3955)</f>
        <v>五冶建设成都盐道街中学初中部改扩建工程-二标</v>
      </c>
    </row>
    <row r="3956" hidden="1" spans="2:18">
      <c r="B3956" s="124" t="s">
        <v>230</v>
      </c>
      <c r="C3956" s="59">
        <v>45928</v>
      </c>
      <c r="D3956" s="29" t="str">
        <f>VLOOKUP(B3956,辅助信息!E:K,7,FALSE)</f>
        <v>JWDDCD2025102100481</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24</v>
      </c>
      <c r="Q3956" s="18" t="str">
        <f>VLOOKUP(B3956,辅助信息!E:M,9,FALSE)</f>
        <v>ZTWM-CDGS-XS-2025-0073-五冶天府-成都怡心湖片区及龙泉驿医院等项目</v>
      </c>
      <c r="R3956" s="18" t="str">
        <f>_xlfn._xlws.FILTER(辅助信息!D:D,辅助信息!E:E=B3956)</f>
        <v>五冶建设成都盐道街中学初中部改扩建工程-二标</v>
      </c>
    </row>
    <row r="3957" hidden="1" spans="2:18">
      <c r="B3957" s="124" t="s">
        <v>231</v>
      </c>
      <c r="C3957" s="59">
        <v>45928</v>
      </c>
      <c r="D3957" s="29" t="str">
        <f>VLOOKUP(B3957,辅助信息!E:K,7,FALSE)</f>
        <v>JWDDCD2025102100481</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24</v>
      </c>
      <c r="Q3957" s="18" t="str">
        <f>VLOOKUP(B3957,辅助信息!E:M,9,FALSE)</f>
        <v>ZTWM-CDGS-XS-2025-0073-五冶天府-成都怡心湖片区及龙泉驿医院等项目</v>
      </c>
      <c r="R3957" s="18" t="str">
        <f>_xlfn._xlws.FILTER(辅助信息!D:D,辅助信息!E:E=B3957)</f>
        <v>五冶建设成都盐道街中学初中部改扩建工程-一标</v>
      </c>
    </row>
    <row r="3958" hidden="1" spans="2:18">
      <c r="B3958" s="124" t="s">
        <v>231</v>
      </c>
      <c r="C3958" s="59">
        <v>45928</v>
      </c>
      <c r="D3958" s="29" t="str">
        <f>VLOOKUP(B3958,辅助信息!E:K,7,FALSE)</f>
        <v>JWDDCD2025102100481</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24</v>
      </c>
      <c r="Q3958" s="18" t="str">
        <f>VLOOKUP(B3958,辅助信息!E:M,9,FALSE)</f>
        <v>ZTWM-CDGS-XS-2025-0073-五冶天府-成都怡心湖片区及龙泉驿医院等项目</v>
      </c>
      <c r="R3958" s="18" t="str">
        <f>_xlfn._xlws.FILTER(辅助信息!D:D,辅助信息!E:E=B3958)</f>
        <v>五冶建设成都盐道街中学初中部改扩建工程-一标</v>
      </c>
    </row>
    <row r="3959" hidden="1" spans="2:18">
      <c r="B3959" s="124" t="s">
        <v>231</v>
      </c>
      <c r="C3959" s="59">
        <v>45928</v>
      </c>
      <c r="D3959" s="29" t="str">
        <f>VLOOKUP(B3959,辅助信息!E:K,7,FALSE)</f>
        <v>JWDDCD2025102100481</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24</v>
      </c>
      <c r="Q3959" s="18" t="str">
        <f>VLOOKUP(B3959,辅助信息!E:M,9,FALSE)</f>
        <v>ZTWM-CDGS-XS-2025-0073-五冶天府-成都怡心湖片区及龙泉驿医院等项目</v>
      </c>
      <c r="R3959" s="18" t="str">
        <f>_xlfn._xlws.FILTER(辅助信息!D:D,辅助信息!E:E=B3959)</f>
        <v>五冶建设成都盐道街中学初中部改扩建工程-一标</v>
      </c>
    </row>
    <row r="3960" hidden="1" spans="2:18">
      <c r="B3960" s="124" t="s">
        <v>231</v>
      </c>
      <c r="C3960" s="59">
        <v>45928</v>
      </c>
      <c r="D3960" s="29" t="str">
        <f>VLOOKUP(B3960,辅助信息!E:K,7,FALSE)</f>
        <v>JWDDCD2025102100481</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24</v>
      </c>
      <c r="Q3960" s="18" t="str">
        <f>VLOOKUP(B3960,辅助信息!E:M,9,FALSE)</f>
        <v>ZTWM-CDGS-XS-2025-0073-五冶天府-成都怡心湖片区及龙泉驿医院等项目</v>
      </c>
      <c r="R3960" s="18" t="str">
        <f>_xlfn._xlws.FILTER(辅助信息!D:D,辅助信息!E:E=B3960)</f>
        <v>五冶建设成都盐道街中学初中部改扩建工程-一标</v>
      </c>
    </row>
    <row r="3961" hidden="1" spans="2:18">
      <c r="B3961" s="124" t="s">
        <v>167</v>
      </c>
      <c r="C3961" s="59">
        <v>45928</v>
      </c>
      <c r="D3961" s="29" t="str">
        <f>VLOOKUP(B3961,辅助信息!E:K,7,FALSE)</f>
        <v>JWDDCD2025102100473</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24</v>
      </c>
      <c r="Q3961" s="18" t="str">
        <f>VLOOKUP(B3961,辅助信息!E:M,9,FALSE)</f>
        <v>ZTWM-CDGS-XS-2025-0073-五冶天府-成都怡心湖片区及龙泉驿医院等项目</v>
      </c>
      <c r="R3961" s="18" t="str">
        <f>_xlfn._xlws.FILTER(辅助信息!D:D,辅助信息!E:E=B3961)</f>
        <v>五冶建设扩建艺体中学二期工程</v>
      </c>
    </row>
    <row r="3962" hidden="1" spans="2:18">
      <c r="B3962" s="124" t="s">
        <v>167</v>
      </c>
      <c r="C3962" s="59">
        <v>45928</v>
      </c>
      <c r="D3962" s="29" t="str">
        <f>VLOOKUP(B3962,辅助信息!E:K,7,FALSE)</f>
        <v>JWDDCD2025102100473</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24</v>
      </c>
      <c r="Q3962" s="18" t="str">
        <f>VLOOKUP(B3962,辅助信息!E:M,9,FALSE)</f>
        <v>ZTWM-CDGS-XS-2025-0073-五冶天府-成都怡心湖片区及龙泉驿医院等项目</v>
      </c>
      <c r="R3962" s="18" t="str">
        <f>_xlfn._xlws.FILTER(辅助信息!D:D,辅助信息!E:E=B3962)</f>
        <v>五冶建设扩建艺体中学二期工程</v>
      </c>
    </row>
    <row r="3963" hidden="1" spans="2:18">
      <c r="B3963" s="124" t="s">
        <v>167</v>
      </c>
      <c r="C3963" s="59">
        <v>45928</v>
      </c>
      <c r="D3963" s="29" t="str">
        <f>VLOOKUP(B3963,辅助信息!E:K,7,FALSE)</f>
        <v>JWDDCD2025102100473</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24</v>
      </c>
      <c r="Q3963" s="18" t="str">
        <f>VLOOKUP(B3963,辅助信息!E:M,9,FALSE)</f>
        <v>ZTWM-CDGS-XS-2025-0073-五冶天府-成都怡心湖片区及龙泉驿医院等项目</v>
      </c>
      <c r="R3963" s="18" t="str">
        <f>_xlfn._xlws.FILTER(辅助信息!D:D,辅助信息!E:E=B3963)</f>
        <v>五冶建设扩建艺体中学二期工程</v>
      </c>
    </row>
    <row r="3964" hidden="1" spans="2:18">
      <c r="B3964" s="124" t="s">
        <v>167</v>
      </c>
      <c r="C3964" s="59">
        <v>45928</v>
      </c>
      <c r="D3964" s="29" t="str">
        <f>VLOOKUP(B3964,辅助信息!E:K,7,FALSE)</f>
        <v>JWDDCD2025102100473</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24</v>
      </c>
      <c r="Q3964" s="18" t="str">
        <f>VLOOKUP(B3964,辅助信息!E:M,9,FALSE)</f>
        <v>ZTWM-CDGS-XS-2025-0073-五冶天府-成都怡心湖片区及龙泉驿医院等项目</v>
      </c>
      <c r="R3964" s="18" t="str">
        <f>_xlfn._xlws.FILTER(辅助信息!D:D,辅助信息!E:E=B3964)</f>
        <v>五冶建设扩建艺体中学二期工程</v>
      </c>
    </row>
    <row r="3965" hidden="1" spans="2:18">
      <c r="B3965" s="124" t="s">
        <v>167</v>
      </c>
      <c r="C3965" s="59">
        <v>45928</v>
      </c>
      <c r="D3965" s="29" t="str">
        <f>VLOOKUP(B3965,辅助信息!E:K,7,FALSE)</f>
        <v>JWDDCD2025102100473</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24</v>
      </c>
      <c r="Q3965" s="18" t="str">
        <f>VLOOKUP(B3965,辅助信息!E:M,9,FALSE)</f>
        <v>ZTWM-CDGS-XS-2025-0073-五冶天府-成都怡心湖片区及龙泉驿医院等项目</v>
      </c>
      <c r="R3965" s="18" t="str">
        <f>_xlfn._xlws.FILTER(辅助信息!D:D,辅助信息!E:E=B3965)</f>
        <v>五冶建设扩建艺体中学二期工程</v>
      </c>
    </row>
    <row r="3966" hidden="1" spans="2:18">
      <c r="B3966" s="124" t="s">
        <v>167</v>
      </c>
      <c r="C3966" s="59">
        <v>45928</v>
      </c>
      <c r="D3966" s="29" t="str">
        <f>VLOOKUP(B3966,辅助信息!E:K,7,FALSE)</f>
        <v>JWDDCD2025102100473</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24</v>
      </c>
      <c r="Q3966" s="18" t="str">
        <f>VLOOKUP(B3966,辅助信息!E:M,9,FALSE)</f>
        <v>ZTWM-CDGS-XS-2025-0073-五冶天府-成都怡心湖片区及龙泉驿医院等项目</v>
      </c>
      <c r="R3966" s="18" t="str">
        <f>_xlfn._xlws.FILTER(辅助信息!D:D,辅助信息!E:E=B3966)</f>
        <v>五冶建设扩建艺体中学二期工程</v>
      </c>
    </row>
    <row r="3967" hidden="1" spans="2:18">
      <c r="B3967" s="124" t="s">
        <v>167</v>
      </c>
      <c r="C3967" s="59">
        <v>45928</v>
      </c>
      <c r="D3967" s="29" t="str">
        <f>VLOOKUP(B3967,辅助信息!E:K,7,FALSE)</f>
        <v>JWDDCD2025102100473</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24</v>
      </c>
      <c r="Q3967" s="18" t="str">
        <f>VLOOKUP(B3967,辅助信息!E:M,9,FALSE)</f>
        <v>ZTWM-CDGS-XS-2025-0073-五冶天府-成都怡心湖片区及龙泉驿医院等项目</v>
      </c>
      <c r="R3967" s="18" t="str">
        <f>_xlfn._xlws.FILTER(辅助信息!D:D,辅助信息!E:E=B3967)</f>
        <v>五冶建设扩建艺体中学二期工程</v>
      </c>
    </row>
    <row r="3968" hidden="1" spans="2:18">
      <c r="B3968" s="124" t="s">
        <v>167</v>
      </c>
      <c r="C3968" s="59">
        <v>45928</v>
      </c>
      <c r="D3968" s="29" t="str">
        <f>VLOOKUP(B3968,辅助信息!E:K,7,FALSE)</f>
        <v>JWDDCD2025102100473</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24</v>
      </c>
      <c r="Q3968" s="18" t="str">
        <f>VLOOKUP(B3968,辅助信息!E:M,9,FALSE)</f>
        <v>ZTWM-CDGS-XS-2025-0073-五冶天府-成都怡心湖片区及龙泉驿医院等项目</v>
      </c>
      <c r="R3968" s="18" t="str">
        <f>_xlfn._xlws.FILTER(辅助信息!D:D,辅助信息!E:E=B3968)</f>
        <v>五冶建设扩建艺体中学二期工程</v>
      </c>
    </row>
    <row r="3969" hidden="1" spans="2:18">
      <c r="B3969" s="124" t="s">
        <v>215</v>
      </c>
      <c r="C3969" s="59">
        <v>45928</v>
      </c>
      <c r="D3969" s="29" t="str">
        <f>VLOOKUP(B3969,辅助信息!E:K,7,FALSE)</f>
        <v>JWDDCD2025102100486</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五冶建设龙泉驿一医院配套建设工程</v>
      </c>
    </row>
    <row r="3970" hidden="1" spans="2:18">
      <c r="B3970" s="124" t="s">
        <v>215</v>
      </c>
      <c r="C3970" s="59">
        <v>45928</v>
      </c>
      <c r="D3970" s="29" t="str">
        <f>VLOOKUP(B3970,辅助信息!E:K,7,FALSE)</f>
        <v>JWDDCD2025102100486</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五冶建设龙泉驿一医院配套建设工程</v>
      </c>
    </row>
    <row r="3971" hidden="1" spans="2:18">
      <c r="B3971" s="124" t="s">
        <v>215</v>
      </c>
      <c r="C3971" s="59">
        <v>45928</v>
      </c>
      <c r="D3971" s="29" t="str">
        <f>VLOOKUP(B3971,辅助信息!E:K,7,FALSE)</f>
        <v>JWDDCD2025102100486</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五冶建设龙泉驿一医院配套建设工程</v>
      </c>
    </row>
    <row r="3972" hidden="1" spans="2:18">
      <c r="B3972" s="124" t="s">
        <v>215</v>
      </c>
      <c r="C3972" s="59">
        <v>45928</v>
      </c>
      <c r="D3972" s="29" t="str">
        <f>VLOOKUP(B3972,辅助信息!E:K,7,FALSE)</f>
        <v>JWDDCD2025102100486</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五冶建设龙泉驿一医院配套建设工程</v>
      </c>
    </row>
    <row r="3973" hidden="1" spans="2:18">
      <c r="B3973" s="124" t="s">
        <v>196</v>
      </c>
      <c r="C3973" s="59">
        <v>45928</v>
      </c>
      <c r="D3973" s="29" t="str">
        <f>VLOOKUP(B3973,辅助信息!E:K,7,FALSE)</f>
        <v>JWDDCD2025102100476</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五冶建设师大附中外语校新建教学楼工程</v>
      </c>
    </row>
    <row r="3974" hidden="1" spans="2:18">
      <c r="B3974" s="124" t="s">
        <v>196</v>
      </c>
      <c r="C3974" s="59">
        <v>45928</v>
      </c>
      <c r="D3974" s="29" t="str">
        <f>VLOOKUP(B3974,辅助信息!E:K,7,FALSE)</f>
        <v>JWDDCD2025102100476</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五冶建设师大附中外语校新建教学楼工程</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24</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24</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24</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24</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24</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24</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24</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乐山市校地共建产教融合基地建设项目二标段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24</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乐山市校地共建产教融合基地建设项目二标段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24</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乐山市校地共建产教融合基地建设项目二标段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乐山市校地共建产教融合基地建设项目二标段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24</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乐山市校地共建产教融合基地建设项目二标段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24</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乐山市校地共建产教融合基地建设项目二标段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24</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乐山市校地共建产教融合基地建设项目二标段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24</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乐山市校地共建产教融合基地建设项目二标段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24</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乐山市校地共建产教融合基地建设项目二标段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24</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乐山市校地共建产教融合基地建设项目二标段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24</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乐山市校地共建产教融合基地建设项目二标段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24</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乐山市校地共建产教融合基地建设项目二标段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24</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乐山市校地共建产教融合基地建设项目二标段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24</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乐山市校地共建产教融合基地建设项目一标段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24</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乐山市校地共建产教融合基地建设项目一标段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24</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乐山市校地共建产教融合基地建设项目一标段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24</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乐山市校地共建产教融合基地建设项目一标段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24</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乐山市校地共建产教融合基地建设项目一标段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24</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24</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24</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25</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25</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24</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24</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24</v>
      </c>
      <c r="Q4035" s="18" t="str">
        <f>VLOOKUP(B4035,辅助信息!E:M,9,FALSE)</f>
        <v>ZTWM-CDGS-XS-2025-0156-五冶钢构-2025年九月第一批次钢筋采购合同(三圣乡项目)-中铁物贸成都公司</v>
      </c>
      <c r="R4035" s="18" t="str">
        <f>_xlfn._xlws.FILTER(辅助信息!D:D,辅助信息!E:E=B4035)</f>
        <v>五冶钢构龙泉东洪片区85亩住宅、商业及配套工程项目二标段</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24</v>
      </c>
      <c r="Q4036" s="18" t="str">
        <f>VLOOKUP(B4036,辅助信息!E:M,9,FALSE)</f>
        <v>ZTWM-CDGS-XS-2025-0156-五冶钢构-2025年九月第一批次钢筋采购合同(三圣乡项目)-中铁物贸成都公司</v>
      </c>
      <c r="R4036" s="18" t="str">
        <f>_xlfn._xlws.FILTER(辅助信息!D:D,辅助信息!E:E=B4036)</f>
        <v>五冶钢构龙泉东洪片区85亩住宅、商业及配套工程项目二标段</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24</v>
      </c>
      <c r="Q4037" s="18" t="str">
        <f>VLOOKUP(B4037,辅助信息!E:M,9,FALSE)</f>
        <v>ZTWM-CDGS-XS-2025-0156-五冶钢构-2025年九月第一批次钢筋采购合同(三圣乡项目)-中铁物贸成都公司</v>
      </c>
      <c r="R4037" s="18" t="str">
        <f>_xlfn._xlws.FILTER(辅助信息!D:D,辅助信息!E:E=B4037)</f>
        <v>五冶钢构龙泉东洪片区85亩住宅、商业及配套工程项目一标段</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24</v>
      </c>
      <c r="Q4038" s="18" t="str">
        <f>VLOOKUP(B4038,辅助信息!E:M,9,FALSE)</f>
        <v>ZTWM-CDGS-XS-2025-0156-五冶钢构-2025年九月第一批次钢筋采购合同(三圣乡项目)-中铁物贸成都公司</v>
      </c>
      <c r="R4038" s="18" t="str">
        <f>_xlfn._xlws.FILTER(辅助信息!D:D,辅助信息!E:E=B4038)</f>
        <v>五冶钢构龙泉东洪片区85亩住宅、商业及配套工程项目一标段</v>
      </c>
    </row>
    <row r="4039" hidden="1" spans="2:18">
      <c r="B4039" s="125" t="s">
        <v>230</v>
      </c>
      <c r="C4039" s="59">
        <v>45929</v>
      </c>
      <c r="D4039" s="109" t="str">
        <f>VLOOKUP(B4039,辅助信息!E:K,7,FALSE)</f>
        <v>JWDDCD2025102100481</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24</v>
      </c>
      <c r="Q4039" s="18" t="str">
        <f>VLOOKUP(B4039,辅助信息!E:M,9,FALSE)</f>
        <v>ZTWM-CDGS-XS-2025-0073-五冶天府-成都怡心湖片区及龙泉驿医院等项目</v>
      </c>
      <c r="R4039" s="18" t="str">
        <f>_xlfn._xlws.FILTER(辅助信息!D:D,辅助信息!E:E=B4039)</f>
        <v>五冶建设成都盐道街中学初中部改扩建工程-二标</v>
      </c>
    </row>
    <row r="4040" hidden="1" spans="2:18">
      <c r="B4040" s="125" t="s">
        <v>230</v>
      </c>
      <c r="C4040" s="59">
        <v>45929</v>
      </c>
      <c r="D4040" s="109" t="str">
        <f>VLOOKUP(B4040,辅助信息!E:K,7,FALSE)</f>
        <v>JWDDCD2025102100481</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24</v>
      </c>
      <c r="Q4040" s="18" t="str">
        <f>VLOOKUP(B4040,辅助信息!E:M,9,FALSE)</f>
        <v>ZTWM-CDGS-XS-2025-0073-五冶天府-成都怡心湖片区及龙泉驿医院等项目</v>
      </c>
      <c r="R4040" s="18" t="str">
        <f>_xlfn._xlws.FILTER(辅助信息!D:D,辅助信息!E:E=B4040)</f>
        <v>五冶建设成都盐道街中学初中部改扩建工程-二标</v>
      </c>
    </row>
    <row r="4041" hidden="1" spans="2:18">
      <c r="B4041" s="125" t="s">
        <v>230</v>
      </c>
      <c r="C4041" s="59">
        <v>45929</v>
      </c>
      <c r="D4041" s="109" t="str">
        <f>VLOOKUP(B4041,辅助信息!E:K,7,FALSE)</f>
        <v>JWDDCD2025102100481</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24</v>
      </c>
      <c r="Q4041" s="18" t="str">
        <f>VLOOKUP(B4041,辅助信息!E:M,9,FALSE)</f>
        <v>ZTWM-CDGS-XS-2025-0073-五冶天府-成都怡心湖片区及龙泉驿医院等项目</v>
      </c>
      <c r="R4041" s="18" t="str">
        <f>_xlfn._xlws.FILTER(辅助信息!D:D,辅助信息!E:E=B4041)</f>
        <v>五冶建设成都盐道街中学初中部改扩建工程-二标</v>
      </c>
    </row>
    <row r="4042" hidden="1" spans="2:18">
      <c r="B4042" s="125" t="s">
        <v>231</v>
      </c>
      <c r="C4042" s="59">
        <v>45929</v>
      </c>
      <c r="D4042" s="109" t="str">
        <f>VLOOKUP(B4042,辅助信息!E:K,7,FALSE)</f>
        <v>JWDDCD2025102100481</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24</v>
      </c>
      <c r="Q4042" s="18" t="str">
        <f>VLOOKUP(B4042,辅助信息!E:M,9,FALSE)</f>
        <v>ZTWM-CDGS-XS-2025-0073-五冶天府-成都怡心湖片区及龙泉驿医院等项目</v>
      </c>
      <c r="R4042" s="18" t="str">
        <f>_xlfn._xlws.FILTER(辅助信息!D:D,辅助信息!E:E=B4042)</f>
        <v>五冶建设成都盐道街中学初中部改扩建工程-一标</v>
      </c>
    </row>
    <row r="4043" hidden="1" spans="2:18">
      <c r="B4043" s="125" t="s">
        <v>231</v>
      </c>
      <c r="C4043" s="59">
        <v>45929</v>
      </c>
      <c r="D4043" s="109" t="str">
        <f>VLOOKUP(B4043,辅助信息!E:K,7,FALSE)</f>
        <v>JWDDCD2025102100481</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24</v>
      </c>
      <c r="Q4043" s="18" t="str">
        <f>VLOOKUP(B4043,辅助信息!E:M,9,FALSE)</f>
        <v>ZTWM-CDGS-XS-2025-0073-五冶天府-成都怡心湖片区及龙泉驿医院等项目</v>
      </c>
      <c r="R4043" s="18" t="str">
        <f>_xlfn._xlws.FILTER(辅助信息!D:D,辅助信息!E:E=B4043)</f>
        <v>五冶建设成都盐道街中学初中部改扩建工程-一标</v>
      </c>
    </row>
    <row r="4044" hidden="1" spans="2:18">
      <c r="B4044" s="125" t="s">
        <v>231</v>
      </c>
      <c r="C4044" s="59">
        <v>45929</v>
      </c>
      <c r="D4044" s="109" t="str">
        <f>VLOOKUP(B4044,辅助信息!E:K,7,FALSE)</f>
        <v>JWDDCD2025102100481</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24</v>
      </c>
      <c r="Q4044" s="18" t="str">
        <f>VLOOKUP(B4044,辅助信息!E:M,9,FALSE)</f>
        <v>ZTWM-CDGS-XS-2025-0073-五冶天府-成都怡心湖片区及龙泉驿医院等项目</v>
      </c>
      <c r="R4044" s="18" t="str">
        <f>_xlfn._xlws.FILTER(辅助信息!D:D,辅助信息!E:E=B4044)</f>
        <v>五冶建设成都盐道街中学初中部改扩建工程-一标</v>
      </c>
    </row>
    <row r="4045" hidden="1" spans="2:18">
      <c r="B4045" s="125" t="s">
        <v>231</v>
      </c>
      <c r="C4045" s="59">
        <v>45929</v>
      </c>
      <c r="D4045" s="109" t="str">
        <f>VLOOKUP(B4045,辅助信息!E:K,7,FALSE)</f>
        <v>JWDDCD2025102100481</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24</v>
      </c>
      <c r="Q4045" s="18" t="str">
        <f>VLOOKUP(B4045,辅助信息!E:M,9,FALSE)</f>
        <v>ZTWM-CDGS-XS-2025-0073-五冶天府-成都怡心湖片区及龙泉驿医院等项目</v>
      </c>
      <c r="R4045" s="18" t="str">
        <f>_xlfn._xlws.FILTER(辅助信息!D:D,辅助信息!E:E=B4045)</f>
        <v>五冶建设成都盐道街中学初中部改扩建工程-一标</v>
      </c>
    </row>
    <row r="4046" hidden="1" spans="2:18">
      <c r="B4046" s="125" t="s">
        <v>167</v>
      </c>
      <c r="C4046" s="59">
        <v>45929</v>
      </c>
      <c r="D4046" s="109" t="str">
        <f>VLOOKUP(B4046,辅助信息!E:K,7,FALSE)</f>
        <v>JWDDCD2025102100473</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24</v>
      </c>
      <c r="Q4046" s="18" t="str">
        <f>VLOOKUP(B4046,辅助信息!E:M,9,FALSE)</f>
        <v>ZTWM-CDGS-XS-2025-0073-五冶天府-成都怡心湖片区及龙泉驿医院等项目</v>
      </c>
      <c r="R4046" s="18" t="str">
        <f>_xlfn._xlws.FILTER(辅助信息!D:D,辅助信息!E:E=B4046)</f>
        <v>五冶建设扩建艺体中学二期工程</v>
      </c>
    </row>
    <row r="4047" hidden="1" spans="2:18">
      <c r="B4047" s="125" t="s">
        <v>167</v>
      </c>
      <c r="C4047" s="59">
        <v>45929</v>
      </c>
      <c r="D4047" s="109" t="str">
        <f>VLOOKUP(B4047,辅助信息!E:K,7,FALSE)</f>
        <v>JWDDCD2025102100473</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24</v>
      </c>
      <c r="Q4047" s="18" t="str">
        <f>VLOOKUP(B4047,辅助信息!E:M,9,FALSE)</f>
        <v>ZTWM-CDGS-XS-2025-0073-五冶天府-成都怡心湖片区及龙泉驿医院等项目</v>
      </c>
      <c r="R4047" s="18" t="str">
        <f>_xlfn._xlws.FILTER(辅助信息!D:D,辅助信息!E:E=B4047)</f>
        <v>五冶建设扩建艺体中学二期工程</v>
      </c>
    </row>
    <row r="4048" hidden="1" spans="2:18">
      <c r="B4048" s="125" t="s">
        <v>167</v>
      </c>
      <c r="C4048" s="59">
        <v>45929</v>
      </c>
      <c r="D4048" s="109" t="str">
        <f>VLOOKUP(B4048,辅助信息!E:K,7,FALSE)</f>
        <v>JWDDCD2025102100473</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24</v>
      </c>
      <c r="Q4048" s="18" t="str">
        <f>VLOOKUP(B4048,辅助信息!E:M,9,FALSE)</f>
        <v>ZTWM-CDGS-XS-2025-0073-五冶天府-成都怡心湖片区及龙泉驿医院等项目</v>
      </c>
      <c r="R4048" s="18" t="str">
        <f>_xlfn._xlws.FILTER(辅助信息!D:D,辅助信息!E:E=B4048)</f>
        <v>五冶建设扩建艺体中学二期工程</v>
      </c>
    </row>
    <row r="4049" hidden="1" spans="2:18">
      <c r="B4049" s="125" t="s">
        <v>167</v>
      </c>
      <c r="C4049" s="59">
        <v>45929</v>
      </c>
      <c r="D4049" s="109" t="str">
        <f>VLOOKUP(B4049,辅助信息!E:K,7,FALSE)</f>
        <v>JWDDCD2025102100473</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24</v>
      </c>
      <c r="Q4049" s="18" t="str">
        <f>VLOOKUP(B4049,辅助信息!E:M,9,FALSE)</f>
        <v>ZTWM-CDGS-XS-2025-0073-五冶天府-成都怡心湖片区及龙泉驿医院等项目</v>
      </c>
      <c r="R4049" s="18" t="str">
        <f>_xlfn._xlws.FILTER(辅助信息!D:D,辅助信息!E:E=B4049)</f>
        <v>五冶建设扩建艺体中学二期工程</v>
      </c>
    </row>
    <row r="4050" hidden="1" spans="2:18">
      <c r="B4050" s="125" t="s">
        <v>167</v>
      </c>
      <c r="C4050" s="59">
        <v>45929</v>
      </c>
      <c r="D4050" s="109" t="str">
        <f>VLOOKUP(B4050,辅助信息!E:K,7,FALSE)</f>
        <v>JWDDCD2025102100473</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24</v>
      </c>
      <c r="Q4050" s="18" t="str">
        <f>VLOOKUP(B4050,辅助信息!E:M,9,FALSE)</f>
        <v>ZTWM-CDGS-XS-2025-0073-五冶天府-成都怡心湖片区及龙泉驿医院等项目</v>
      </c>
      <c r="R4050" s="18" t="str">
        <f>_xlfn._xlws.FILTER(辅助信息!D:D,辅助信息!E:E=B4050)</f>
        <v>五冶建设扩建艺体中学二期工程</v>
      </c>
    </row>
    <row r="4051" hidden="1" spans="2:18">
      <c r="B4051" s="125" t="s">
        <v>167</v>
      </c>
      <c r="C4051" s="59">
        <v>45929</v>
      </c>
      <c r="D4051" s="109" t="str">
        <f>VLOOKUP(B4051,辅助信息!E:K,7,FALSE)</f>
        <v>JWDDCD2025102100473</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24</v>
      </c>
      <c r="Q4051" s="18" t="str">
        <f>VLOOKUP(B4051,辅助信息!E:M,9,FALSE)</f>
        <v>ZTWM-CDGS-XS-2025-0073-五冶天府-成都怡心湖片区及龙泉驿医院等项目</v>
      </c>
      <c r="R4051" s="18" t="str">
        <f>_xlfn._xlws.FILTER(辅助信息!D:D,辅助信息!E:E=B4051)</f>
        <v>五冶建设扩建艺体中学二期工程</v>
      </c>
    </row>
    <row r="4052" hidden="1" spans="2:18">
      <c r="B4052" s="125" t="s">
        <v>167</v>
      </c>
      <c r="C4052" s="59">
        <v>45929</v>
      </c>
      <c r="D4052" s="109" t="str">
        <f>VLOOKUP(B4052,辅助信息!E:K,7,FALSE)</f>
        <v>JWDDCD2025102100473</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24</v>
      </c>
      <c r="Q4052" s="18" t="str">
        <f>VLOOKUP(B4052,辅助信息!E:M,9,FALSE)</f>
        <v>ZTWM-CDGS-XS-2025-0073-五冶天府-成都怡心湖片区及龙泉驿医院等项目</v>
      </c>
      <c r="R4052" s="18" t="str">
        <f>_xlfn._xlws.FILTER(辅助信息!D:D,辅助信息!E:E=B4052)</f>
        <v>五冶建设扩建艺体中学二期工程</v>
      </c>
    </row>
    <row r="4053" hidden="1" spans="2:18">
      <c r="B4053" s="125" t="s">
        <v>215</v>
      </c>
      <c r="C4053" s="59">
        <v>45929</v>
      </c>
      <c r="D4053" s="109" t="str">
        <f>VLOOKUP(B4053,辅助信息!E:K,7,FALSE)</f>
        <v>JWDDCD2025102100486</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五冶建设龙泉驿一医院配套建设工程</v>
      </c>
    </row>
    <row r="4054" hidden="1" spans="2:18">
      <c r="B4054" s="125" t="s">
        <v>215</v>
      </c>
      <c r="C4054" s="59">
        <v>45929</v>
      </c>
      <c r="D4054" s="109" t="str">
        <f>VLOOKUP(B4054,辅助信息!E:K,7,FALSE)</f>
        <v>JWDDCD2025102100486</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五冶建设龙泉驿一医院配套建设工程</v>
      </c>
    </row>
    <row r="4055" hidden="1" spans="2:18">
      <c r="B4055" s="125" t="s">
        <v>215</v>
      </c>
      <c r="C4055" s="59">
        <v>45929</v>
      </c>
      <c r="D4055" s="109" t="str">
        <f>VLOOKUP(B4055,辅助信息!E:K,7,FALSE)</f>
        <v>JWDDCD2025102100486</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五冶建设龙泉驿一医院配套建设工程</v>
      </c>
    </row>
    <row r="4056" hidden="1" spans="2:18">
      <c r="B4056" s="125" t="s">
        <v>215</v>
      </c>
      <c r="C4056" s="59">
        <v>45929</v>
      </c>
      <c r="D4056" s="109" t="str">
        <f>VLOOKUP(B4056,辅助信息!E:K,7,FALSE)</f>
        <v>JWDDCD2025102100486</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五冶建设龙泉驿一医院配套建设工程</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五冶钢构龙泉东洪片区70亩住宅、商业及配套工程项目二标段</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五冶钢构龙泉东洪片区70亩住宅、商业及配套工程项目二标段</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五冶钢构龙泉东洪片区70亩住宅、商业及配套工程项目二标段</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五冶钢构龙泉东洪片区70亩住宅、商业及配套工程项目二标段</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五冶建设龙泉芙蓉花语项目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五冶建设龙泉芙蓉花语项目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24</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24</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24</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24</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24</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25</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25</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24</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24</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JWDDCD2025102100481</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24</v>
      </c>
      <c r="Q4080" s="18" t="str">
        <f>VLOOKUP(B4080,辅助信息!E:M,9,FALSE)</f>
        <v>ZTWM-CDGS-XS-2025-0073-五冶天府-成都怡心湖片区及龙泉驿医院等项目</v>
      </c>
      <c r="R4080" s="18" t="str">
        <f>_xlfn._xlws.FILTER(辅助信息!D:D,辅助信息!E:E=B4080)</f>
        <v>五冶建设成都盐道街中学初中部改扩建工程-二标</v>
      </c>
    </row>
    <row r="4081" hidden="1" spans="2:18">
      <c r="B4081" s="125" t="s">
        <v>230</v>
      </c>
      <c r="C4081" s="59">
        <v>45930</v>
      </c>
      <c r="D4081" s="109" t="str">
        <f>VLOOKUP(B4081,辅助信息!E:K,7,FALSE)</f>
        <v>JWDDCD2025102100481</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24</v>
      </c>
      <c r="Q4081" s="18" t="str">
        <f>VLOOKUP(B4081,辅助信息!E:M,9,FALSE)</f>
        <v>ZTWM-CDGS-XS-2025-0073-五冶天府-成都怡心湖片区及龙泉驿医院等项目</v>
      </c>
      <c r="R4081" s="18" t="str">
        <f>_xlfn._xlws.FILTER(辅助信息!D:D,辅助信息!E:E=B4081)</f>
        <v>五冶建设成都盐道街中学初中部改扩建工程-二标</v>
      </c>
    </row>
    <row r="4082" hidden="1" spans="2:18">
      <c r="B4082" s="125" t="s">
        <v>230</v>
      </c>
      <c r="C4082" s="59">
        <v>45930</v>
      </c>
      <c r="D4082" s="109" t="str">
        <f>VLOOKUP(B4082,辅助信息!E:K,7,FALSE)</f>
        <v>JWDDCD2025102100481</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24</v>
      </c>
      <c r="Q4082" s="18" t="str">
        <f>VLOOKUP(B4082,辅助信息!E:M,9,FALSE)</f>
        <v>ZTWM-CDGS-XS-2025-0073-五冶天府-成都怡心湖片区及龙泉驿医院等项目</v>
      </c>
      <c r="R4082" s="18" t="str">
        <f>_xlfn._xlws.FILTER(辅助信息!D:D,辅助信息!E:E=B4082)</f>
        <v>五冶建设成都盐道街中学初中部改扩建工程-二标</v>
      </c>
    </row>
    <row r="4083" hidden="1" spans="2:18">
      <c r="B4083" s="125" t="s">
        <v>231</v>
      </c>
      <c r="C4083" s="132">
        <v>45930</v>
      </c>
      <c r="D4083" s="125" t="str">
        <f>VLOOKUP(B4083,辅助信息!E:K,7,FALSE)</f>
        <v>JWDDCD2025102100481</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24</v>
      </c>
      <c r="Q4083" s="18" t="str">
        <f>VLOOKUP(B4083,辅助信息!E:M,9,FALSE)</f>
        <v>ZTWM-CDGS-XS-2025-0073-五冶天府-成都怡心湖片区及龙泉驿医院等项目</v>
      </c>
      <c r="R4083" s="18" t="str">
        <f>_xlfn._xlws.FILTER(辅助信息!D:D,辅助信息!E:E=B4083)</f>
        <v>五冶建设成都盐道街中学初中部改扩建工程-一标</v>
      </c>
    </row>
    <row r="4084" hidden="1" spans="2:18">
      <c r="B4084" s="125" t="s">
        <v>231</v>
      </c>
      <c r="C4084" s="59">
        <v>45930</v>
      </c>
      <c r="D4084" s="109" t="str">
        <f>VLOOKUP(B4084,辅助信息!E:K,7,FALSE)</f>
        <v>JWDDCD2025102100481</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24</v>
      </c>
      <c r="Q4084" s="18" t="str">
        <f>VLOOKUP(B4084,辅助信息!E:M,9,FALSE)</f>
        <v>ZTWM-CDGS-XS-2025-0073-五冶天府-成都怡心湖片区及龙泉驿医院等项目</v>
      </c>
      <c r="R4084" s="18" t="str">
        <f>_xlfn._xlws.FILTER(辅助信息!D:D,辅助信息!E:E=B4084)</f>
        <v>五冶建设成都盐道街中学初中部改扩建工程-一标</v>
      </c>
    </row>
    <row r="4085" hidden="1" spans="2:18">
      <c r="B4085" s="125" t="s">
        <v>231</v>
      </c>
      <c r="C4085" s="59">
        <v>45930</v>
      </c>
      <c r="D4085" s="109" t="str">
        <f>VLOOKUP(B4085,辅助信息!E:K,7,FALSE)</f>
        <v>JWDDCD2025102100481</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24</v>
      </c>
      <c r="Q4085" s="18" t="str">
        <f>VLOOKUP(B4085,辅助信息!E:M,9,FALSE)</f>
        <v>ZTWM-CDGS-XS-2025-0073-五冶天府-成都怡心湖片区及龙泉驿医院等项目</v>
      </c>
      <c r="R4085" s="18" t="str">
        <f>_xlfn._xlws.FILTER(辅助信息!D:D,辅助信息!E:E=B4085)</f>
        <v>五冶建设成都盐道街中学初中部改扩建工程-一标</v>
      </c>
    </row>
    <row r="4086" hidden="1" spans="2:18">
      <c r="B4086" s="125" t="s">
        <v>231</v>
      </c>
      <c r="C4086" s="59">
        <v>45930</v>
      </c>
      <c r="D4086" s="109" t="str">
        <f>VLOOKUP(B4086,辅助信息!E:K,7,FALSE)</f>
        <v>JWDDCD2025102100481</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24</v>
      </c>
      <c r="Q4086" s="18" t="str">
        <f>VLOOKUP(B4086,辅助信息!E:M,9,FALSE)</f>
        <v>ZTWM-CDGS-XS-2025-0073-五冶天府-成都怡心湖片区及龙泉驿医院等项目</v>
      </c>
      <c r="R4086" s="18" t="str">
        <f>_xlfn._xlws.FILTER(辅助信息!D:D,辅助信息!E:E=B4086)</f>
        <v>五冶建设成都盐道街中学初中部改扩建工程-一标</v>
      </c>
    </row>
    <row r="4087" hidden="1" spans="2:18">
      <c r="B4087" s="125" t="s">
        <v>167</v>
      </c>
      <c r="C4087" s="59">
        <v>45930</v>
      </c>
      <c r="D4087" s="109" t="str">
        <f>VLOOKUP(B4087,辅助信息!E:K,7,FALSE)</f>
        <v>JWDDCD2025102100473</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24</v>
      </c>
      <c r="Q4087" s="18" t="str">
        <f>VLOOKUP(B4087,辅助信息!E:M,9,FALSE)</f>
        <v>ZTWM-CDGS-XS-2025-0073-五冶天府-成都怡心湖片区及龙泉驿医院等项目</v>
      </c>
      <c r="R4087" s="18" t="str">
        <f>_xlfn._xlws.FILTER(辅助信息!D:D,辅助信息!E:E=B4087)</f>
        <v>五冶建设扩建艺体中学二期工程</v>
      </c>
    </row>
    <row r="4088" hidden="1" spans="2:18">
      <c r="B4088" s="125" t="s">
        <v>167</v>
      </c>
      <c r="C4088" s="59">
        <v>45930</v>
      </c>
      <c r="D4088" s="109" t="str">
        <f>VLOOKUP(B4088,辅助信息!E:K,7,FALSE)</f>
        <v>JWDDCD2025102100473</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五冶建设扩建艺体中学二期工程</v>
      </c>
    </row>
    <row r="4089" hidden="1" spans="2:18">
      <c r="B4089" s="125" t="s">
        <v>167</v>
      </c>
      <c r="C4089" s="59">
        <v>45930</v>
      </c>
      <c r="D4089" s="109" t="str">
        <f>VLOOKUP(B4089,辅助信息!E:K,7,FALSE)</f>
        <v>JWDDCD2025102100473</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24</v>
      </c>
      <c r="Q4089" s="18" t="str">
        <f>VLOOKUP(B4089,辅助信息!E:M,9,FALSE)</f>
        <v>ZTWM-CDGS-XS-2025-0073-五冶天府-成都怡心湖片区及龙泉驿医院等项目</v>
      </c>
      <c r="R4089" s="18" t="str">
        <f>_xlfn._xlws.FILTER(辅助信息!D:D,辅助信息!E:E=B4089)</f>
        <v>五冶建设扩建艺体中学二期工程</v>
      </c>
    </row>
    <row r="4090" hidden="1" spans="2:18">
      <c r="B4090" s="125" t="s">
        <v>167</v>
      </c>
      <c r="C4090" s="59">
        <v>45930</v>
      </c>
      <c r="D4090" s="109" t="str">
        <f>VLOOKUP(B4090,辅助信息!E:K,7,FALSE)</f>
        <v>JWDDCD2025102100473</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24</v>
      </c>
      <c r="Q4090" s="18" t="str">
        <f>VLOOKUP(B4090,辅助信息!E:M,9,FALSE)</f>
        <v>ZTWM-CDGS-XS-2025-0073-五冶天府-成都怡心湖片区及龙泉驿医院等项目</v>
      </c>
      <c r="R4090" s="18" t="str">
        <f>_xlfn._xlws.FILTER(辅助信息!D:D,辅助信息!E:E=B4090)</f>
        <v>五冶建设扩建艺体中学二期工程</v>
      </c>
    </row>
    <row r="4091" hidden="1" spans="2:18">
      <c r="B4091" s="125" t="s">
        <v>167</v>
      </c>
      <c r="C4091" s="59">
        <v>45930</v>
      </c>
      <c r="D4091" s="109" t="str">
        <f>VLOOKUP(B4091,辅助信息!E:K,7,FALSE)</f>
        <v>JWDDCD2025102100473</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24</v>
      </c>
      <c r="Q4091" s="18" t="str">
        <f>VLOOKUP(B4091,辅助信息!E:M,9,FALSE)</f>
        <v>ZTWM-CDGS-XS-2025-0073-五冶天府-成都怡心湖片区及龙泉驿医院等项目</v>
      </c>
      <c r="R4091" s="18" t="str">
        <f>_xlfn._xlws.FILTER(辅助信息!D:D,辅助信息!E:E=B4091)</f>
        <v>五冶建设扩建艺体中学二期工程</v>
      </c>
    </row>
    <row r="4092" hidden="1" spans="2:18">
      <c r="B4092" s="125" t="s">
        <v>167</v>
      </c>
      <c r="C4092" s="59">
        <v>45930</v>
      </c>
      <c r="D4092" s="109" t="str">
        <f>VLOOKUP(B4092,辅助信息!E:K,7,FALSE)</f>
        <v>JWDDCD2025102100473</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24</v>
      </c>
      <c r="Q4092" s="18" t="str">
        <f>VLOOKUP(B4092,辅助信息!E:M,9,FALSE)</f>
        <v>ZTWM-CDGS-XS-2025-0073-五冶天府-成都怡心湖片区及龙泉驿医院等项目</v>
      </c>
      <c r="R4092" s="18" t="str">
        <f>_xlfn._xlws.FILTER(辅助信息!D:D,辅助信息!E:E=B4092)</f>
        <v>五冶建设扩建艺体中学二期工程</v>
      </c>
    </row>
    <row r="4093" hidden="1" spans="2:18">
      <c r="B4093" s="125" t="s">
        <v>167</v>
      </c>
      <c r="C4093" s="59">
        <v>45930</v>
      </c>
      <c r="D4093" s="109" t="str">
        <f>VLOOKUP(B4093,辅助信息!E:K,7,FALSE)</f>
        <v>JWDDCD2025102100473</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24</v>
      </c>
      <c r="Q4093" s="18" t="str">
        <f>VLOOKUP(B4093,辅助信息!E:M,9,FALSE)</f>
        <v>ZTWM-CDGS-XS-2025-0073-五冶天府-成都怡心湖片区及龙泉驿医院等项目</v>
      </c>
      <c r="R4093" s="18" t="str">
        <f>_xlfn._xlws.FILTER(辅助信息!D:D,辅助信息!E:E=B4093)</f>
        <v>五冶建设扩建艺体中学二期工程</v>
      </c>
    </row>
    <row r="4094" hidden="1" spans="2:18">
      <c r="B4094" s="125" t="s">
        <v>167</v>
      </c>
      <c r="C4094" s="59">
        <v>45930</v>
      </c>
      <c r="D4094" s="109" t="str">
        <f>VLOOKUP(B4094,辅助信息!E:K,7,FALSE)</f>
        <v>JWDDCD2025102100473</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24</v>
      </c>
      <c r="Q4094" s="18" t="str">
        <f>VLOOKUP(B4094,辅助信息!E:M,9,FALSE)</f>
        <v>ZTWM-CDGS-XS-2025-0073-五冶天府-成都怡心湖片区及龙泉驿医院等项目</v>
      </c>
      <c r="R4094" s="18" t="str">
        <f>_xlfn._xlws.FILTER(辅助信息!D:D,辅助信息!E:E=B4094)</f>
        <v>五冶建设扩建艺体中学二期工程</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五冶建设龙泉芙蓉花语项目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五冶建设龙泉芙蓉花语项目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JWDDCD2025102100480</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五冶建设锦江区林家坝片区20号地块商业项目</v>
      </c>
    </row>
    <row r="4114" hidden="1" spans="2:18">
      <c r="B4114" s="124" t="s">
        <v>208</v>
      </c>
      <c r="C4114" s="59">
        <v>45937</v>
      </c>
      <c r="D4114" s="29" t="str">
        <f>VLOOKUP(B4114,辅助信息!E:K,7,FALSE)</f>
        <v>JWDDCD2025102100480</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五冶建设锦江区林家坝片区20号地块商业项目</v>
      </c>
    </row>
    <row r="4115" hidden="1" spans="2:18">
      <c r="B4115" s="124" t="s">
        <v>208</v>
      </c>
      <c r="C4115" s="59">
        <v>45937</v>
      </c>
      <c r="D4115" s="29" t="str">
        <f>VLOOKUP(B4115,辅助信息!E:K,7,FALSE)</f>
        <v>JWDDCD2025102100480</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五冶建设锦江区林家坝片区20号地块商业项目</v>
      </c>
    </row>
    <row r="4116" hidden="1" spans="2:18">
      <c r="B4116" s="124" t="s">
        <v>208</v>
      </c>
      <c r="C4116" s="59">
        <v>45937</v>
      </c>
      <c r="D4116" s="29" t="str">
        <f>VLOOKUP(B4116,辅助信息!E:K,7,FALSE)</f>
        <v>JWDDCD2025102100480</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五冶建设锦江区林家坝片区20号地块商业项目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JWDDCD2025102100473</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五冶建设扩建艺体中学二期工程</v>
      </c>
    </row>
    <row r="4122" hidden="1" spans="2:18">
      <c r="B4122" s="124" t="s">
        <v>167</v>
      </c>
      <c r="C4122" s="59">
        <v>45937</v>
      </c>
      <c r="D4122" s="29" t="str">
        <f>VLOOKUP(B4122,辅助信息!E:K,7,FALSE)</f>
        <v>JWDDCD2025102100473</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五冶建设扩建艺体中学二期工程</v>
      </c>
    </row>
    <row r="4123" hidden="1" spans="2:18">
      <c r="B4123" s="124" t="s">
        <v>167</v>
      </c>
      <c r="C4123" s="59">
        <v>45937</v>
      </c>
      <c r="D4123" s="29" t="str">
        <f>VLOOKUP(B4123,辅助信息!E:K,7,FALSE)</f>
        <v>JWDDCD2025102100473</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五冶建设扩建艺体中学二期工程</v>
      </c>
    </row>
    <row r="4124" hidden="1" spans="2:18">
      <c r="B4124" s="124" t="s">
        <v>167</v>
      </c>
      <c r="C4124" s="59">
        <v>45937</v>
      </c>
      <c r="D4124" s="29" t="str">
        <f>VLOOKUP(B4124,辅助信息!E:K,7,FALSE)</f>
        <v>JWDDCD2025102100473</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五冶建设扩建艺体中学二期工程</v>
      </c>
    </row>
    <row r="4125" hidden="1" spans="2:18">
      <c r="B4125" s="124" t="s">
        <v>167</v>
      </c>
      <c r="C4125" s="59">
        <v>45937</v>
      </c>
      <c r="D4125" s="29" t="str">
        <f>VLOOKUP(B4125,辅助信息!E:K,7,FALSE)</f>
        <v>JWDDCD2025102100473</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五冶建设扩建艺体中学二期工程</v>
      </c>
    </row>
    <row r="4126" hidden="1" spans="2:18">
      <c r="B4126" s="124" t="s">
        <v>167</v>
      </c>
      <c r="C4126" s="59">
        <v>45937</v>
      </c>
      <c r="D4126" s="29" t="str">
        <f>VLOOKUP(B4126,辅助信息!E:K,7,FALSE)</f>
        <v>JWDDCD2025102100473</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五冶建设扩建艺体中学二期工程</v>
      </c>
    </row>
    <row r="4127" hidden="1" spans="2:18">
      <c r="B4127" s="124" t="s">
        <v>167</v>
      </c>
      <c r="C4127" s="59">
        <v>45937</v>
      </c>
      <c r="D4127" s="29" t="str">
        <f>VLOOKUP(B4127,辅助信息!E:K,7,FALSE)</f>
        <v>JWDDCD2025102100473</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五冶建设扩建艺体中学二期工程</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五冶钢构龙泉东洪片区85亩住宅、商业及配套工程项目一标段</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JWDDCD2025102100486</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五冶建设龙泉驿一医院配套建设工程</v>
      </c>
    </row>
    <row r="4152" hidden="1" spans="2:18">
      <c r="B4152" s="124" t="s">
        <v>215</v>
      </c>
      <c r="C4152" s="59">
        <v>45938</v>
      </c>
      <c r="D4152" s="29" t="str">
        <f>VLOOKUP(B4152,辅助信息!E:K,7,FALSE)</f>
        <v>JWDDCD2025102100486</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五冶建设龙泉驿一医院配套建设工程</v>
      </c>
    </row>
    <row r="4153" hidden="1" spans="2:18">
      <c r="B4153" s="124" t="s">
        <v>215</v>
      </c>
      <c r="C4153" s="59">
        <v>45938</v>
      </c>
      <c r="D4153" s="29" t="str">
        <f>VLOOKUP(B4153,辅助信息!E:K,7,FALSE)</f>
        <v>JWDDCD2025102100486</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五冶建设龙泉驿一医院配套建设工程</v>
      </c>
    </row>
    <row r="4154" hidden="1" spans="2:18">
      <c r="B4154" s="124" t="s">
        <v>215</v>
      </c>
      <c r="C4154" s="59">
        <v>45938</v>
      </c>
      <c r="D4154" s="29" t="str">
        <f>VLOOKUP(B4154,辅助信息!E:K,7,FALSE)</f>
        <v>JWDDCD2025102100486</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五冶建设龙泉驿一医院配套建设工程</v>
      </c>
    </row>
    <row r="4155" hidden="1" spans="2:18">
      <c r="B4155" s="124" t="s">
        <v>215</v>
      </c>
      <c r="C4155" s="59">
        <v>45938</v>
      </c>
      <c r="D4155" s="29" t="str">
        <f>VLOOKUP(B4155,辅助信息!E:K,7,FALSE)</f>
        <v>JWDDCD2025102100486</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五冶建设龙泉驿一医院配套建设工程</v>
      </c>
    </row>
    <row r="4156" hidden="1" spans="1:18">
      <c r="A4156" s="108"/>
      <c r="B4156" s="124" t="s">
        <v>231</v>
      </c>
      <c r="C4156" s="59">
        <v>45939</v>
      </c>
      <c r="D4156" s="29" t="str">
        <f>VLOOKUP(B4156,辅助信息!E:K,7,FALSE)</f>
        <v>JWDDCD2025102100481</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五冶建设成都盐道街中学初中部改扩建工程-一标</v>
      </c>
    </row>
    <row r="4157" hidden="1" spans="1:18">
      <c r="A4157" s="108"/>
      <c r="B4157" s="124" t="s">
        <v>231</v>
      </c>
      <c r="C4157" s="59">
        <v>45939</v>
      </c>
      <c r="D4157" s="29" t="str">
        <f>VLOOKUP(B4157,辅助信息!E:K,7,FALSE)</f>
        <v>JWDDCD2025102100481</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五冶建设成都盐道街中学初中部改扩建工程-一标</v>
      </c>
    </row>
    <row r="4158" hidden="1" spans="1:18">
      <c r="A4158" s="108"/>
      <c r="B4158" s="124" t="s">
        <v>231</v>
      </c>
      <c r="C4158" s="59">
        <v>45939</v>
      </c>
      <c r="D4158" s="29" t="str">
        <f>VLOOKUP(B4158,辅助信息!E:K,7,FALSE)</f>
        <v>JWDDCD2025102100481</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五冶建设成都盐道街中学初中部改扩建工程-一标</v>
      </c>
    </row>
    <row r="4159" hidden="1" spans="1:18">
      <c r="A4159" s="108"/>
      <c r="B4159" s="124" t="s">
        <v>208</v>
      </c>
      <c r="C4159" s="59">
        <v>45938</v>
      </c>
      <c r="D4159" s="29" t="str">
        <f>VLOOKUP(B4159,辅助信息!E:K,7,FALSE)</f>
        <v>JWDDCD2025102100480</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五冶建设锦江区林家坝片区20号地块商业项目</v>
      </c>
    </row>
    <row r="4160" hidden="1" spans="1:18">
      <c r="A4160" s="108"/>
      <c r="B4160" s="124" t="s">
        <v>208</v>
      </c>
      <c r="C4160" s="59">
        <v>45938</v>
      </c>
      <c r="D4160" s="29" t="str">
        <f>VLOOKUP(B4160,辅助信息!E:K,7,FALSE)</f>
        <v>JWDDCD2025102100480</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五冶建设锦江区林家坝片区20号地块商业项目</v>
      </c>
    </row>
    <row r="4161" hidden="1" spans="1:18">
      <c r="A4161" s="108"/>
      <c r="B4161" s="124" t="s">
        <v>208</v>
      </c>
      <c r="C4161" s="59">
        <v>45938</v>
      </c>
      <c r="D4161" s="29" t="str">
        <f>VLOOKUP(B4161,辅助信息!E:K,7,FALSE)</f>
        <v>JWDDCD2025102100480</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五冶建设锦江区林家坝片区20号地块商业项目</v>
      </c>
    </row>
    <row r="4162" hidden="1" spans="1:18">
      <c r="A4162" s="60" t="s">
        <v>233</v>
      </c>
      <c r="B4162" s="144" t="s">
        <v>196</v>
      </c>
      <c r="C4162" s="59">
        <v>45939</v>
      </c>
      <c r="D4162" s="29" t="str">
        <f>VLOOKUP(B4162,辅助信息!E:K,7,FALSE)</f>
        <v>JWDDCD2025102100476</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13</v>
      </c>
      <c r="Q4162" s="18" t="str">
        <f>VLOOKUP(B4162,辅助信息!E:M,9,FALSE)</f>
        <v>ZTWM-CDGS-XS-2025-0073-五冶天府-成都怡心湖片区及龙泉驿医院等项目</v>
      </c>
      <c r="R4162" s="18" t="str">
        <f>_xlfn._xlws.FILTER(辅助信息!D:D,辅助信息!E:E=B4162)</f>
        <v>五冶建设师大附中外语校新建教学楼工程</v>
      </c>
    </row>
    <row r="4163" hidden="1" spans="1:18">
      <c r="A4163" s="60"/>
      <c r="B4163" s="144" t="s">
        <v>196</v>
      </c>
      <c r="C4163" s="59">
        <v>45939</v>
      </c>
      <c r="D4163" s="29" t="str">
        <f>VLOOKUP(B4163,辅助信息!E:K,7,FALSE)</f>
        <v>JWDDCD2025102100476</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13</v>
      </c>
      <c r="Q4163" s="18" t="str">
        <f>VLOOKUP(B4163,辅助信息!E:M,9,FALSE)</f>
        <v>ZTWM-CDGS-XS-2025-0073-五冶天府-成都怡心湖片区及龙泉驿医院等项目</v>
      </c>
      <c r="R4163" s="18" t="str">
        <f>_xlfn._xlws.FILTER(辅助信息!D:D,辅助信息!E:E=B4163)</f>
        <v>五冶建设师大附中外语校新建教学楼工程</v>
      </c>
    </row>
    <row r="4164" hidden="1" spans="1:18">
      <c r="A4164" s="60"/>
      <c r="B4164" s="144" t="s">
        <v>196</v>
      </c>
      <c r="C4164" s="59">
        <v>45939</v>
      </c>
      <c r="D4164" s="29" t="str">
        <f>VLOOKUP(B4164,辅助信息!E:K,7,FALSE)</f>
        <v>JWDDCD2025102100476</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13</v>
      </c>
      <c r="Q4164" s="18" t="str">
        <f>VLOOKUP(B4164,辅助信息!E:M,9,FALSE)</f>
        <v>ZTWM-CDGS-XS-2025-0073-五冶天府-成都怡心湖片区及龙泉驿医院等项目</v>
      </c>
      <c r="R4164" s="18" t="str">
        <f>_xlfn._xlws.FILTER(辅助信息!D:D,辅助信息!E:E=B4164)</f>
        <v>五冶建设师大附中外语校新建教学楼工程</v>
      </c>
    </row>
    <row r="4165" hidden="1" spans="1:18">
      <c r="A4165" s="60"/>
      <c r="B4165" s="144" t="s">
        <v>196</v>
      </c>
      <c r="C4165" s="59">
        <v>45939</v>
      </c>
      <c r="D4165" s="29" t="str">
        <f>VLOOKUP(B4165,辅助信息!E:K,7,FALSE)</f>
        <v>JWDDCD2025102100476</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13</v>
      </c>
      <c r="Q4165" s="18" t="str">
        <f>VLOOKUP(B4165,辅助信息!E:M,9,FALSE)</f>
        <v>ZTWM-CDGS-XS-2025-0073-五冶天府-成都怡心湖片区及龙泉驿医院等项目</v>
      </c>
      <c r="R4165" s="18" t="str">
        <f>_xlfn._xlws.FILTER(辅助信息!D:D,辅助信息!E:E=B4165)</f>
        <v>五冶建设师大附中外语校新建教学楼工程</v>
      </c>
    </row>
    <row r="4166" hidden="1" spans="1:18">
      <c r="A4166" s="60"/>
      <c r="B4166" s="144" t="s">
        <v>196</v>
      </c>
      <c r="C4166" s="59">
        <v>45939</v>
      </c>
      <c r="D4166" s="29" t="str">
        <f>VLOOKUP(B4166,辅助信息!E:K,7,FALSE)</f>
        <v>JWDDCD2025102100476</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13</v>
      </c>
      <c r="Q4166" s="18" t="str">
        <f>VLOOKUP(B4166,辅助信息!E:M,9,FALSE)</f>
        <v>ZTWM-CDGS-XS-2025-0073-五冶天府-成都怡心湖片区及龙泉驿医院等项目</v>
      </c>
      <c r="R4166" s="18" t="str">
        <f>_xlfn._xlws.FILTER(辅助信息!D:D,辅助信息!E:E=B4166)</f>
        <v>五冶建设师大附中外语校新建教学楼工程</v>
      </c>
    </row>
    <row r="4167" hidden="1" spans="1:18">
      <c r="A4167" s="60"/>
      <c r="B4167" s="144" t="s">
        <v>196</v>
      </c>
      <c r="C4167" s="59">
        <v>45939</v>
      </c>
      <c r="D4167" s="29" t="str">
        <f>VLOOKUP(B4167,辅助信息!E:K,7,FALSE)</f>
        <v>JWDDCD2025102100476</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13</v>
      </c>
      <c r="Q4167" s="18" t="str">
        <f>VLOOKUP(B4167,辅助信息!E:M,9,FALSE)</f>
        <v>ZTWM-CDGS-XS-2025-0073-五冶天府-成都怡心湖片区及龙泉驿医院等项目</v>
      </c>
      <c r="R4167" s="18" t="str">
        <f>_xlfn._xlws.FILTER(辅助信息!D:D,辅助信息!E:E=B4167)</f>
        <v>五冶建设师大附中外语校新建教学楼工程</v>
      </c>
    </row>
    <row r="4168" hidden="1" spans="1:18">
      <c r="A4168" s="60"/>
      <c r="B4168" s="144" t="s">
        <v>196</v>
      </c>
      <c r="C4168" s="59">
        <v>45939</v>
      </c>
      <c r="D4168" s="29" t="str">
        <f>VLOOKUP(B4168,辅助信息!E:K,7,FALSE)</f>
        <v>JWDDCD2025102100476</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13</v>
      </c>
      <c r="Q4168" s="18" t="str">
        <f>VLOOKUP(B4168,辅助信息!E:M,9,FALSE)</f>
        <v>ZTWM-CDGS-XS-2025-0073-五冶天府-成都怡心湖片区及龙泉驿医院等项目</v>
      </c>
      <c r="R4168" s="18" t="str">
        <f>_xlfn._xlws.FILTER(辅助信息!D:D,辅助信息!E:E=B4168)</f>
        <v>五冶建设师大附中外语校新建教学楼工程</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乐山市校地共建产教融合基地建设项目二标段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乐山市校地共建产教融合基地建设项目二标段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乐山市校地共建产教融合基地建设项目二标段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11</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11</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11</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11</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11</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11</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11</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11</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11</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12</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12</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12</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12</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12</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12</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五冶钢构龙泉东洪片区70亩住宅、商业及配套工程项目二标段</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12</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五冶钢构龙泉东洪片区70亩住宅、商业及配套工程项目二标段</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12</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五冶钢构龙泉东洪片区70亩住宅、商业及配套工程项目二标段</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12</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五冶钢构龙泉东洪片区70亩住宅、商业及配套工程项目二标段</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12</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五冶钢构龙泉东洪片区70亩住宅、商业及配套工程项目二标段</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12</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五冶钢构龙泉东洪片区70亩住宅、商业及配套工程项目一标段</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12</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五冶钢构龙泉东洪片区70亩住宅、商业及配套工程项目一标段</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12</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五冶钢构龙泉东洪片区70亩住宅、商业及配套工程项目一标段</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12</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五冶钢构龙泉东洪片区70亩住宅、商业及配套工程项目一标段</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12</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五冶钢构龙泉东洪片区70亩住宅、商业及配套工程项目一标段</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12</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五冶钢构龙泉东洪片区70亩住宅、商业及配套工程项目一标段</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12</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五冶钢构龙泉东洪片区70亩住宅、商业及配套工程项目一标段</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12</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五冶钢构龙泉东洪片区70亩住宅、商业及配套工程项目一标段</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12</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五冶钢构龙泉东洪片区70亩住宅、商业及配套工程项目一标段</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12</v>
      </c>
      <c r="Q4200" s="18" t="str">
        <f>VLOOKUP(B4200,辅助信息!E:M,9,FALSE)</f>
        <v>ZTWM-CDGS-XS-2025-0156-五冶钢构-2025年九月第一批次钢筋采购合同(三圣乡项目)-中铁物贸成都公司</v>
      </c>
      <c r="R4200" s="18" t="str">
        <f>_xlfn._xlws.FILTER(辅助信息!D:D,辅助信息!E:E=B4200)</f>
        <v>五冶钢构龙泉东洪片区85亩住宅、商业及配套工程项目二标段</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12</v>
      </c>
      <c r="Q4201" s="18" t="str">
        <f>VLOOKUP(B4201,辅助信息!E:M,9,FALSE)</f>
        <v>ZTWM-CDGS-XS-2025-0156-五冶钢构-2025年九月第一批次钢筋采购合同(三圣乡项目)-中铁物贸成都公司</v>
      </c>
      <c r="R4201" s="18" t="str">
        <f>_xlfn._xlws.FILTER(辅助信息!D:D,辅助信息!E:E=B4201)</f>
        <v>五冶钢构龙泉东洪片区85亩住宅、商业及配套工程项目二标段</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12</v>
      </c>
      <c r="Q4202" s="18" t="str">
        <f>VLOOKUP(B4202,辅助信息!E:M,9,FALSE)</f>
        <v>ZTWM-CDGS-XS-2025-0156-五冶钢构-2025年九月第一批次钢筋采购合同(三圣乡项目)-中铁物贸成都公司</v>
      </c>
      <c r="R4202" s="18" t="str">
        <f>_xlfn._xlws.FILTER(辅助信息!D:D,辅助信息!E:E=B4202)</f>
        <v>五冶钢构龙泉东洪片区85亩住宅、商业及配套工程项目二标段</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12</v>
      </c>
      <c r="Q4203" s="18" t="str">
        <f>VLOOKUP(B4203,辅助信息!E:M,9,FALSE)</f>
        <v>ZTWM-CDGS-XS-2025-0156-五冶钢构-2025年九月第一批次钢筋采购合同(三圣乡项目)-中铁物贸成都公司</v>
      </c>
      <c r="R4203" s="18" t="str">
        <f>_xlfn._xlws.FILTER(辅助信息!D:D,辅助信息!E:E=B4203)</f>
        <v>五冶钢构龙泉东洪片区85亩住宅、商业及配套工程项目二标段</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12</v>
      </c>
      <c r="Q4204" s="18" t="str">
        <f>VLOOKUP(B4204,辅助信息!E:M,9,FALSE)</f>
        <v>ZTWM-CDGS-XS-2025-0156-五冶钢构-2025年九月第一批次钢筋采购合同(三圣乡项目)-中铁物贸成都公司</v>
      </c>
      <c r="R4204" s="18" t="str">
        <f>_xlfn._xlws.FILTER(辅助信息!D:D,辅助信息!E:E=B4204)</f>
        <v>五冶钢构龙泉东洪片区85亩住宅、商业及配套工程项目二标段</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12</v>
      </c>
      <c r="Q4205" s="18" t="str">
        <f>VLOOKUP(B4205,辅助信息!E:M,9,FALSE)</f>
        <v>ZTWM-CDGS-XS-2025-0156-五冶钢构-2025年九月第一批次钢筋采购合同(三圣乡项目)-中铁物贸成都公司</v>
      </c>
      <c r="R4205" s="18" t="str">
        <f>_xlfn._xlws.FILTER(辅助信息!D:D,辅助信息!E:E=B4205)</f>
        <v>五冶钢构龙泉东洪片区85亩住宅、商业及配套工程项目二标段</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12</v>
      </c>
      <c r="Q4206" s="18" t="str">
        <f>VLOOKUP(B4206,辅助信息!E:M,9,FALSE)</f>
        <v>ZTWM-CDGS-XS-2025-0156-五冶钢构-2025年九月第一批次钢筋采购合同(三圣乡项目)-中铁物贸成都公司</v>
      </c>
      <c r="R4206" s="18" t="str">
        <f>_xlfn._xlws.FILTER(辅助信息!D:D,辅助信息!E:E=B4206)</f>
        <v>五冶钢构龙泉东洪片区85亩住宅、商业及配套工程项目二标段</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12</v>
      </c>
      <c r="Q4207" s="18" t="str">
        <f>VLOOKUP(B4207,辅助信息!E:M,9,FALSE)</f>
        <v>ZTWM-CDGS-XS-2025-0156-五冶钢构-2025年九月第一批次钢筋采购合同(三圣乡项目)-中铁物贸成都公司</v>
      </c>
      <c r="R4207" s="18" t="str">
        <f>_xlfn._xlws.FILTER(辅助信息!D:D,辅助信息!E:E=B4207)</f>
        <v>五冶钢构龙泉东洪片区85亩住宅、商业及配套工程项目三标段</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12</v>
      </c>
      <c r="Q4208" s="18" t="str">
        <f>VLOOKUP(B4208,辅助信息!E:M,9,FALSE)</f>
        <v>ZTWM-CDGS-XS-2025-0156-五冶钢构-2025年九月第一批次钢筋采购合同(三圣乡项目)-中铁物贸成都公司</v>
      </c>
      <c r="R4208" s="18" t="str">
        <f>_xlfn._xlws.FILTER(辅助信息!D:D,辅助信息!E:E=B4208)</f>
        <v>五冶钢构龙泉东洪片区85亩住宅、商业及配套工程项目三标段</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12</v>
      </c>
      <c r="Q4209" s="18" t="str">
        <f>VLOOKUP(B4209,辅助信息!E:M,9,FALSE)</f>
        <v>ZTWM-CDGS-XS-2025-0156-五冶钢构-2025年九月第一批次钢筋采购合同(三圣乡项目)-中铁物贸成都公司</v>
      </c>
      <c r="R4209" s="18" t="str">
        <f>_xlfn._xlws.FILTER(辅助信息!D:D,辅助信息!E:E=B4209)</f>
        <v>五冶钢构龙泉东洪片区85亩住宅、商业及配套工程项目三标段</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12</v>
      </c>
      <c r="Q4210" s="18" t="str">
        <f>VLOOKUP(B4210,辅助信息!E:M,9,FALSE)</f>
        <v>ZTWM-CDGS-XS-2025-0156-五冶钢构-2025年九月第一批次钢筋采购合同(三圣乡项目)-中铁物贸成都公司</v>
      </c>
      <c r="R4210" s="18" t="str">
        <f>_xlfn._xlws.FILTER(辅助信息!D:D,辅助信息!E:E=B4210)</f>
        <v>五冶钢构龙泉东洪片区85亩住宅、商业及配套工程项目三标段</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12</v>
      </c>
      <c r="Q4211" s="18" t="str">
        <f>VLOOKUP(B4211,辅助信息!E:M,9,FALSE)</f>
        <v>ZTWM-CDGS-XS-2025-0156-五冶钢构-2025年九月第一批次钢筋采购合同(三圣乡项目)-中铁物贸成都公司</v>
      </c>
      <c r="R4211" s="18" t="str">
        <f>_xlfn._xlws.FILTER(辅助信息!D:D,辅助信息!E:E=B4211)</f>
        <v>五冶钢构龙泉东洪片区85亩住宅、商业及配套工程项目三标段</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12</v>
      </c>
      <c r="Q4212" s="18" t="str">
        <f>VLOOKUP(B4212,辅助信息!E:M,9,FALSE)</f>
        <v>ZTWM-CDGS-XS-2025-0156-五冶钢构-2025年九月第一批次钢筋采购合同(三圣乡项目)-中铁物贸成都公司</v>
      </c>
      <c r="R4212" s="18" t="str">
        <f>_xlfn._xlws.FILTER(辅助信息!D:D,辅助信息!E:E=B4212)</f>
        <v>五冶钢构龙泉东洪片区85亩住宅、商业及配套工程项目三标段</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12</v>
      </c>
      <c r="Q4213" s="18" t="str">
        <f>VLOOKUP(B4213,辅助信息!E:M,9,FALSE)</f>
        <v>ZTWM-CDGS-XS-2025-0156-五冶钢构-2025年九月第一批次钢筋采购合同(三圣乡项目)-中铁物贸成都公司</v>
      </c>
      <c r="R4213" s="18" t="str">
        <f>_xlfn._xlws.FILTER(辅助信息!D:D,辅助信息!E:E=B4213)</f>
        <v>五冶钢构龙泉东洪片区85亩住宅、商业及配套工程项目三标段</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12</v>
      </c>
      <c r="Q4214" s="18" t="str">
        <f>VLOOKUP(B4214,辅助信息!E:M,9,FALSE)</f>
        <v>ZTWM-CDGS-XS-2025-0156-五冶钢构-2025年九月第一批次钢筋采购合同(三圣乡项目)-中铁物贸成都公司</v>
      </c>
      <c r="R4214" s="18" t="str">
        <f>_xlfn._xlws.FILTER(辅助信息!D:D,辅助信息!E:E=B4214)</f>
        <v>五冶钢构龙泉东洪片区85亩住宅、商业及配套工程项目三标段</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12</v>
      </c>
      <c r="Q4215" s="18" t="str">
        <f>VLOOKUP(B4215,辅助信息!E:M,9,FALSE)</f>
        <v>ZTWM-CDGS-XS-2025-0156-五冶钢构-2025年九月第一批次钢筋采购合同(三圣乡项目)-中铁物贸成都公司</v>
      </c>
      <c r="R4215" s="18" t="str">
        <f>_xlfn._xlws.FILTER(辅助信息!D:D,辅助信息!E:E=B4215)</f>
        <v>五冶钢构龙泉东洪片区85亩住宅、商业及配套工程项目三标段</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12</v>
      </c>
      <c r="Q4216" s="18" t="str">
        <f>VLOOKUP(B4216,辅助信息!E:M,9,FALSE)</f>
        <v>ZTWM-CDGS-XS-2025-0156-五冶钢构-2025年九月第一批次钢筋采购合同(三圣乡项目)-中铁物贸成都公司</v>
      </c>
      <c r="R4216" s="18" t="str">
        <f>_xlfn._xlws.FILTER(辅助信息!D:D,辅助信息!E:E=B4216)</f>
        <v>五冶钢构龙泉东洪片区85亩住宅、商业及配套工程项目三标段</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12</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五冶钢构龙泉东洪片区70亩住宅、商业及配套工程项目二标段</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12</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五冶钢构龙泉东洪片区70亩住宅、商业及配套工程项目二标段</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12</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五冶钢构龙泉东洪片区70亩住宅、商业及配套工程项目二标段</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12</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12</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12</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12</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12</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JWDDCD2025102100479</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12</v>
      </c>
      <c r="Q4225" s="18" t="str">
        <f>VLOOKUP(B4225,辅助信息!E:M,9,FALSE)</f>
        <v>ZTWM-CDGS-XS-2025-0073-五冶天府-成都怡心湖片区及龙泉驿医院等项目</v>
      </c>
      <c r="R4225" s="18" t="str">
        <f>_xlfn._xlws.FILTER(辅助信息!D:D,辅助信息!E:E=B4225)</f>
        <v>五冶建设空港兴城怡心街道83亩项目</v>
      </c>
    </row>
    <row r="4226" hidden="1" spans="2:18">
      <c r="B4226" s="124" t="s">
        <v>203</v>
      </c>
      <c r="C4226" s="59">
        <v>45939</v>
      </c>
      <c r="D4226" s="29" t="str">
        <f>VLOOKUP(B4226,辅助信息!E:K,7,FALSE)</f>
        <v>JWDDCD2025102100479</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12</v>
      </c>
      <c r="Q4226" s="18" t="str">
        <f>VLOOKUP(B4226,辅助信息!E:M,9,FALSE)</f>
        <v>ZTWM-CDGS-XS-2025-0073-五冶天府-成都怡心湖片区及龙泉驿医院等项目</v>
      </c>
      <c r="R4226" s="18" t="str">
        <f>_xlfn._xlws.FILTER(辅助信息!D:D,辅助信息!E:E=B4226)</f>
        <v>五冶建设空港兴城怡心街道83亩项目</v>
      </c>
    </row>
    <row r="4227" hidden="1" spans="2:18">
      <c r="B4227" s="124" t="s">
        <v>203</v>
      </c>
      <c r="C4227" s="59">
        <v>45939</v>
      </c>
      <c r="D4227" s="29" t="str">
        <f>VLOOKUP(B4227,辅助信息!E:K,7,FALSE)</f>
        <v>JWDDCD2025102100479</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12</v>
      </c>
      <c r="Q4227" s="18" t="str">
        <f>VLOOKUP(B4227,辅助信息!E:M,9,FALSE)</f>
        <v>ZTWM-CDGS-XS-2025-0073-五冶天府-成都怡心湖片区及龙泉驿医院等项目</v>
      </c>
      <c r="R4227" s="18" t="str">
        <f>_xlfn._xlws.FILTER(辅助信息!D:D,辅助信息!E:E=B4227)</f>
        <v>五冶建设空港兴城怡心街道83亩项目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12</v>
      </c>
      <c r="Q4228" s="18" t="str">
        <f>VLOOKUP(B4228,辅助信息!E:M,9,FALSE)</f>
        <v>ZTWM-CDGS-XS-2025-0073-五冶天府-成都怡心湖片区及龙泉驿医院等项目</v>
      </c>
      <c r="R4228" s="18" t="str">
        <f>_xlfn._xlws.FILTER(辅助信息!D:D,辅助信息!E:E=B4228)</f>
        <v>五冶建设龙泉芙蓉花语项目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12</v>
      </c>
      <c r="Q4229" s="18" t="str">
        <f>VLOOKUP(B4229,辅助信息!E:M,9,FALSE)</f>
        <v>ZTWM-CDGS-XS-2025-0073-五冶天府-成都怡心湖片区及龙泉驿医院等项目</v>
      </c>
      <c r="R4229" s="18" t="str">
        <f>_xlfn._xlws.FILTER(辅助信息!D:D,辅助信息!E:E=B4229)</f>
        <v>五冶建设龙泉芙蓉花语项目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12</v>
      </c>
      <c r="Q4230" s="18" t="str">
        <f>VLOOKUP(B4230,辅助信息!E:M,9,FALSE)</f>
        <v>ZTWM-CDGS-XS-2025-0073-五冶天府-成都怡心湖片区及龙泉驿医院等项目</v>
      </c>
      <c r="R4230" s="18" t="str">
        <f>_xlfn._xlws.FILTER(辅助信息!D:D,辅助信息!E:E=B4230)</f>
        <v>五冶建设龙泉芙蓉花语项目</v>
      </c>
    </row>
    <row r="4231" hidden="1" spans="2:18">
      <c r="B4231" s="124" t="s">
        <v>192</v>
      </c>
      <c r="C4231" s="59">
        <v>45939</v>
      </c>
      <c r="D4231" s="29" t="str">
        <f>VLOOKUP(B4231,辅助信息!E:K,7,FALSE)</f>
        <v>JWDDCD2025102100475</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12</v>
      </c>
      <c r="Q4231" s="18" t="str">
        <f>VLOOKUP(B4231,辅助信息!E:M,9,FALSE)</f>
        <v>ZTWM-CDGS-XS-2025-0073-五冶天府-成都怡心湖片区及龙泉驿医院等项目</v>
      </c>
      <c r="R4231" s="18" t="str">
        <f>_xlfn._xlws.FILTER(辅助信息!D:D,辅助信息!E:E=B4231)</f>
        <v>五冶建设成都国际铁路港多式联项目</v>
      </c>
    </row>
    <row r="4232" hidden="1" spans="2:18">
      <c r="B4232" s="124" t="s">
        <v>192</v>
      </c>
      <c r="C4232" s="59">
        <v>45939</v>
      </c>
      <c r="D4232" s="29" t="str">
        <f>VLOOKUP(B4232,辅助信息!E:K,7,FALSE)</f>
        <v>JWDDCD2025102100475</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12</v>
      </c>
      <c r="Q4232" s="18" t="str">
        <f>VLOOKUP(B4232,辅助信息!E:M,9,FALSE)</f>
        <v>ZTWM-CDGS-XS-2025-0073-五冶天府-成都怡心湖片区及龙泉驿医院等项目</v>
      </c>
      <c r="R4232" s="18" t="str">
        <f>_xlfn._xlws.FILTER(辅助信息!D:D,辅助信息!E:E=B4232)</f>
        <v>五冶建设成都国际铁路港多式联项目</v>
      </c>
    </row>
    <row r="4233" hidden="1" spans="2:18">
      <c r="B4233" s="124" t="s">
        <v>192</v>
      </c>
      <c r="C4233" s="59">
        <v>45939</v>
      </c>
      <c r="D4233" s="29" t="str">
        <f>VLOOKUP(B4233,辅助信息!E:K,7,FALSE)</f>
        <v>JWDDCD2025102100475</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12</v>
      </c>
      <c r="Q4233" s="18" t="str">
        <f>VLOOKUP(B4233,辅助信息!E:M,9,FALSE)</f>
        <v>ZTWM-CDGS-XS-2025-0073-五冶天府-成都怡心湖片区及龙泉驿医院等项目</v>
      </c>
      <c r="R4233" s="18" t="str">
        <f>_xlfn._xlws.FILTER(辅助信息!D:D,辅助信息!E:E=B4233)</f>
        <v>五冶建设成都国际铁路港多式联项目</v>
      </c>
    </row>
    <row r="4234" hidden="1" spans="2:18">
      <c r="B4234" s="124" t="s">
        <v>231</v>
      </c>
      <c r="C4234" s="59">
        <v>45939</v>
      </c>
      <c r="D4234" s="29" t="str">
        <f>VLOOKUP(B4234,辅助信息!E:K,7,FALSE)</f>
        <v>JWDDCD2025102100481</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五冶建设成都盐道街中学初中部改扩建工程-一标</v>
      </c>
    </row>
    <row r="4235" hidden="1" spans="2:18">
      <c r="B4235" s="124" t="s">
        <v>231</v>
      </c>
      <c r="C4235" s="59">
        <v>45939</v>
      </c>
      <c r="D4235" s="29" t="str">
        <f>VLOOKUP(B4235,辅助信息!E:K,7,FALSE)</f>
        <v>JWDDCD2025102100481</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五冶建设成都盐道街中学初中部改扩建工程-一标</v>
      </c>
    </row>
    <row r="4236" hidden="1" spans="2:18">
      <c r="B4236" s="124" t="s">
        <v>231</v>
      </c>
      <c r="C4236" s="59">
        <v>45939</v>
      </c>
      <c r="D4236" s="29" t="str">
        <f>VLOOKUP(B4236,辅助信息!E:K,7,FALSE)</f>
        <v>JWDDCD2025102100481</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五冶建设成都盐道街中学初中部改扩建工程-一标</v>
      </c>
    </row>
    <row r="4237" hidden="1" spans="2:18">
      <c r="B4237" s="124" t="s">
        <v>231</v>
      </c>
      <c r="C4237" s="59">
        <v>45939</v>
      </c>
      <c r="D4237" s="29" t="str">
        <f>VLOOKUP(B4237,辅助信息!E:K,7,FALSE)</f>
        <v>JWDDCD2025102100481</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五冶建设成都盐道街中学初中部改扩建工程-一标</v>
      </c>
    </row>
    <row r="4238" hidden="1" spans="2:18">
      <c r="B4238" s="124" t="s">
        <v>231</v>
      </c>
      <c r="C4238" s="59">
        <v>45939</v>
      </c>
      <c r="D4238" s="29" t="str">
        <f>VLOOKUP(B4238,辅助信息!E:K,7,FALSE)</f>
        <v>JWDDCD2025102100481</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五冶建设成都盐道街中学初中部改扩建工程-一标</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JWDDCD2025102100481</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五冶建设成都盐道街中学初中部改扩建工程-一标</v>
      </c>
    </row>
    <row r="4247" hidden="1" spans="1:18">
      <c r="A4247" s="118"/>
      <c r="B4247" s="125" t="s">
        <v>231</v>
      </c>
      <c r="C4247" s="59">
        <v>45940</v>
      </c>
      <c r="D4247" s="109" t="str">
        <f>VLOOKUP(B4247,辅助信息!E:K,7,FALSE)</f>
        <v>JWDDCD2025102100481</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五冶建设成都盐道街中学初中部改扩建工程-一标</v>
      </c>
    </row>
    <row r="4248" hidden="1" spans="1:18">
      <c r="A4248" s="118"/>
      <c r="B4248" s="125" t="s">
        <v>231</v>
      </c>
      <c r="C4248" s="59">
        <v>45940</v>
      </c>
      <c r="D4248" s="109" t="str">
        <f>VLOOKUP(B4248,辅助信息!E:K,7,FALSE)</f>
        <v>JWDDCD2025102100481</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五冶建设成都盐道街中学初中部改扩建工程-一标</v>
      </c>
    </row>
    <row r="4249" hidden="1" spans="1:18">
      <c r="A4249" s="117" t="s">
        <v>233</v>
      </c>
      <c r="B4249" s="125" t="s">
        <v>196</v>
      </c>
      <c r="C4249" s="59">
        <v>45940</v>
      </c>
      <c r="D4249" s="109" t="str">
        <f>VLOOKUP(B4249,辅助信息!E:K,7,FALSE)</f>
        <v>JWDDCD2025102100476</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13</v>
      </c>
      <c r="Q4249" s="18" t="str">
        <f>VLOOKUP(B4249,辅助信息!E:M,9,FALSE)</f>
        <v>ZTWM-CDGS-XS-2025-0073-五冶天府-成都怡心湖片区及龙泉驿医院等项目</v>
      </c>
      <c r="R4249" s="18" t="str">
        <f>_xlfn._xlws.FILTER(辅助信息!D:D,辅助信息!E:E=B4249)</f>
        <v>五冶建设师大附中外语校新建教学楼工程</v>
      </c>
    </row>
    <row r="4250" hidden="1" spans="1:18">
      <c r="A4250" s="117"/>
      <c r="B4250" s="125" t="s">
        <v>196</v>
      </c>
      <c r="C4250" s="59">
        <v>45940</v>
      </c>
      <c r="D4250" s="109" t="str">
        <f>VLOOKUP(B4250,辅助信息!E:K,7,FALSE)</f>
        <v>JWDDCD2025102100476</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13</v>
      </c>
      <c r="Q4250" s="18" t="str">
        <f>VLOOKUP(B4250,辅助信息!E:M,9,FALSE)</f>
        <v>ZTWM-CDGS-XS-2025-0073-五冶天府-成都怡心湖片区及龙泉驿医院等项目</v>
      </c>
      <c r="R4250" s="18" t="str">
        <f>_xlfn._xlws.FILTER(辅助信息!D:D,辅助信息!E:E=B4250)</f>
        <v>五冶建设师大附中外语校新建教学楼工程</v>
      </c>
    </row>
    <row r="4251" hidden="1" spans="1:18">
      <c r="A4251" s="117"/>
      <c r="B4251" s="125" t="s">
        <v>196</v>
      </c>
      <c r="C4251" s="59">
        <v>45940</v>
      </c>
      <c r="D4251" s="109" t="str">
        <f>VLOOKUP(B4251,辅助信息!E:K,7,FALSE)</f>
        <v>JWDDCD2025102100476</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13</v>
      </c>
      <c r="Q4251" s="18" t="str">
        <f>VLOOKUP(B4251,辅助信息!E:M,9,FALSE)</f>
        <v>ZTWM-CDGS-XS-2025-0073-五冶天府-成都怡心湖片区及龙泉驿医院等项目</v>
      </c>
      <c r="R4251" s="18" t="str">
        <f>_xlfn._xlws.FILTER(辅助信息!D:D,辅助信息!E:E=B4251)</f>
        <v>五冶建设师大附中外语校新建教学楼工程</v>
      </c>
    </row>
    <row r="4252" hidden="1" spans="1:18">
      <c r="A4252" s="117"/>
      <c r="B4252" s="125" t="s">
        <v>196</v>
      </c>
      <c r="C4252" s="59">
        <v>45940</v>
      </c>
      <c r="D4252" s="109" t="str">
        <f>VLOOKUP(B4252,辅助信息!E:K,7,FALSE)</f>
        <v>JWDDCD2025102100476</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13</v>
      </c>
      <c r="Q4252" s="18" t="str">
        <f>VLOOKUP(B4252,辅助信息!E:M,9,FALSE)</f>
        <v>ZTWM-CDGS-XS-2025-0073-五冶天府-成都怡心湖片区及龙泉驿医院等项目</v>
      </c>
      <c r="R4252" s="18" t="str">
        <f>_xlfn._xlws.FILTER(辅助信息!D:D,辅助信息!E:E=B4252)</f>
        <v>五冶建设师大附中外语校新建教学楼工程</v>
      </c>
    </row>
    <row r="4253" hidden="1" spans="1:18">
      <c r="A4253" s="117"/>
      <c r="B4253" s="125" t="s">
        <v>196</v>
      </c>
      <c r="C4253" s="59">
        <v>45940</v>
      </c>
      <c r="D4253" s="109" t="str">
        <f>VLOOKUP(B4253,辅助信息!E:K,7,FALSE)</f>
        <v>JWDDCD2025102100476</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13</v>
      </c>
      <c r="Q4253" s="18" t="str">
        <f>VLOOKUP(B4253,辅助信息!E:M,9,FALSE)</f>
        <v>ZTWM-CDGS-XS-2025-0073-五冶天府-成都怡心湖片区及龙泉驿医院等项目</v>
      </c>
      <c r="R4253" s="18" t="str">
        <f>_xlfn._xlws.FILTER(辅助信息!D:D,辅助信息!E:E=B4253)</f>
        <v>五冶建设师大附中外语校新建教学楼工程</v>
      </c>
    </row>
    <row r="4254" hidden="1" spans="1:18">
      <c r="A4254" s="117"/>
      <c r="B4254" s="125" t="s">
        <v>196</v>
      </c>
      <c r="C4254" s="59">
        <v>45940</v>
      </c>
      <c r="D4254" s="109" t="str">
        <f>VLOOKUP(B4254,辅助信息!E:K,7,FALSE)</f>
        <v>JWDDCD2025102100476</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13</v>
      </c>
      <c r="Q4254" s="18" t="str">
        <f>VLOOKUP(B4254,辅助信息!E:M,9,FALSE)</f>
        <v>ZTWM-CDGS-XS-2025-0073-五冶天府-成都怡心湖片区及龙泉驿医院等项目</v>
      </c>
      <c r="R4254" s="18" t="str">
        <f>_xlfn._xlws.FILTER(辅助信息!D:D,辅助信息!E:E=B4254)</f>
        <v>五冶建设师大附中外语校新建教学楼工程</v>
      </c>
    </row>
    <row r="4255" hidden="1" spans="1:18">
      <c r="A4255" s="117"/>
      <c r="B4255" s="125" t="s">
        <v>196</v>
      </c>
      <c r="C4255" s="59">
        <v>45940</v>
      </c>
      <c r="D4255" s="109" t="str">
        <f>VLOOKUP(B4255,辅助信息!E:K,7,FALSE)</f>
        <v>JWDDCD2025102100476</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13</v>
      </c>
      <c r="Q4255" s="18" t="str">
        <f>VLOOKUP(B4255,辅助信息!E:M,9,FALSE)</f>
        <v>ZTWM-CDGS-XS-2025-0073-五冶天府-成都怡心湖片区及龙泉驿医院等项目</v>
      </c>
      <c r="R4255" s="18" t="str">
        <f>_xlfn._xlws.FILTER(辅助信息!D:D,辅助信息!E:E=B4255)</f>
        <v>五冶建设师大附中外语校新建教学楼工程</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乐山市校地共建产教融合基地建设项目二标段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11</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11</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11</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11</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11</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11</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11</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11</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11</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12</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五冶钢构龙泉东洪片区70亩住宅、商业及配套工程项目二标段</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12</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五冶钢构龙泉东洪片区70亩住宅、商业及配套工程项目二标段</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12</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五冶钢构龙泉东洪片区70亩住宅、商业及配套工程项目二标段</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12</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五冶钢构龙泉东洪片区70亩住宅、商业及配套工程项目二标段</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12</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五冶钢构龙泉东洪片区70亩住宅、商业及配套工程项目二标段</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12</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五冶钢构龙泉东洪片区70亩住宅、商业及配套工程项目一标段</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12</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五冶钢构龙泉东洪片区70亩住宅、商业及配套工程项目一标段</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12</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五冶钢构龙泉东洪片区70亩住宅、商业及配套工程项目一标段</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12</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五冶钢构龙泉东洪片区70亩住宅、商业及配套工程项目一标段</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12</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五冶钢构龙泉东洪片区70亩住宅、商业及配套工程项目一标段</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12</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五冶钢构龙泉东洪片区70亩住宅、商业及配套工程项目一标段</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12</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五冶钢构龙泉东洪片区70亩住宅、商业及配套工程项目一标段</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12</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五冶钢构龙泉东洪片区70亩住宅、商业及配套工程项目一标段</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12</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五冶钢构龙泉东洪片区70亩住宅、商业及配套工程项目一标段</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12</v>
      </c>
      <c r="Q4280" s="18" t="str">
        <f>VLOOKUP(B4280,辅助信息!E:M,9,FALSE)</f>
        <v>ZTWM-CDGS-XS-2025-0156-五冶钢构-2025年九月第一批次钢筋采购合同(三圣乡项目)-中铁物贸成都公司</v>
      </c>
      <c r="R4280" s="18" t="str">
        <f>_xlfn._xlws.FILTER(辅助信息!D:D,辅助信息!E:E=B4280)</f>
        <v>五冶钢构龙泉东洪片区85亩住宅、商业及配套工程项目二标段</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12</v>
      </c>
      <c r="Q4281" s="18" t="str">
        <f>VLOOKUP(B4281,辅助信息!E:M,9,FALSE)</f>
        <v>ZTWM-CDGS-XS-2025-0156-五冶钢构-2025年九月第一批次钢筋采购合同(三圣乡项目)-中铁物贸成都公司</v>
      </c>
      <c r="R4281" s="18" t="str">
        <f>_xlfn._xlws.FILTER(辅助信息!D:D,辅助信息!E:E=B4281)</f>
        <v>五冶钢构龙泉东洪片区85亩住宅、商业及配套工程项目二标段</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12</v>
      </c>
      <c r="Q4282" s="18" t="str">
        <f>VLOOKUP(B4282,辅助信息!E:M,9,FALSE)</f>
        <v>ZTWM-CDGS-XS-2025-0156-五冶钢构-2025年九月第一批次钢筋采购合同(三圣乡项目)-中铁物贸成都公司</v>
      </c>
      <c r="R4282" s="18" t="str">
        <f>_xlfn._xlws.FILTER(辅助信息!D:D,辅助信息!E:E=B4282)</f>
        <v>五冶钢构龙泉东洪片区85亩住宅、商业及配套工程项目二标段</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12</v>
      </c>
      <c r="Q4283" s="18" t="str">
        <f>VLOOKUP(B4283,辅助信息!E:M,9,FALSE)</f>
        <v>ZTWM-CDGS-XS-2025-0156-五冶钢构-2025年九月第一批次钢筋采购合同(三圣乡项目)-中铁物贸成都公司</v>
      </c>
      <c r="R4283" s="18" t="str">
        <f>_xlfn._xlws.FILTER(辅助信息!D:D,辅助信息!E:E=B4283)</f>
        <v>五冶钢构龙泉东洪片区85亩住宅、商业及配套工程项目二标段</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12</v>
      </c>
      <c r="Q4284" s="18" t="str">
        <f>VLOOKUP(B4284,辅助信息!E:M,9,FALSE)</f>
        <v>ZTWM-CDGS-XS-2025-0156-五冶钢构-2025年九月第一批次钢筋采购合同(三圣乡项目)-中铁物贸成都公司</v>
      </c>
      <c r="R4284" s="18" t="str">
        <f>_xlfn._xlws.FILTER(辅助信息!D:D,辅助信息!E:E=B4284)</f>
        <v>五冶钢构龙泉东洪片区85亩住宅、商业及配套工程项目二标段</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12</v>
      </c>
      <c r="Q4285" s="18" t="str">
        <f>VLOOKUP(B4285,辅助信息!E:M,9,FALSE)</f>
        <v>ZTWM-CDGS-XS-2025-0156-五冶钢构-2025年九月第一批次钢筋采购合同(三圣乡项目)-中铁物贸成都公司</v>
      </c>
      <c r="R4285" s="18" t="str">
        <f>_xlfn._xlws.FILTER(辅助信息!D:D,辅助信息!E:E=B4285)</f>
        <v>五冶钢构龙泉东洪片区85亩住宅、商业及配套工程项目二标段</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12</v>
      </c>
      <c r="Q4286" s="18" t="str">
        <f>VLOOKUP(B4286,辅助信息!E:M,9,FALSE)</f>
        <v>ZTWM-CDGS-XS-2025-0156-五冶钢构-2025年九月第一批次钢筋采购合同(三圣乡项目)-中铁物贸成都公司</v>
      </c>
      <c r="R4286" s="18" t="str">
        <f>_xlfn._xlws.FILTER(辅助信息!D:D,辅助信息!E:E=B4286)</f>
        <v>五冶钢构龙泉东洪片区85亩住宅、商业及配套工程项目二标段</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12</v>
      </c>
      <c r="Q4287" s="18" t="str">
        <f>VLOOKUP(B4287,辅助信息!E:M,9,FALSE)</f>
        <v>ZTWM-CDGS-XS-2025-0156-五冶钢构-2025年九月第一批次钢筋采购合同(三圣乡项目)-中铁物贸成都公司</v>
      </c>
      <c r="R4287" s="18" t="str">
        <f>_xlfn._xlws.FILTER(辅助信息!D:D,辅助信息!E:E=B4287)</f>
        <v>五冶钢构龙泉东洪片区85亩住宅、商业及配套工程项目三标段</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12</v>
      </c>
      <c r="Q4288" s="18" t="str">
        <f>VLOOKUP(B4288,辅助信息!E:M,9,FALSE)</f>
        <v>ZTWM-CDGS-XS-2025-0156-五冶钢构-2025年九月第一批次钢筋采购合同(三圣乡项目)-中铁物贸成都公司</v>
      </c>
      <c r="R4288" s="18" t="str">
        <f>_xlfn._xlws.FILTER(辅助信息!D:D,辅助信息!E:E=B4288)</f>
        <v>五冶钢构龙泉东洪片区85亩住宅、商业及配套工程项目三标段</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12</v>
      </c>
      <c r="Q4289" s="18" t="str">
        <f>VLOOKUP(B4289,辅助信息!E:M,9,FALSE)</f>
        <v>ZTWM-CDGS-XS-2025-0156-五冶钢构-2025年九月第一批次钢筋采购合同(三圣乡项目)-中铁物贸成都公司</v>
      </c>
      <c r="R4289" s="18" t="str">
        <f>_xlfn._xlws.FILTER(辅助信息!D:D,辅助信息!E:E=B4289)</f>
        <v>五冶钢构龙泉东洪片区85亩住宅、商业及配套工程项目三标段</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12</v>
      </c>
      <c r="Q4290" s="18" t="str">
        <f>VLOOKUP(B4290,辅助信息!E:M,9,FALSE)</f>
        <v>ZTWM-CDGS-XS-2025-0156-五冶钢构-2025年九月第一批次钢筋采购合同(三圣乡项目)-中铁物贸成都公司</v>
      </c>
      <c r="R4290" s="18" t="str">
        <f>_xlfn._xlws.FILTER(辅助信息!D:D,辅助信息!E:E=B4290)</f>
        <v>五冶钢构龙泉东洪片区85亩住宅、商业及配套工程项目三标段</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12</v>
      </c>
      <c r="Q4291" s="18" t="str">
        <f>VLOOKUP(B4291,辅助信息!E:M,9,FALSE)</f>
        <v>ZTWM-CDGS-XS-2025-0156-五冶钢构-2025年九月第一批次钢筋采购合同(三圣乡项目)-中铁物贸成都公司</v>
      </c>
      <c r="R4291" s="18" t="str">
        <f>_xlfn._xlws.FILTER(辅助信息!D:D,辅助信息!E:E=B4291)</f>
        <v>五冶钢构龙泉东洪片区85亩住宅、商业及配套工程项目三标段</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12</v>
      </c>
      <c r="Q4292" s="18" t="str">
        <f>VLOOKUP(B4292,辅助信息!E:M,9,FALSE)</f>
        <v>ZTWM-CDGS-XS-2025-0156-五冶钢构-2025年九月第一批次钢筋采购合同(三圣乡项目)-中铁物贸成都公司</v>
      </c>
      <c r="R4292" s="18" t="str">
        <f>_xlfn._xlws.FILTER(辅助信息!D:D,辅助信息!E:E=B4292)</f>
        <v>五冶钢构龙泉东洪片区85亩住宅、商业及配套工程项目三标段</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12</v>
      </c>
      <c r="Q4293" s="18" t="str">
        <f>VLOOKUP(B4293,辅助信息!E:M,9,FALSE)</f>
        <v>ZTWM-CDGS-XS-2025-0156-五冶钢构-2025年九月第一批次钢筋采购合同(三圣乡项目)-中铁物贸成都公司</v>
      </c>
      <c r="R4293" s="18" t="str">
        <f>_xlfn._xlws.FILTER(辅助信息!D:D,辅助信息!E:E=B4293)</f>
        <v>五冶钢构龙泉东洪片区85亩住宅、商业及配套工程项目三标段</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12</v>
      </c>
      <c r="Q4294" s="18" t="str">
        <f>VLOOKUP(B4294,辅助信息!E:M,9,FALSE)</f>
        <v>ZTWM-CDGS-XS-2025-0156-五冶钢构-2025年九月第一批次钢筋采购合同(三圣乡项目)-中铁物贸成都公司</v>
      </c>
      <c r="R4294" s="18" t="str">
        <f>_xlfn._xlws.FILTER(辅助信息!D:D,辅助信息!E:E=B4294)</f>
        <v>五冶钢构龙泉东洪片区85亩住宅、商业及配套工程项目三标段</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12</v>
      </c>
      <c r="Q4295" s="18" t="str">
        <f>VLOOKUP(B4295,辅助信息!E:M,9,FALSE)</f>
        <v>ZTWM-CDGS-XS-2025-0156-五冶钢构-2025年九月第一批次钢筋采购合同(三圣乡项目)-中铁物贸成都公司</v>
      </c>
      <c r="R4295" s="18" t="str">
        <f>_xlfn._xlws.FILTER(辅助信息!D:D,辅助信息!E:E=B4295)</f>
        <v>五冶钢构龙泉东洪片区85亩住宅、商业及配套工程项目三标段</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12</v>
      </c>
      <c r="Q4296" s="18" t="str">
        <f>VLOOKUP(B4296,辅助信息!E:M,9,FALSE)</f>
        <v>ZTWM-CDGS-XS-2025-0156-五冶钢构-2025年九月第一批次钢筋采购合同(三圣乡项目)-中铁物贸成都公司</v>
      </c>
      <c r="R4296" s="18" t="str">
        <f>_xlfn._xlws.FILTER(辅助信息!D:D,辅助信息!E:E=B4296)</f>
        <v>五冶钢构龙泉东洪片区85亩住宅、商业及配套工程项目三标段</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12</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五冶钢构龙泉东洪片区70亩住宅、商业及配套工程项目二标段</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12</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五冶钢构龙泉东洪片区70亩住宅、商业及配套工程项目二标段</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12</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五冶钢构龙泉东洪片区70亩住宅、商业及配套工程项目二标段</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12</v>
      </c>
      <c r="Q4300" s="18" t="str">
        <f>VLOOKUP(B4300,辅助信息!E:M,9,FALSE)</f>
        <v>ZTWM-CDGS-XS-2025-0073-五冶天府-成都怡心湖片区及龙泉驿医院等项目</v>
      </c>
      <c r="R4300" s="18" t="str">
        <f>_xlfn._xlws.FILTER(辅助信息!D:D,辅助信息!E:E=B4300)</f>
        <v>五冶建设龙泉芙蓉花语项目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12</v>
      </c>
      <c r="Q4301" s="18" t="str">
        <f>VLOOKUP(B4301,辅助信息!E:M,9,FALSE)</f>
        <v>ZTWM-CDGS-XS-2025-0073-五冶天府-成都怡心湖片区及龙泉驿医院等项目</v>
      </c>
      <c r="R4301" s="18" t="str">
        <f>_xlfn._xlws.FILTER(辅助信息!D:D,辅助信息!E:E=B4301)</f>
        <v>五冶建设龙泉芙蓉花语项目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12</v>
      </c>
      <c r="Q4302" s="18" t="str">
        <f>VLOOKUP(B4302,辅助信息!E:M,9,FALSE)</f>
        <v>ZTWM-CDGS-XS-2025-0073-五冶天府-成都怡心湖片区及龙泉驿医院等项目</v>
      </c>
      <c r="R4302" s="18" t="str">
        <f>_xlfn._xlws.FILTER(辅助信息!D:D,辅助信息!E:E=B4302)</f>
        <v>五冶建设龙泉芙蓉花语项目</v>
      </c>
    </row>
    <row r="4303" hidden="1" spans="2:18">
      <c r="B4303" s="125" t="s">
        <v>192</v>
      </c>
      <c r="C4303" s="59">
        <v>45940</v>
      </c>
      <c r="D4303" s="109" t="str">
        <f>VLOOKUP(B4303,辅助信息!E:K,7,FALSE)</f>
        <v>JWDDCD2025102100475</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12</v>
      </c>
      <c r="Q4303" s="18" t="str">
        <f>VLOOKUP(B4303,辅助信息!E:M,9,FALSE)</f>
        <v>ZTWM-CDGS-XS-2025-0073-五冶天府-成都怡心湖片区及龙泉驿医院等项目</v>
      </c>
      <c r="R4303" s="18" t="str">
        <f>_xlfn._xlws.FILTER(辅助信息!D:D,辅助信息!E:E=B4303)</f>
        <v>五冶建设成都国际铁路港多式联项目</v>
      </c>
    </row>
    <row r="4304" hidden="1" spans="2:18">
      <c r="B4304" s="125" t="s">
        <v>192</v>
      </c>
      <c r="C4304" s="59">
        <v>45940</v>
      </c>
      <c r="D4304" s="109" t="str">
        <f>VLOOKUP(B4304,辅助信息!E:K,7,FALSE)</f>
        <v>JWDDCD2025102100475</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12</v>
      </c>
      <c r="Q4304" s="18" t="str">
        <f>VLOOKUP(B4304,辅助信息!E:M,9,FALSE)</f>
        <v>ZTWM-CDGS-XS-2025-0073-五冶天府-成都怡心湖片区及龙泉驿医院等项目</v>
      </c>
      <c r="R4304" s="18" t="str">
        <f>_xlfn._xlws.FILTER(辅助信息!D:D,辅助信息!E:E=B4304)</f>
        <v>五冶建设成都国际铁路港多式联项目</v>
      </c>
    </row>
    <row r="4305" hidden="1" spans="2:18">
      <c r="B4305" s="125" t="s">
        <v>192</v>
      </c>
      <c r="C4305" s="59">
        <v>45940</v>
      </c>
      <c r="D4305" s="109" t="str">
        <f>VLOOKUP(B4305,辅助信息!E:K,7,FALSE)</f>
        <v>JWDDCD2025102100475</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12</v>
      </c>
      <c r="Q4305" s="18" t="str">
        <f>VLOOKUP(B4305,辅助信息!E:M,9,FALSE)</f>
        <v>ZTWM-CDGS-XS-2025-0073-五冶天府-成都怡心湖片区及龙泉驿医院等项目</v>
      </c>
      <c r="R4305" s="18" t="str">
        <f>_xlfn._xlws.FILTER(辅助信息!D:D,辅助信息!E:E=B4305)</f>
        <v>五冶建设成都国际铁路港多式联项目</v>
      </c>
    </row>
    <row r="4306" hidden="1" spans="2:18">
      <c r="B4306" s="125" t="s">
        <v>231</v>
      </c>
      <c r="C4306" s="59">
        <v>45940</v>
      </c>
      <c r="D4306" s="109" t="str">
        <f>VLOOKUP(B4306,辅助信息!E:K,7,FALSE)</f>
        <v>JWDDCD2025102100481</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五冶建设成都盐道街中学初中部改扩建工程-一标</v>
      </c>
    </row>
    <row r="4307" hidden="1" spans="2:18">
      <c r="B4307" s="125" t="s">
        <v>231</v>
      </c>
      <c r="C4307" s="59">
        <v>45940</v>
      </c>
      <c r="D4307" s="109" t="str">
        <f>VLOOKUP(B4307,辅助信息!E:K,7,FALSE)</f>
        <v>JWDDCD2025102100481</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五冶建设成都盐道街中学初中部改扩建工程-一标</v>
      </c>
    </row>
    <row r="4308" hidden="1" spans="2:18">
      <c r="B4308" s="125" t="s">
        <v>231</v>
      </c>
      <c r="C4308" s="59">
        <v>45940</v>
      </c>
      <c r="D4308" s="109" t="str">
        <f>VLOOKUP(B4308,辅助信息!E:K,7,FALSE)</f>
        <v>JWDDCD2025102100481</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五冶建设成都盐道街中学初中部改扩建工程-一标</v>
      </c>
    </row>
    <row r="4309" hidden="1" spans="2:18">
      <c r="B4309" s="125" t="s">
        <v>231</v>
      </c>
      <c r="C4309" s="59">
        <v>45940</v>
      </c>
      <c r="D4309" s="109" t="str">
        <f>VLOOKUP(B4309,辅助信息!E:K,7,FALSE)</f>
        <v>JWDDCD2025102100481</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五冶建设成都盐道街中学初中部改扩建工程-一标</v>
      </c>
    </row>
    <row r="4310" hidden="1" spans="2:18">
      <c r="B4310" s="125" t="s">
        <v>231</v>
      </c>
      <c r="C4310" s="59">
        <v>45940</v>
      </c>
      <c r="D4310" s="109" t="str">
        <f>VLOOKUP(B4310,辅助信息!E:K,7,FALSE)</f>
        <v>JWDDCD2025102100481</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五冶建设成都盐道街中学初中部改扩建工程-一标</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乐山市校地共建产教融合基地建设项目一标段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乐山市校地共建产教融合基地建设项目一标段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乐山市校地共建产教融合基地建设项目一标段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乐山市校地共建产教融合基地建设项目一标段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乐山市校地共建产教融合基地建设项目一标段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乐山市校地共建产教融合基地建设项目一标段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乐山市校地共建产教融合基地建设项目一标段</v>
      </c>
    </row>
    <row r="4325" hidden="1" spans="2:18">
      <c r="B4325" s="124" t="s">
        <v>203</v>
      </c>
      <c r="C4325" s="59">
        <v>45940</v>
      </c>
      <c r="D4325" s="29" t="str">
        <f>VLOOKUP(B4325,辅助信息!E:K,7,FALSE)</f>
        <v>JWDDCD2025102100479</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五冶建设空港兴城怡心街道83亩项目</v>
      </c>
    </row>
    <row r="4326" hidden="1" spans="2:18">
      <c r="B4326" s="124" t="s">
        <v>203</v>
      </c>
      <c r="C4326" s="59">
        <v>45940</v>
      </c>
      <c r="D4326" s="29" t="str">
        <f>VLOOKUP(B4326,辅助信息!E:K,7,FALSE)</f>
        <v>JWDDCD2025102100479</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五冶建设空港兴城怡心街道83亩项目</v>
      </c>
    </row>
    <row r="4327" hidden="1" spans="2:18">
      <c r="B4327" s="124" t="s">
        <v>203</v>
      </c>
      <c r="C4327" s="59">
        <v>45940</v>
      </c>
      <c r="D4327" s="29" t="str">
        <f>VLOOKUP(B4327,辅助信息!E:K,7,FALSE)</f>
        <v>JWDDCD2025102100479</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五冶建设空港兴城怡心街道83亩项目</v>
      </c>
    </row>
    <row r="4328" hidden="1" spans="2:18">
      <c r="B4328" s="124" t="s">
        <v>203</v>
      </c>
      <c r="C4328" s="59">
        <v>45940</v>
      </c>
      <c r="D4328" s="29" t="str">
        <f>VLOOKUP(B4328,辅助信息!E:K,7,FALSE)</f>
        <v>JWDDCD2025102100479</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五冶建设空港兴城怡心街道83亩项目</v>
      </c>
    </row>
    <row r="4329" hidden="1" spans="2:18">
      <c r="B4329" s="124" t="s">
        <v>203</v>
      </c>
      <c r="C4329" s="59">
        <v>45940</v>
      </c>
      <c r="D4329" s="29" t="str">
        <f>VLOOKUP(B4329,辅助信息!E:K,7,FALSE)</f>
        <v>JWDDCD2025102100479</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五冶建设空港兴城怡心街道83亩项目</v>
      </c>
    </row>
    <row r="4330" hidden="1" spans="2:18">
      <c r="B4330" s="124" t="s">
        <v>203</v>
      </c>
      <c r="C4330" s="59">
        <v>45940</v>
      </c>
      <c r="D4330" s="29" t="str">
        <f>VLOOKUP(B4330,辅助信息!E:K,7,FALSE)</f>
        <v>JWDDCD2025102100479</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五冶建设空港兴城怡心街道83亩项目</v>
      </c>
    </row>
    <row r="4331" hidden="1" spans="2:18">
      <c r="B4331" s="124" t="s">
        <v>203</v>
      </c>
      <c r="C4331" s="59">
        <v>45940</v>
      </c>
      <c r="D4331" s="29" t="str">
        <f>VLOOKUP(B4331,辅助信息!E:K,7,FALSE)</f>
        <v>JWDDCD2025102100479</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五冶建设空港兴城怡心街道83亩项目</v>
      </c>
    </row>
    <row r="4332" hidden="1" spans="2:18">
      <c r="B4332" s="124" t="s">
        <v>203</v>
      </c>
      <c r="C4332" s="59">
        <v>45940</v>
      </c>
      <c r="D4332" s="29" t="str">
        <f>VLOOKUP(B4332,辅助信息!E:K,7,FALSE)</f>
        <v>JWDDCD2025102100479</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五冶建设空港兴城怡心街道83亩项目</v>
      </c>
    </row>
    <row r="4333" hidden="1" spans="2:18">
      <c r="B4333" s="124" t="s">
        <v>203</v>
      </c>
      <c r="C4333" s="59">
        <v>45940</v>
      </c>
      <c r="D4333" s="29" t="str">
        <f>VLOOKUP(B4333,辅助信息!E:K,7,FALSE)</f>
        <v>JWDDCD2025102100479</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五冶建设空港兴城怡心街道83亩项目</v>
      </c>
    </row>
    <row r="4334" hidden="1" spans="2:18">
      <c r="B4334" s="124" t="s">
        <v>203</v>
      </c>
      <c r="C4334" s="59">
        <v>45940</v>
      </c>
      <c r="D4334" s="29" t="str">
        <f>VLOOKUP(B4334,辅助信息!E:K,7,FALSE)</f>
        <v>JWDDCD2025102100479</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五冶建设空港兴城怡心街道83亩项目</v>
      </c>
    </row>
    <row r="4335" hidden="1" spans="2:18">
      <c r="B4335" s="124" t="s">
        <v>203</v>
      </c>
      <c r="C4335" s="59">
        <v>45940</v>
      </c>
      <c r="D4335" s="29" t="str">
        <f>VLOOKUP(B4335,辅助信息!E:K,7,FALSE)</f>
        <v>JWDDCD2025102100479</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五冶建设空港兴城怡心街道83亩项目</v>
      </c>
    </row>
    <row r="4336" hidden="1" spans="2:18">
      <c r="B4336" s="124" t="s">
        <v>203</v>
      </c>
      <c r="C4336" s="59">
        <v>45940</v>
      </c>
      <c r="D4336" s="29" t="str">
        <f>VLOOKUP(B4336,辅助信息!E:K,7,FALSE)</f>
        <v>JWDDCD2025102100479</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五冶建设空港兴城怡心街道83亩项目</v>
      </c>
    </row>
    <row r="4337" hidden="1" spans="2:18">
      <c r="B4337" s="124" t="s">
        <v>203</v>
      </c>
      <c r="C4337" s="59">
        <v>45940</v>
      </c>
      <c r="D4337" s="29" t="str">
        <f>VLOOKUP(B4337,辅助信息!E:K,7,FALSE)</f>
        <v>JWDDCD2025102100479</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五冶建设空港兴城怡心街道83亩项目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11</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11</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11</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12</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五冶钢构龙泉东洪片区70亩住宅、商业及配套工程项目二标段</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12</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五冶钢构龙泉东洪片区70亩住宅、商业及配套工程项目二标段</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12</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五冶钢构龙泉东洪片区70亩住宅、商业及配套工程项目二标段</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12</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五冶钢构龙泉东洪片区70亩住宅、商业及配套工程项目二标段</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12</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五冶钢构龙泉东洪片区70亩住宅、商业及配套工程项目一标段</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12</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五冶钢构龙泉东洪片区70亩住宅、商业及配套工程项目一标段</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12</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五冶钢构龙泉东洪片区70亩住宅、商业及配套工程项目一标段</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12</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五冶钢构龙泉东洪片区70亩住宅、商业及配套工程项目一标段</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12</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五冶钢构龙泉东洪片区70亩住宅、商业及配套工程项目一标段</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12</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五冶钢构龙泉东洪片区70亩住宅、商业及配套工程项目一标段</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12</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五冶钢构龙泉东洪片区70亩住宅、商业及配套工程项目一标段</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12</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五冶钢构龙泉东洪片区70亩住宅、商业及配套工程项目一标段</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12</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五冶钢构龙泉东洪片区70亩住宅、商业及配套工程项目一标段</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12</v>
      </c>
      <c r="Q4354" s="18" t="str">
        <f>VLOOKUP(B4354,辅助信息!E:M,9,FALSE)</f>
        <v>ZTWM-CDGS-XS-2025-0156-五冶钢构-2025年九月第一批次钢筋采购合同(三圣乡项目)-中铁物贸成都公司</v>
      </c>
      <c r="R4354" s="18" t="str">
        <f>_xlfn._xlws.FILTER(辅助信息!D:D,辅助信息!E:E=B4354)</f>
        <v>五冶钢构龙泉东洪片区85亩住宅、商业及配套工程项目二标段</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12</v>
      </c>
      <c r="Q4355" s="18" t="str">
        <f>VLOOKUP(B4355,辅助信息!E:M,9,FALSE)</f>
        <v>ZTWM-CDGS-XS-2025-0156-五冶钢构-2025年九月第一批次钢筋采购合同(三圣乡项目)-中铁物贸成都公司</v>
      </c>
      <c r="R4355" s="18" t="str">
        <f>_xlfn._xlws.FILTER(辅助信息!D:D,辅助信息!E:E=B4355)</f>
        <v>五冶钢构龙泉东洪片区85亩住宅、商业及配套工程项目二标段</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12</v>
      </c>
      <c r="Q4356" s="18" t="str">
        <f>VLOOKUP(B4356,辅助信息!E:M,9,FALSE)</f>
        <v>ZTWM-CDGS-XS-2025-0156-五冶钢构-2025年九月第一批次钢筋采购合同(三圣乡项目)-中铁物贸成都公司</v>
      </c>
      <c r="R4356" s="18" t="str">
        <f>_xlfn._xlws.FILTER(辅助信息!D:D,辅助信息!E:E=B4356)</f>
        <v>五冶钢构龙泉东洪片区85亩住宅、商业及配套工程项目二标段</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12</v>
      </c>
      <c r="Q4357" s="18" t="str">
        <f>VLOOKUP(B4357,辅助信息!E:M,9,FALSE)</f>
        <v>ZTWM-CDGS-XS-2025-0156-五冶钢构-2025年九月第一批次钢筋采购合同(三圣乡项目)-中铁物贸成都公司</v>
      </c>
      <c r="R4357" s="18" t="str">
        <f>_xlfn._xlws.FILTER(辅助信息!D:D,辅助信息!E:E=B4357)</f>
        <v>五冶钢构龙泉东洪片区85亩住宅、商业及配套工程项目二标段</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12</v>
      </c>
      <c r="Q4358" s="18" t="str">
        <f>VLOOKUP(B4358,辅助信息!E:M,9,FALSE)</f>
        <v>ZTWM-CDGS-XS-2025-0156-五冶钢构-2025年九月第一批次钢筋采购合同(三圣乡项目)-中铁物贸成都公司</v>
      </c>
      <c r="R4358" s="18" t="str">
        <f>_xlfn._xlws.FILTER(辅助信息!D:D,辅助信息!E:E=B4358)</f>
        <v>五冶钢构龙泉东洪片区85亩住宅、商业及配套工程项目二标段</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12</v>
      </c>
      <c r="Q4359" s="18" t="str">
        <f>VLOOKUP(B4359,辅助信息!E:M,9,FALSE)</f>
        <v>ZTWM-CDGS-XS-2025-0156-五冶钢构-2025年九月第一批次钢筋采购合同(三圣乡项目)-中铁物贸成都公司</v>
      </c>
      <c r="R4359" s="18" t="str">
        <f>_xlfn._xlws.FILTER(辅助信息!D:D,辅助信息!E:E=B4359)</f>
        <v>五冶钢构龙泉东洪片区85亩住宅、商业及配套工程项目二标段</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12</v>
      </c>
      <c r="Q4360" s="18" t="str">
        <f>VLOOKUP(B4360,辅助信息!E:M,9,FALSE)</f>
        <v>ZTWM-CDGS-XS-2025-0156-五冶钢构-2025年九月第一批次钢筋采购合同(三圣乡项目)-中铁物贸成都公司</v>
      </c>
      <c r="R4360" s="18" t="str">
        <f>_xlfn._xlws.FILTER(辅助信息!D:D,辅助信息!E:E=B4360)</f>
        <v>五冶钢构龙泉东洪片区85亩住宅、商业及配套工程项目二标段</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12</v>
      </c>
      <c r="Q4361" s="18" t="str">
        <f>VLOOKUP(B4361,辅助信息!E:M,9,FALSE)</f>
        <v>ZTWM-CDGS-XS-2025-0156-五冶钢构-2025年九月第一批次钢筋采购合同(三圣乡项目)-中铁物贸成都公司</v>
      </c>
      <c r="R4361" s="18" t="str">
        <f>_xlfn._xlws.FILTER(辅助信息!D:D,辅助信息!E:E=B4361)</f>
        <v>五冶钢构龙泉东洪片区85亩住宅、商业及配套工程项目三标段</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12</v>
      </c>
      <c r="Q4362" s="18" t="str">
        <f>VLOOKUP(B4362,辅助信息!E:M,9,FALSE)</f>
        <v>ZTWM-CDGS-XS-2025-0156-五冶钢构-2025年九月第一批次钢筋采购合同(三圣乡项目)-中铁物贸成都公司</v>
      </c>
      <c r="R4362" s="18" t="str">
        <f>_xlfn._xlws.FILTER(辅助信息!D:D,辅助信息!E:E=B4362)</f>
        <v>五冶钢构龙泉东洪片区85亩住宅、商业及配套工程项目三标段</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12</v>
      </c>
      <c r="Q4363" s="18" t="str">
        <f>VLOOKUP(B4363,辅助信息!E:M,9,FALSE)</f>
        <v>ZTWM-CDGS-XS-2025-0156-五冶钢构-2025年九月第一批次钢筋采购合同(三圣乡项目)-中铁物贸成都公司</v>
      </c>
      <c r="R4363" s="18" t="str">
        <f>_xlfn._xlws.FILTER(辅助信息!D:D,辅助信息!E:E=B4363)</f>
        <v>五冶钢构龙泉东洪片区85亩住宅、商业及配套工程项目三标段</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12</v>
      </c>
      <c r="Q4364" s="18" t="str">
        <f>VLOOKUP(B4364,辅助信息!E:M,9,FALSE)</f>
        <v>ZTWM-CDGS-XS-2025-0156-五冶钢构-2025年九月第一批次钢筋采购合同(三圣乡项目)-中铁物贸成都公司</v>
      </c>
      <c r="R4364" s="18" t="str">
        <f>_xlfn._xlws.FILTER(辅助信息!D:D,辅助信息!E:E=B4364)</f>
        <v>五冶钢构龙泉东洪片区85亩住宅、商业及配套工程项目三标段</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12</v>
      </c>
      <c r="Q4365" s="18" t="str">
        <f>VLOOKUP(B4365,辅助信息!E:M,9,FALSE)</f>
        <v>ZTWM-CDGS-XS-2025-0156-五冶钢构-2025年九月第一批次钢筋采购合同(三圣乡项目)-中铁物贸成都公司</v>
      </c>
      <c r="R4365" s="18" t="str">
        <f>_xlfn._xlws.FILTER(辅助信息!D:D,辅助信息!E:E=B4365)</f>
        <v>五冶钢构龙泉东洪片区85亩住宅、商业及配套工程项目三标段</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12</v>
      </c>
      <c r="Q4366" s="18" t="str">
        <f>VLOOKUP(B4366,辅助信息!E:M,9,FALSE)</f>
        <v>ZTWM-CDGS-XS-2025-0156-五冶钢构-2025年九月第一批次钢筋采购合同(三圣乡项目)-中铁物贸成都公司</v>
      </c>
      <c r="R4366" s="18" t="str">
        <f>_xlfn._xlws.FILTER(辅助信息!D:D,辅助信息!E:E=B4366)</f>
        <v>五冶钢构龙泉东洪片区85亩住宅、商业及配套工程项目三标段</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12</v>
      </c>
      <c r="Q4367" s="18" t="str">
        <f>VLOOKUP(B4367,辅助信息!E:M,9,FALSE)</f>
        <v>ZTWM-CDGS-XS-2025-0156-五冶钢构-2025年九月第一批次钢筋采购合同(三圣乡项目)-中铁物贸成都公司</v>
      </c>
      <c r="R4367" s="18" t="str">
        <f>_xlfn._xlws.FILTER(辅助信息!D:D,辅助信息!E:E=B4367)</f>
        <v>五冶钢构龙泉东洪片区85亩住宅、商业及配套工程项目三标段</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12</v>
      </c>
      <c r="Q4368" s="18" t="str">
        <f>VLOOKUP(B4368,辅助信息!E:M,9,FALSE)</f>
        <v>ZTWM-CDGS-XS-2025-0156-五冶钢构-2025年九月第一批次钢筋采购合同(三圣乡项目)-中铁物贸成都公司</v>
      </c>
      <c r="R4368" s="18" t="str">
        <f>_xlfn._xlws.FILTER(辅助信息!D:D,辅助信息!E:E=B4368)</f>
        <v>五冶钢构龙泉东洪片区85亩住宅、商业及配套工程项目三标段</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12</v>
      </c>
      <c r="Q4369" s="18" t="str">
        <f>VLOOKUP(B4369,辅助信息!E:M,9,FALSE)</f>
        <v>ZTWM-CDGS-XS-2025-0156-五冶钢构-2025年九月第一批次钢筋采购合同(三圣乡项目)-中铁物贸成都公司</v>
      </c>
      <c r="R4369" s="18" t="str">
        <f>_xlfn._xlws.FILTER(辅助信息!D:D,辅助信息!E:E=B4369)</f>
        <v>五冶钢构龙泉东洪片区85亩住宅、商业及配套工程项目三标段</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12</v>
      </c>
      <c r="Q4370" s="18" t="str">
        <f>VLOOKUP(B4370,辅助信息!E:M,9,FALSE)</f>
        <v>ZTWM-CDGS-XS-2025-0156-五冶钢构-2025年九月第一批次钢筋采购合同(三圣乡项目)-中铁物贸成都公司</v>
      </c>
      <c r="R4370" s="18" t="str">
        <f>_xlfn._xlws.FILTER(辅助信息!D:D,辅助信息!E:E=B4370)</f>
        <v>五冶钢构龙泉东洪片区85亩住宅、商业及配套工程项目三标段</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12</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五冶钢构龙泉东洪片区70亩住宅、商业及配套工程项目二标段</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12</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五冶钢构龙泉东洪片区70亩住宅、商业及配套工程项目二标段</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12</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五冶钢构龙泉东洪片区70亩住宅、商业及配套工程项目二标段</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乐山市校地共建产教融合基地建设项目一标段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乐山市校地共建产教融合基地建设项目一标段</v>
      </c>
    </row>
    <row r="4383" hidden="1" spans="2:18">
      <c r="B4383" s="125" t="s">
        <v>203</v>
      </c>
      <c r="C4383" s="59">
        <v>45941</v>
      </c>
      <c r="D4383" s="109" t="str">
        <f>VLOOKUP(B4383,辅助信息!E:K,7,FALSE)</f>
        <v>JWDDCD2025102100479</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五冶建设空港兴城怡心街道83亩项目</v>
      </c>
    </row>
    <row r="4384" hidden="1" spans="2:18">
      <c r="B4384" s="125" t="s">
        <v>203</v>
      </c>
      <c r="C4384" s="59">
        <v>45941</v>
      </c>
      <c r="D4384" s="109" t="str">
        <f>VLOOKUP(B4384,辅助信息!E:K,7,FALSE)</f>
        <v>JWDDCD2025102100479</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五冶建设空港兴城怡心街道83亩项目</v>
      </c>
    </row>
    <row r="4385" hidden="1" spans="2:18">
      <c r="B4385" s="125" t="s">
        <v>203</v>
      </c>
      <c r="C4385" s="59">
        <v>45941</v>
      </c>
      <c r="D4385" s="109" t="str">
        <f>VLOOKUP(B4385,辅助信息!E:K,7,FALSE)</f>
        <v>JWDDCD2025102100479</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五冶建设空港兴城怡心街道83亩项目</v>
      </c>
    </row>
    <row r="4386" hidden="1" spans="2:18">
      <c r="B4386" s="125" t="s">
        <v>203</v>
      </c>
      <c r="C4386" s="59">
        <v>45941</v>
      </c>
      <c r="D4386" s="109" t="str">
        <f>VLOOKUP(B4386,辅助信息!E:K,7,FALSE)</f>
        <v>JWDDCD2025102100479</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五冶建设空港兴城怡心街道83亩项目</v>
      </c>
    </row>
    <row r="4387" hidden="1" spans="2:18">
      <c r="B4387" s="125" t="s">
        <v>203</v>
      </c>
      <c r="C4387" s="59">
        <v>45941</v>
      </c>
      <c r="D4387" s="109" t="str">
        <f>VLOOKUP(B4387,辅助信息!E:K,7,FALSE)</f>
        <v>JWDDCD2025102100479</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五冶建设空港兴城怡心街道83亩项目</v>
      </c>
    </row>
    <row r="4388" hidden="1" spans="2:18">
      <c r="B4388" s="125" t="s">
        <v>203</v>
      </c>
      <c r="C4388" s="59">
        <v>45941</v>
      </c>
      <c r="D4388" s="109" t="str">
        <f>VLOOKUP(B4388,辅助信息!E:K,7,FALSE)</f>
        <v>JWDDCD2025102100479</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五冶建设空港兴城怡心街道83亩项目</v>
      </c>
    </row>
    <row r="4389" hidden="1" spans="2:18">
      <c r="B4389" s="125" t="s">
        <v>203</v>
      </c>
      <c r="C4389" s="59">
        <v>45941</v>
      </c>
      <c r="D4389" s="109" t="str">
        <f>VLOOKUP(B4389,辅助信息!E:K,7,FALSE)</f>
        <v>JWDDCD2025102100479</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五冶建设空港兴城怡心街道83亩项目</v>
      </c>
    </row>
    <row r="4390" hidden="1" spans="2:18">
      <c r="B4390" s="125" t="s">
        <v>203</v>
      </c>
      <c r="C4390" s="59">
        <v>45941</v>
      </c>
      <c r="D4390" s="109" t="str">
        <f>VLOOKUP(B4390,辅助信息!E:K,7,FALSE)</f>
        <v>JWDDCD2025102100479</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五冶建设空港兴城怡心街道83亩项目</v>
      </c>
    </row>
    <row r="4391" hidden="1" spans="2:18">
      <c r="B4391" s="125" t="s">
        <v>203</v>
      </c>
      <c r="C4391" s="59">
        <v>45941</v>
      </c>
      <c r="D4391" s="109" t="str">
        <f>VLOOKUP(B4391,辅助信息!E:K,7,FALSE)</f>
        <v>JWDDCD2025102100479</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五冶建设空港兴城怡心街道83亩项目</v>
      </c>
    </row>
    <row r="4392" hidden="1" spans="2:18">
      <c r="B4392" s="125" t="s">
        <v>203</v>
      </c>
      <c r="C4392" s="59">
        <v>45941</v>
      </c>
      <c r="D4392" s="109" t="str">
        <f>VLOOKUP(B4392,辅助信息!E:K,7,FALSE)</f>
        <v>JWDDCD2025102100479</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五冶建设空港兴城怡心街道83亩项目</v>
      </c>
    </row>
    <row r="4393" hidden="1" spans="2:18">
      <c r="B4393" s="125" t="s">
        <v>203</v>
      </c>
      <c r="C4393" s="59">
        <v>45941</v>
      </c>
      <c r="D4393" s="109" t="str">
        <f>VLOOKUP(B4393,辅助信息!E:K,7,FALSE)</f>
        <v>JWDDCD2025102100479</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五冶建设空港兴城怡心街道83亩项目</v>
      </c>
    </row>
    <row r="4394" hidden="1" spans="2:18">
      <c r="B4394" s="125" t="s">
        <v>203</v>
      </c>
      <c r="C4394" s="59">
        <v>45941</v>
      </c>
      <c r="D4394" s="109" t="str">
        <f>VLOOKUP(B4394,辅助信息!E:K,7,FALSE)</f>
        <v>JWDDCD2025102100479</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五冶建设空港兴城怡心街道83亩项目</v>
      </c>
    </row>
    <row r="4395" hidden="1" spans="2:18">
      <c r="B4395" s="125" t="s">
        <v>203</v>
      </c>
      <c r="C4395" s="59">
        <v>45941</v>
      </c>
      <c r="D4395" s="109" t="str">
        <f>VLOOKUP(B4395,辅助信息!E:K,7,FALSE)</f>
        <v>JWDDCD2025102100479</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五冶建设空港兴城怡心街道83亩项目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乐山市校地共建产教融合基地建设项目一标段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乐山市校地共建产教融合基地建设项目一标段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乐山市校地共建产教融合基地建设项目一标段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乐山市校地共建产教融合基地建设项目一标段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乐山市校地共建产教融合基地建设项目一标段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乐山市校地共建产教融合基地建设项目一标段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乐山市校地共建产教融合基地建设项目一标段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乐山市校地共建产教融合基地建设项目一标段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乐山市校地共建产教融合基地建设项目一标段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乐山市校地共建产教融合基地建设项目一标段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乐山市校地共建产教融合基地建设项目一标段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乐山市校地共建产教融合基地建设项目一标段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乐山市校地共建产教融合基地建设项目一标段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乐山市校地共建产教融合基地建设项目一标段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乐山市校地共建产教融合基地建设项目一标段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乐山市校地共建产教融合基地建设项目一标段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乐山市校地共建产教融合基地建设项目一标段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五冶钢构龙泉东洪片区70亩住宅、商业及配套工程项目二标段</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五冶钢构龙泉东洪片区70亩住宅、商业及配套工程项目二标段</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五冶钢构龙泉东洪片区70亩住宅、商业及配套工程项目三标段</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五冶钢构龙泉东洪片区70亩住宅、商业及配套工程项目三标段</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五冶钢构龙泉东洪片区70亩住宅、商业及配套工程项目三标段</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五冶钢构龙泉东洪片区70亩住宅、商业及配套工程项目三标段</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五冶钢构龙泉东洪片区70亩住宅、商业及配套工程项目三标段</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五冶钢构龙泉东洪片区70亩住宅、商业及配套工程项目三标段</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五冶钢构龙泉东洪片区70亩住宅、商业及配套工程项目三标段</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五冶钢构龙泉东洪片区70亩住宅、商业及配套工程项目三标段</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五冶钢构龙泉东洪片区70亩住宅、商业及配套工程项目三标段</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五冶钢构龙泉东洪片区70亩住宅、商业及配套工程项目三标段</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五冶钢构龙泉东洪片区70亩住宅、商业及配套工程项目三标段</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五冶钢构龙泉东洪片区70亩住宅、商业及配套工程项目一标段</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五冶钢构龙泉东洪片区85亩住宅、商业及配套工程项目二标段</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五冶钢构龙泉东洪片区85亩住宅、商业及配套工程项目二标段</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五冶钢构龙泉东洪片区85亩住宅、商业及配套工程项目三标段</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五冶钢构龙泉东洪片区85亩住宅、商业及配套工程项目三标段</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五冶钢构龙泉东洪片区85亩住宅、商业及配套工程项目三标段</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五冶钢构龙泉东洪片区85亩住宅、商业及配套工程项目三标段</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五冶钢构龙泉东洪片区85亩住宅、商业及配套工程项目三标段</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五冶钢构龙泉东洪片区85亩住宅、商业及配套工程项目三标段</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五冶钢构龙泉东洪片区85亩住宅、商业及配套工程项目三标段</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五冶钢构龙泉东洪片区85亩住宅、商业及配套工程项目三标段</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五冶钢构龙泉东洪片区85亩住宅、商业及配套工程项目三标段</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五冶钢构龙泉东洪片区85亩住宅、商业及配套工程项目三标段</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五冶钢构龙泉东洪片区85亩住宅、商业及配套工程项目一标段</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五冶钢构龙泉东洪片区85亩住宅、商业及配套工程项目一标段</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五冶钢构龙泉东洪片区85亩住宅、商业及配套工程项目一标段</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五冶钢构龙泉东洪片区85亩住宅、商业及配套工程项目一标段</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五冶钢构龙泉东洪片区85亩住宅、商业及配套工程项目一标段</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五冶钢构龙泉东洪片区85亩住宅、商业及配套工程项目一标段</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五冶钢构龙泉东洪片区85亩住宅、商业及配套工程项目一标段</v>
      </c>
    </row>
    <row r="4491" hidden="1" spans="2:18">
      <c r="B4491" s="124" t="s">
        <v>231</v>
      </c>
      <c r="C4491" s="59">
        <v>45944</v>
      </c>
      <c r="D4491" s="29" t="str">
        <f>VLOOKUP(B4491,辅助信息!E:K,7,FALSE)</f>
        <v>JWDDCD2025102100481</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五冶建设成都盐道街中学初中部改扩建工程-一标</v>
      </c>
    </row>
    <row r="4492" hidden="1" spans="2:18">
      <c r="B4492" s="124" t="s">
        <v>231</v>
      </c>
      <c r="C4492" s="59">
        <v>45944</v>
      </c>
      <c r="D4492" s="29" t="str">
        <f>VLOOKUP(B4492,辅助信息!E:K,7,FALSE)</f>
        <v>JWDDCD2025102100481</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五冶建设成都盐道街中学初中部改扩建工程-一标</v>
      </c>
    </row>
    <row r="4493" hidden="1" spans="2:18">
      <c r="B4493" s="124" t="s">
        <v>231</v>
      </c>
      <c r="C4493" s="59">
        <v>45944</v>
      </c>
      <c r="D4493" s="29" t="str">
        <f>VLOOKUP(B4493,辅助信息!E:K,7,FALSE)</f>
        <v>JWDDCD2025102100481</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五冶建设成都盐道街中学初中部改扩建工程-一标</v>
      </c>
    </row>
    <row r="4494" hidden="1" spans="2:18">
      <c r="B4494" s="124" t="s">
        <v>231</v>
      </c>
      <c r="C4494" s="59">
        <v>45944</v>
      </c>
      <c r="D4494" s="29" t="str">
        <f>VLOOKUP(B4494,辅助信息!E:K,7,FALSE)</f>
        <v>JWDDCD2025102100481</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五冶建设成都盐道街中学初中部改扩建工程-一标</v>
      </c>
    </row>
    <row r="4495" hidden="1" spans="2:18">
      <c r="B4495" s="124" t="s">
        <v>231</v>
      </c>
      <c r="C4495" s="59">
        <v>45944</v>
      </c>
      <c r="D4495" s="29" t="str">
        <f>VLOOKUP(B4495,辅助信息!E:K,7,FALSE)</f>
        <v>JWDDCD2025102100481</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五冶建设成都盐道街中学初中部改扩建工程-一标</v>
      </c>
    </row>
    <row r="4496" hidden="1" spans="2:18">
      <c r="B4496" s="124" t="s">
        <v>167</v>
      </c>
      <c r="C4496" s="59">
        <v>45944</v>
      </c>
      <c r="D4496" s="29" t="str">
        <f>VLOOKUP(B4496,辅助信息!E:K,7,FALSE)</f>
        <v>JWDDCD2025102100473</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五冶建设扩建艺体中学二期工程</v>
      </c>
    </row>
    <row r="4497" hidden="1" spans="2:18">
      <c r="B4497" s="124" t="s">
        <v>167</v>
      </c>
      <c r="C4497" s="59">
        <v>45944</v>
      </c>
      <c r="D4497" s="29" t="str">
        <f>VLOOKUP(B4497,辅助信息!E:K,7,FALSE)</f>
        <v>JWDDCD2025102100473</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五冶建设扩建艺体中学二期工程</v>
      </c>
    </row>
    <row r="4498" hidden="1" spans="2:18">
      <c r="B4498" s="124" t="s">
        <v>167</v>
      </c>
      <c r="C4498" s="59">
        <v>45944</v>
      </c>
      <c r="D4498" s="29" t="str">
        <f>VLOOKUP(B4498,辅助信息!E:K,7,FALSE)</f>
        <v>JWDDCD2025102100473</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五冶建设扩建艺体中学二期工程</v>
      </c>
    </row>
    <row r="4499" hidden="1" spans="2:18">
      <c r="B4499" s="124" t="s">
        <v>167</v>
      </c>
      <c r="C4499" s="59">
        <v>45944</v>
      </c>
      <c r="D4499" s="29" t="str">
        <f>VLOOKUP(B4499,辅助信息!E:K,7,FALSE)</f>
        <v>JWDDCD2025102100473</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五冶建设扩建艺体中学二期工程</v>
      </c>
    </row>
    <row r="4500" hidden="1" spans="2:18">
      <c r="B4500" s="124" t="s">
        <v>167</v>
      </c>
      <c r="C4500" s="59">
        <v>45944</v>
      </c>
      <c r="D4500" s="29" t="str">
        <f>VLOOKUP(B4500,辅助信息!E:K,7,FALSE)</f>
        <v>JWDDCD2025102100473</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五冶建设扩建艺体中学二期工程</v>
      </c>
    </row>
    <row r="4501" hidden="1" spans="2:18">
      <c r="B4501" s="124" t="s">
        <v>167</v>
      </c>
      <c r="C4501" s="59">
        <v>45944</v>
      </c>
      <c r="D4501" s="29" t="str">
        <f>VLOOKUP(B4501,辅助信息!E:K,7,FALSE)</f>
        <v>JWDDCD2025102100473</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五冶建设扩建艺体中学二期工程</v>
      </c>
    </row>
    <row r="4502" hidden="1" spans="2:18">
      <c r="B4502" s="124" t="s">
        <v>167</v>
      </c>
      <c r="C4502" s="59">
        <v>45944</v>
      </c>
      <c r="D4502" s="29" t="str">
        <f>VLOOKUP(B4502,辅助信息!E:K,7,FALSE)</f>
        <v>JWDDCD2025102100473</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五冶建设扩建艺体中学二期工程</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五冶建设龙泉芙蓉花语项目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五冶建设龙泉芙蓉花语项目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五冶建设龙泉芙蓉花语项目</v>
      </c>
    </row>
    <row r="4506" hidden="1" spans="2:18">
      <c r="B4506" s="124" t="s">
        <v>215</v>
      </c>
      <c r="C4506" s="59">
        <v>45944</v>
      </c>
      <c r="D4506" s="29" t="str">
        <f>VLOOKUP(B4506,辅助信息!E:K,7,FALSE)</f>
        <v>JWDDCD2025102100486</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五冶建设龙泉驿一医院配套建设工程</v>
      </c>
    </row>
    <row r="4507" hidden="1" spans="2:18">
      <c r="B4507" s="124" t="s">
        <v>215</v>
      </c>
      <c r="C4507" s="59">
        <v>45944</v>
      </c>
      <c r="D4507" s="29" t="str">
        <f>VLOOKUP(B4507,辅助信息!E:K,7,FALSE)</f>
        <v>JWDDCD2025102100486</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五冶建设龙泉驿一医院配套建设工程</v>
      </c>
    </row>
    <row r="4508" hidden="1" spans="2:18">
      <c r="B4508" s="124" t="s">
        <v>215</v>
      </c>
      <c r="C4508" s="59">
        <v>45944</v>
      </c>
      <c r="D4508" s="29" t="str">
        <f>VLOOKUP(B4508,辅助信息!E:K,7,FALSE)</f>
        <v>JWDDCD2025102100486</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五冶建设龙泉驿一医院配套建设工程</v>
      </c>
    </row>
    <row r="4509" hidden="1" spans="2:18">
      <c r="B4509" s="124" t="s">
        <v>215</v>
      </c>
      <c r="C4509" s="59">
        <v>45944</v>
      </c>
      <c r="D4509" s="29" t="str">
        <f>VLOOKUP(B4509,辅助信息!E:K,7,FALSE)</f>
        <v>JWDDCD2025102100486</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五冶建设龙泉驿一医院配套建设工程</v>
      </c>
    </row>
    <row r="4510" hidden="1" spans="2:18">
      <c r="B4510" s="124" t="s">
        <v>215</v>
      </c>
      <c r="C4510" s="59">
        <v>45944</v>
      </c>
      <c r="D4510" s="29" t="str">
        <f>VLOOKUP(B4510,辅助信息!E:K,7,FALSE)</f>
        <v>JWDDCD2025102100486</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五冶建设龙泉驿一医院配套建设工程</v>
      </c>
    </row>
    <row r="4511" hidden="1" spans="2:18">
      <c r="B4511" s="124" t="s">
        <v>215</v>
      </c>
      <c r="C4511" s="59">
        <v>45944</v>
      </c>
      <c r="D4511" s="29" t="str">
        <f>VLOOKUP(B4511,辅助信息!E:K,7,FALSE)</f>
        <v>JWDDCD2025102100486</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五冶建设龙泉驿一医院配套建设工程</v>
      </c>
    </row>
    <row r="4512" hidden="1" spans="2:18">
      <c r="B4512" s="124" t="s">
        <v>215</v>
      </c>
      <c r="C4512" s="59">
        <v>45944</v>
      </c>
      <c r="D4512" s="29" t="str">
        <f>VLOOKUP(B4512,辅助信息!E:K,7,FALSE)</f>
        <v>JWDDCD2025102100486</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五冶建设龙泉驿一医院配套建设工程</v>
      </c>
    </row>
    <row r="4513" hidden="1" spans="2:18">
      <c r="B4513" s="124" t="s">
        <v>215</v>
      </c>
      <c r="C4513" s="59">
        <v>45944</v>
      </c>
      <c r="D4513" s="29" t="str">
        <f>VLOOKUP(B4513,辅助信息!E:K,7,FALSE)</f>
        <v>JWDDCD2025102100486</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五冶建设龙泉驿一医院配套建设工程</v>
      </c>
    </row>
    <row r="4514" hidden="1" spans="2:18">
      <c r="B4514" s="124" t="s">
        <v>215</v>
      </c>
      <c r="C4514" s="59">
        <v>45944</v>
      </c>
      <c r="D4514" s="29" t="str">
        <f>VLOOKUP(B4514,辅助信息!E:K,7,FALSE)</f>
        <v>JWDDCD2025102100486</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五冶建设龙泉驿一医院配套建设工程</v>
      </c>
    </row>
    <row r="4515" hidden="1" spans="2:18">
      <c r="B4515" s="124" t="s">
        <v>215</v>
      </c>
      <c r="C4515" s="59">
        <v>45944</v>
      </c>
      <c r="D4515" s="29" t="str">
        <f>VLOOKUP(B4515,辅助信息!E:K,7,FALSE)</f>
        <v>JWDDCD2025102100486</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五冶建设龙泉驿一医院配套建设工程</v>
      </c>
    </row>
    <row r="4516" hidden="1" spans="2:18">
      <c r="B4516" s="124" t="s">
        <v>215</v>
      </c>
      <c r="C4516" s="59">
        <v>45944</v>
      </c>
      <c r="D4516" s="29" t="str">
        <f>VLOOKUP(B4516,辅助信息!E:K,7,FALSE)</f>
        <v>JWDDCD2025102100486</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五冶建设龙泉驿一医院配套建设工程</v>
      </c>
    </row>
    <row r="4517" hidden="1" spans="2:18">
      <c r="B4517" s="124" t="s">
        <v>215</v>
      </c>
      <c r="C4517" s="59">
        <v>45944</v>
      </c>
      <c r="D4517" s="29" t="str">
        <f>VLOOKUP(B4517,辅助信息!E:K,7,FALSE)</f>
        <v>JWDDCD2025102100486</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五冶建设龙泉驿一医院配套建设工程</v>
      </c>
    </row>
    <row r="4518" hidden="1" spans="2:18">
      <c r="B4518" s="124" t="s">
        <v>215</v>
      </c>
      <c r="C4518" s="59">
        <v>45944</v>
      </c>
      <c r="D4518" s="29" t="str">
        <f>VLOOKUP(B4518,辅助信息!E:K,7,FALSE)</f>
        <v>JWDDCD2025102100486</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五冶建设龙泉驿一医院配套建设工程</v>
      </c>
    </row>
    <row r="4519" hidden="1" spans="2:18">
      <c r="B4519" s="124" t="s">
        <v>215</v>
      </c>
      <c r="C4519" s="59">
        <v>45944</v>
      </c>
      <c r="D4519" s="29" t="str">
        <f>VLOOKUP(B4519,辅助信息!E:K,7,FALSE)</f>
        <v>JWDDCD2025102100486</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五冶建设龙泉驿一医院配套建设工程</v>
      </c>
    </row>
    <row r="4520" hidden="1" spans="2:18">
      <c r="B4520" s="124" t="s">
        <v>215</v>
      </c>
      <c r="C4520" s="59">
        <v>45944</v>
      </c>
      <c r="D4520" s="29" t="str">
        <f>VLOOKUP(B4520,辅助信息!E:K,7,FALSE)</f>
        <v>JWDDCD2025102100486</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五冶建设龙泉驿一医院配套建设工程</v>
      </c>
    </row>
    <row r="4521" hidden="1" spans="2:18">
      <c r="B4521" s="124" t="s">
        <v>215</v>
      </c>
      <c r="C4521" s="59">
        <v>45944</v>
      </c>
      <c r="D4521" s="29" t="str">
        <f>VLOOKUP(B4521,辅助信息!E:K,7,FALSE)</f>
        <v>JWDDCD2025102100486</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五冶建设龙泉驿一医院配套建设工程</v>
      </c>
    </row>
    <row r="4522" hidden="1" spans="2:18">
      <c r="B4522" s="124" t="s">
        <v>215</v>
      </c>
      <c r="C4522" s="59">
        <v>45944</v>
      </c>
      <c r="D4522" s="29" t="str">
        <f>VLOOKUP(B4522,辅助信息!E:K,7,FALSE)</f>
        <v>JWDDCD2025102100486</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五冶建设龙泉驿一医院配套建设工程</v>
      </c>
    </row>
    <row r="4523" hidden="1" spans="2:18">
      <c r="B4523" s="124" t="s">
        <v>196</v>
      </c>
      <c r="C4523" s="59">
        <v>45944</v>
      </c>
      <c r="D4523" s="29" t="str">
        <f>VLOOKUP(B4523,辅助信息!E:K,7,FALSE)</f>
        <v>JWDDCD2025102100476</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五冶建设师大附中外语校新建教学楼工程</v>
      </c>
    </row>
    <row r="4524" hidden="1" spans="2:18">
      <c r="B4524" s="124" t="s">
        <v>196</v>
      </c>
      <c r="C4524" s="59">
        <v>45944</v>
      </c>
      <c r="D4524" s="29" t="str">
        <f>VLOOKUP(B4524,辅助信息!E:K,7,FALSE)</f>
        <v>JWDDCD2025102100476</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五冶建设师大附中外语校新建教学楼工程</v>
      </c>
    </row>
    <row r="4525" hidden="1" spans="2:18">
      <c r="B4525" s="124" t="s">
        <v>196</v>
      </c>
      <c r="C4525" s="59">
        <v>45944</v>
      </c>
      <c r="D4525" s="29" t="str">
        <f>VLOOKUP(B4525,辅助信息!E:K,7,FALSE)</f>
        <v>JWDDCD2025102100476</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五冶建设师大附中外语校新建教学楼工程</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乐山市校地共建产教融合基地建设项目一标段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乐山市校地共建产教融合基地建设项目一标段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乐山市校地共建产教融合基地建设项目一标段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乐山市校地共建产教融合基地建设项目一标段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乐山市校地共建产教融合基地建设项目一标段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JWDDCD2025102100481</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五冶建设成都盐道街中学初中部改扩建工程-一标</v>
      </c>
    </row>
    <row r="4554" hidden="1" spans="2:18">
      <c r="B4554" s="124" t="s">
        <v>231</v>
      </c>
      <c r="C4554" s="132">
        <v>45945</v>
      </c>
      <c r="D4554" s="29" t="str">
        <f>VLOOKUP(B4554,辅助信息!E:K,7,FALSE)</f>
        <v>JWDDCD2025102100481</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五冶建设成都盐道街中学初中部改扩建工程-一标</v>
      </c>
    </row>
    <row r="4555" hidden="1" spans="2:18">
      <c r="B4555" s="124" t="s">
        <v>231</v>
      </c>
      <c r="C4555" s="132">
        <v>45945</v>
      </c>
      <c r="D4555" s="29" t="str">
        <f>VLOOKUP(B4555,辅助信息!E:K,7,FALSE)</f>
        <v>JWDDCD2025102100481</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五冶建设成都盐道街中学初中部改扩建工程-一标</v>
      </c>
    </row>
    <row r="4556" hidden="1" spans="2:18">
      <c r="B4556" s="124" t="s">
        <v>231</v>
      </c>
      <c r="C4556" s="132">
        <v>45945</v>
      </c>
      <c r="D4556" s="29" t="str">
        <f>VLOOKUP(B4556,辅助信息!E:K,7,FALSE)</f>
        <v>JWDDCD2025102100481</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五冶建设成都盐道街中学初中部改扩建工程-一标</v>
      </c>
    </row>
    <row r="4557" hidden="1" spans="2:18">
      <c r="B4557" s="124" t="s">
        <v>231</v>
      </c>
      <c r="C4557" s="132">
        <v>45945</v>
      </c>
      <c r="D4557" s="29" t="str">
        <f>VLOOKUP(B4557,辅助信息!E:K,7,FALSE)</f>
        <v>JWDDCD2025102100481</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五冶建设成都盐道街中学初中部改扩建工程-一标</v>
      </c>
    </row>
    <row r="4558" hidden="1" spans="2:18">
      <c r="B4558" s="124" t="s">
        <v>231</v>
      </c>
      <c r="C4558" s="132">
        <v>45945</v>
      </c>
      <c r="D4558" s="29" t="str">
        <f>VLOOKUP(B4558,辅助信息!E:K,7,FALSE)</f>
        <v>JWDDCD2025102100481</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五冶建设成都盐道街中学初中部改扩建工程-一标</v>
      </c>
    </row>
    <row r="4559" hidden="1" spans="2:18">
      <c r="B4559" s="124" t="s">
        <v>231</v>
      </c>
      <c r="C4559" s="132">
        <v>45945</v>
      </c>
      <c r="D4559" s="29" t="str">
        <f>VLOOKUP(B4559,辅助信息!E:K,7,FALSE)</f>
        <v>JWDDCD2025102100481</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五冶建设成都盐道街中学初中部改扩建工程-一标</v>
      </c>
    </row>
    <row r="4560" hidden="1" spans="2:18">
      <c r="B4560" s="124" t="s">
        <v>231</v>
      </c>
      <c r="C4560" s="132">
        <v>45945</v>
      </c>
      <c r="D4560" s="29" t="str">
        <f>VLOOKUP(B4560,辅助信息!E:K,7,FALSE)</f>
        <v>JWDDCD2025102100481</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五冶建设成都盐道街中学初中部改扩建工程-一标</v>
      </c>
    </row>
    <row r="4561" hidden="1" spans="2:18">
      <c r="B4561" s="124" t="s">
        <v>208</v>
      </c>
      <c r="C4561" s="132">
        <v>45945</v>
      </c>
      <c r="D4561" s="29" t="str">
        <f>VLOOKUP(B4561,辅助信息!E:K,7,FALSE)</f>
        <v>JWDDCD2025102100480</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五冶建设锦江区林家坝片区20号地块商业项目</v>
      </c>
    </row>
    <row r="4562" hidden="1" spans="2:18">
      <c r="B4562" s="124" t="s">
        <v>208</v>
      </c>
      <c r="C4562" s="132">
        <v>45945</v>
      </c>
      <c r="D4562" s="29" t="str">
        <f>VLOOKUP(B4562,辅助信息!E:K,7,FALSE)</f>
        <v>JWDDCD2025102100480</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五冶建设锦江区林家坝片区20号地块商业项目</v>
      </c>
    </row>
    <row r="4563" hidden="1" spans="2:18">
      <c r="B4563" s="124" t="s">
        <v>208</v>
      </c>
      <c r="C4563" s="132">
        <v>45945</v>
      </c>
      <c r="D4563" s="29" t="str">
        <f>VLOOKUP(B4563,辅助信息!E:K,7,FALSE)</f>
        <v>JWDDCD2025102100480</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五冶建设锦江区林家坝片区20号地块商业项目</v>
      </c>
    </row>
    <row r="4564" hidden="1" spans="2:18">
      <c r="B4564" s="124" t="s">
        <v>208</v>
      </c>
      <c r="C4564" s="132">
        <v>45945</v>
      </c>
      <c r="D4564" s="29" t="str">
        <f>VLOOKUP(B4564,辅助信息!E:K,7,FALSE)</f>
        <v>JWDDCD2025102100480</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五冶建设锦江区林家坝片区20号地块商业项目</v>
      </c>
    </row>
    <row r="4565" hidden="1" spans="2:18">
      <c r="B4565" s="124" t="s">
        <v>203</v>
      </c>
      <c r="C4565" s="132">
        <v>45945</v>
      </c>
      <c r="D4565" s="29" t="str">
        <f>VLOOKUP(B4565,辅助信息!E:K,7,FALSE)</f>
        <v>JWDDCD2025102100479</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五冶建设空港兴城怡心街道83亩项目</v>
      </c>
    </row>
    <row r="4566" hidden="1" spans="2:18">
      <c r="B4566" s="124" t="s">
        <v>203</v>
      </c>
      <c r="C4566" s="132">
        <v>45945</v>
      </c>
      <c r="D4566" s="29" t="str">
        <f>VLOOKUP(B4566,辅助信息!E:K,7,FALSE)</f>
        <v>JWDDCD2025102100479</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五冶建设空港兴城怡心街道83亩项目</v>
      </c>
    </row>
    <row r="4567" hidden="1" spans="1:18">
      <c r="A4567" s="46" t="s">
        <v>241</v>
      </c>
      <c r="B4567" s="124" t="s">
        <v>203</v>
      </c>
      <c r="C4567" s="132">
        <v>45945</v>
      </c>
      <c r="D4567" s="29" t="str">
        <f>VLOOKUP(B4567,辅助信息!E:K,7,FALSE)</f>
        <v>JWDDCD2025102100479</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五冶建设空港兴城怡心街道83亩项目</v>
      </c>
    </row>
    <row r="4568" hidden="1" spans="2:18">
      <c r="B4568" s="124" t="s">
        <v>203</v>
      </c>
      <c r="C4568" s="132">
        <v>45945</v>
      </c>
      <c r="D4568" s="29" t="str">
        <f>VLOOKUP(B4568,辅助信息!E:K,7,FALSE)</f>
        <v>JWDDCD2025102100479</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五冶建设空港兴城怡心街道83亩项目</v>
      </c>
    </row>
    <row r="4569" hidden="1" spans="2:18">
      <c r="B4569" s="124" t="s">
        <v>203</v>
      </c>
      <c r="C4569" s="132">
        <v>45945</v>
      </c>
      <c r="D4569" s="29" t="str">
        <f>VLOOKUP(B4569,辅助信息!E:K,7,FALSE)</f>
        <v>JWDDCD2025102100479</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五冶建设空港兴城怡心街道83亩项目</v>
      </c>
    </row>
    <row r="4570" hidden="1" spans="2:18">
      <c r="B4570" s="124" t="s">
        <v>203</v>
      </c>
      <c r="C4570" s="132">
        <v>45945</v>
      </c>
      <c r="D4570" s="29" t="str">
        <f>VLOOKUP(B4570,辅助信息!E:K,7,FALSE)</f>
        <v>JWDDCD2025102100479</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五冶建设空港兴城怡心街道83亩项目</v>
      </c>
    </row>
    <row r="4571" hidden="1" spans="2:18">
      <c r="B4571" s="124" t="s">
        <v>203</v>
      </c>
      <c r="C4571" s="132">
        <v>45945</v>
      </c>
      <c r="D4571" s="29" t="str">
        <f>VLOOKUP(B4571,辅助信息!E:K,7,FALSE)</f>
        <v>JWDDCD2025102100479</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五冶建设空港兴城怡心街道83亩项目</v>
      </c>
    </row>
    <row r="4572" hidden="1" spans="2:18">
      <c r="B4572" s="124" t="s">
        <v>203</v>
      </c>
      <c r="C4572" s="132">
        <v>45945</v>
      </c>
      <c r="D4572" s="29" t="str">
        <f>VLOOKUP(B4572,辅助信息!E:K,7,FALSE)</f>
        <v>JWDDCD2025102100479</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五冶建设空港兴城怡心街道83亩项目</v>
      </c>
    </row>
    <row r="4573" hidden="1" spans="2:18">
      <c r="B4573" s="124" t="s">
        <v>203</v>
      </c>
      <c r="C4573" s="132">
        <v>45945</v>
      </c>
      <c r="D4573" s="29" t="str">
        <f>VLOOKUP(B4573,辅助信息!E:K,7,FALSE)</f>
        <v>JWDDCD2025102100479</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五冶建设空港兴城怡心街道83亩项目</v>
      </c>
    </row>
    <row r="4574" hidden="1" spans="2:18">
      <c r="B4574" s="124" t="s">
        <v>203</v>
      </c>
      <c r="C4574" s="132">
        <v>45945</v>
      </c>
      <c r="D4574" s="29" t="str">
        <f>VLOOKUP(B4574,辅助信息!E:K,7,FALSE)</f>
        <v>JWDDCD2025102100479</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五冶建设空港兴城怡心街道83亩项目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五冶钢构龙泉东洪片区70亩住宅、商业及配套工程项目二标段</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五冶钢构龙泉东洪片区70亩住宅、商业及配套工程项目二标段</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五冶钢构龙泉东洪片区70亩住宅、商业及配套工程项目二标段</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五冶钢构龙泉东洪片区70亩住宅、商业及配套工程项目二标段</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五冶钢构龙泉东洪片区70亩住宅、商业及配套工程项目三标段</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五冶钢构龙泉东洪片区70亩住宅、商业及配套工程项目三标段</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五冶钢构龙泉东洪片区70亩住宅、商业及配套工程项目三标段</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五冶钢构龙泉东洪片区70亩住宅、商业及配套工程项目三标段</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五冶钢构龙泉东洪片区70亩住宅、商业及配套工程项目一标段</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五冶钢构龙泉东洪片区70亩住宅、商业及配套工程项目一标段</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五冶钢构龙泉东洪片区70亩住宅、商业及配套工程项目一标段</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五冶钢构龙泉东洪片区85亩住宅、商业及配套工程项目三标段</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五冶钢构龙泉东洪片区85亩住宅、商业及配套工程项目三标段</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五冶钢构龙泉东洪片区85亩住宅、商业及配套工程项目三标段</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五冶钢构龙泉东洪片区85亩住宅、商业及配套工程项目三标段</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五冶钢构龙泉东洪片区85亩住宅、商业及配套工程项目三标段</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五冶钢构龙泉东洪片区85亩住宅、商业及配套工程项目三标段</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五冶钢构龙泉东洪片区85亩住宅、商业及配套工程项目三标段</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五冶钢构龙泉东洪片区85亩住宅、商业及配套工程项目三标段</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五冶钢构龙泉东洪片区85亩住宅、商业及配套工程项目一标段</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五冶钢构龙泉东洪片区85亩住宅、商业及配套工程项目一标段</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五冶钢构龙泉东洪片区85亩住宅、商业及配套工程项目一标段</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五冶钢构龙泉东洪片区85亩住宅、商业及配套工程项目一标段</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五冶钢构龙泉东洪片区85亩住宅、商业及配套工程项目一标段</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五冶钢构龙泉东洪片区85亩住宅、商业及配套工程项目一标段</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五冶钢构龙泉东洪片区85亩住宅、商业及配套工程项目一标段</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五冶钢构龙泉东洪片区85亩住宅、商业及配套工程项目一标段</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JWDDCD2025102100479</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五冶建设空港兴城怡心街道83亩项目</v>
      </c>
    </row>
    <row r="4608" hidden="1" spans="2:18">
      <c r="B4608" s="125" t="s">
        <v>203</v>
      </c>
      <c r="C4608" s="59">
        <v>45946</v>
      </c>
      <c r="D4608" s="109" t="str">
        <f>VLOOKUP(B4608,辅助信息!E:K,7,FALSE)</f>
        <v>JWDDCD2025102100479</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五冶建设空港兴城怡心街道83亩项目</v>
      </c>
    </row>
    <row r="4609" hidden="1" spans="2:18">
      <c r="B4609" s="125" t="s">
        <v>203</v>
      </c>
      <c r="C4609" s="59">
        <v>45946</v>
      </c>
      <c r="D4609" s="109" t="str">
        <f>VLOOKUP(B4609,辅助信息!E:K,7,FALSE)</f>
        <v>JWDDCD2025102100479</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五冶建设空港兴城怡心街道83亩项目</v>
      </c>
    </row>
    <row r="4610" hidden="1" spans="2:18">
      <c r="B4610" s="125" t="s">
        <v>203</v>
      </c>
      <c r="C4610" s="59">
        <v>45946</v>
      </c>
      <c r="D4610" s="109" t="str">
        <f>VLOOKUP(B4610,辅助信息!E:K,7,FALSE)</f>
        <v>JWDDCD2025102100479</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五冶建设空港兴城怡心街道83亩项目</v>
      </c>
    </row>
    <row r="4611" hidden="1" spans="2:18">
      <c r="B4611" s="125" t="s">
        <v>203</v>
      </c>
      <c r="C4611" s="59">
        <v>45946</v>
      </c>
      <c r="D4611" s="109" t="str">
        <f>VLOOKUP(B4611,辅助信息!E:K,7,FALSE)</f>
        <v>JWDDCD2025102100479</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五冶建设空港兴城怡心街道83亩项目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五冶钢构龙泉东洪片区70亩住宅、商业及配套工程项目三标段</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五冶钢构龙泉东洪片区70亩住宅、商业及配套工程项目三标段</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五冶钢构龙泉东洪片区70亩住宅、商业及配套工程项目三标段</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五冶钢构龙泉东洪片区70亩住宅、商业及配套工程项目三标段</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五冶钢构龙泉东洪片区85亩住宅、商业及配套工程项目三标段</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五冶钢构龙泉东洪片区85亩住宅、商业及配套工程项目三标段</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五冶钢构龙泉东洪片区85亩住宅、商业及配套工程项目三标段</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五冶钢构龙泉东洪片区85亩住宅、商业及配套工程项目三标段</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五冶钢构龙泉东洪片区85亩住宅、商业及配套工程项目三标段</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五冶钢构龙泉东洪片区85亩住宅、商业及配套工程项目三标段</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五冶钢构龙泉东洪片区85亩住宅、商业及配套工程项目三标段</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五冶钢构龙泉东洪片区85亩住宅、商业及配套工程项目三标段</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五冶钢构龙泉东洪片区85亩住宅、商业及配套工程项目一标段</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12</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五冶钢构龙泉东洪片区70亩住宅、商业及配套工程项目二标段</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五冶钢构龙泉东洪片区70亩住宅、商业及配套工程项目二标段</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五冶钢构龙泉东洪片区70亩住宅、商业及配套工程项目二标段</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五冶钢构龙泉东洪片区70亩住宅、商业及配套工程项目二标段</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五冶钢构龙泉东洪片区70亩住宅、商业及配套工程项目二标段</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五冶钢构龙泉东洪片区70亩住宅、商业及配套工程项目二标段</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9</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9</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9</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9</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9</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JWDDCD2025102100479</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五冶建设空港兴城怡心街道83亩项目</v>
      </c>
    </row>
    <row r="4664" hidden="1" spans="2:18">
      <c r="B4664" s="125" t="s">
        <v>203</v>
      </c>
      <c r="C4664" s="59">
        <v>45948</v>
      </c>
      <c r="D4664" s="109" t="str">
        <f>VLOOKUP(B4664,辅助信息!E:K,7,FALSE)</f>
        <v>JWDDCD2025102100479</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五冶建设空港兴城怡心街道83亩项目</v>
      </c>
    </row>
    <row r="4665" hidden="1" spans="2:18">
      <c r="B4665" s="125" t="s">
        <v>203</v>
      </c>
      <c r="C4665" s="59">
        <v>45948</v>
      </c>
      <c r="D4665" s="109" t="str">
        <f>VLOOKUP(B4665,辅助信息!E:K,7,FALSE)</f>
        <v>JWDDCD2025102100479</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五冶建设空港兴城怡心街道83亩项目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5</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五冶钢构龙泉东洪片区70亩住宅、商业及配套工程项目三标段</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5</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五冶钢构龙泉东洪片区70亩住宅、商业及配套工程项目三标段</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5</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五冶钢构龙泉东洪片区70亩住宅、商业及配套工程项目三标段</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5</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五冶钢构龙泉东洪片区70亩住宅、商业及配套工程项目三标段</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5</v>
      </c>
      <c r="Q4670" s="18" t="str">
        <f>VLOOKUP(B4670,辅助信息!E:M,9,FALSE)</f>
        <v>ZTWM-CDGS-XS-2025-0156-五冶钢构-2025年九月第一批次钢筋采购合同(三圣乡项目)-中铁物贸成都公司</v>
      </c>
      <c r="R4670" s="18" t="str">
        <f>_xlfn._xlws.FILTER(辅助信息!D:D,辅助信息!E:E=B4670)</f>
        <v>五冶钢构龙泉东洪片区85亩住宅、商业及配套工程项目三标段</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5</v>
      </c>
      <c r="Q4671" s="18" t="str">
        <f>VLOOKUP(B4671,辅助信息!E:M,9,FALSE)</f>
        <v>ZTWM-CDGS-XS-2025-0156-五冶钢构-2025年九月第一批次钢筋采购合同(三圣乡项目)-中铁物贸成都公司</v>
      </c>
      <c r="R4671" s="18" t="str">
        <f>_xlfn._xlws.FILTER(辅助信息!D:D,辅助信息!E:E=B4671)</f>
        <v>五冶钢构龙泉东洪片区85亩住宅、商业及配套工程项目三标段</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5</v>
      </c>
      <c r="Q4672" s="18" t="str">
        <f>VLOOKUP(B4672,辅助信息!E:M,9,FALSE)</f>
        <v>ZTWM-CDGS-XS-2025-0156-五冶钢构-2025年九月第一批次钢筋采购合同(三圣乡项目)-中铁物贸成都公司</v>
      </c>
      <c r="R4672" s="18" t="str">
        <f>_xlfn._xlws.FILTER(辅助信息!D:D,辅助信息!E:E=B4672)</f>
        <v>五冶钢构龙泉东洪片区85亩住宅、商业及配套工程项目三标段</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5</v>
      </c>
      <c r="Q4673" s="18" t="str">
        <f>VLOOKUP(B4673,辅助信息!E:M,9,FALSE)</f>
        <v>ZTWM-CDGS-XS-2025-0156-五冶钢构-2025年九月第一批次钢筋采购合同(三圣乡项目)-中铁物贸成都公司</v>
      </c>
      <c r="R4673" s="18" t="str">
        <f>_xlfn._xlws.FILTER(辅助信息!D:D,辅助信息!E:E=B4673)</f>
        <v>五冶钢构龙泉东洪片区85亩住宅、商业及配套工程项目一标段</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12</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5</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五冶钢构龙泉东洪片区70亩住宅、商业及配套工程项目二标段</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JWDDCD2025102100473</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五冶建设扩建艺体中学二期工程</v>
      </c>
    </row>
    <row r="4693" hidden="1" spans="2:18">
      <c r="B4693" s="124" t="s">
        <v>167</v>
      </c>
      <c r="C4693" s="59">
        <v>45947</v>
      </c>
      <c r="D4693" s="29" t="str">
        <f>VLOOKUP(B4693,辅助信息!E:K,7,FALSE)</f>
        <v>JWDDCD2025102100473</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五冶建设扩建艺体中学二期工程</v>
      </c>
    </row>
    <row r="4694" hidden="1" spans="2:18">
      <c r="B4694" s="124" t="s">
        <v>167</v>
      </c>
      <c r="C4694" s="59">
        <v>45947</v>
      </c>
      <c r="D4694" s="29" t="str">
        <f>VLOOKUP(B4694,辅助信息!E:K,7,FALSE)</f>
        <v>JWDDCD2025102100473</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五冶建设扩建艺体中学二期工程</v>
      </c>
    </row>
    <row r="4695" hidden="1" spans="2:18">
      <c r="B4695" s="124" t="s">
        <v>167</v>
      </c>
      <c r="C4695" s="59">
        <v>45947</v>
      </c>
      <c r="D4695" s="29" t="str">
        <f>VLOOKUP(B4695,辅助信息!E:K,7,FALSE)</f>
        <v>JWDDCD2025102100473</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五冶建设扩建艺体中学二期工程</v>
      </c>
    </row>
    <row r="4696" hidden="1" spans="2:18">
      <c r="B4696" s="124" t="s">
        <v>167</v>
      </c>
      <c r="C4696" s="59">
        <v>45947</v>
      </c>
      <c r="D4696" s="29" t="str">
        <f>VLOOKUP(B4696,辅助信息!E:K,7,FALSE)</f>
        <v>JWDDCD2025102100473</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五冶建设扩建艺体中学二期工程</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5</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五冶钢构龙泉东洪片区70亩住宅、商业及配套工程项目一标段</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5</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五冶钢构龙泉东洪片区70亩住宅、商业及配套工程项目一标段</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5</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五冶钢构龙泉东洪片区70亩住宅、商业及配套工程项目一标段</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5</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五冶钢构龙泉东洪片区70亩住宅、商业及配套工程项目一标段</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5</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五冶钢构龙泉东洪片区70亩住宅、商业及配套工程项目一标段</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5</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五冶钢构龙泉东洪片区70亩住宅、商业及配套工程项目一标段</v>
      </c>
    </row>
    <row r="4703" hidden="1" spans="2:18">
      <c r="B4703" s="124" t="s">
        <v>203</v>
      </c>
      <c r="C4703" s="59">
        <v>45948</v>
      </c>
      <c r="D4703" s="29" t="str">
        <f>VLOOKUP(B4703,辅助信息!E:K,7,FALSE)</f>
        <v>JWDDCD2025102100479</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五冶建设空港兴城怡心街道83亩项目</v>
      </c>
    </row>
    <row r="4704" hidden="1" spans="2:18">
      <c r="B4704" s="124" t="s">
        <v>203</v>
      </c>
      <c r="C4704" s="59">
        <v>45948</v>
      </c>
      <c r="D4704" s="29" t="str">
        <f>VLOOKUP(B4704,辅助信息!E:K,7,FALSE)</f>
        <v>JWDDCD2025102100479</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五冶建设空港兴城怡心街道83亩项目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5</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5</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5</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5</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5</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5</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5</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5</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5</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5</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5</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5</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5</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5</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JWDDCD2025102100481</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5</v>
      </c>
      <c r="Q4719" s="18" t="str">
        <f>VLOOKUP(B4719,辅助信息!E:M,9,FALSE)</f>
        <v>ZTWM-CDGS-XS-2025-0073-五冶天府-成都怡心湖片区及龙泉驿医院等项目</v>
      </c>
      <c r="R4719" s="18" t="str">
        <f>_xlfn._xlws.FILTER(辅助信息!D:D,辅助信息!E:E=B4719)</f>
        <v>五冶建设成都盐道街中学初中部改扩建工程-一标</v>
      </c>
    </row>
    <row r="4720" hidden="1" spans="2:18">
      <c r="B4720" s="124" t="s">
        <v>231</v>
      </c>
      <c r="C4720" s="59">
        <v>45950</v>
      </c>
      <c r="D4720" s="29" t="str">
        <f>VLOOKUP(B4720,辅助信息!E:K,7,FALSE)</f>
        <v>JWDDCD2025102100481</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5</v>
      </c>
      <c r="Q4720" s="18" t="str">
        <f>VLOOKUP(B4720,辅助信息!E:M,9,FALSE)</f>
        <v>ZTWM-CDGS-XS-2025-0073-五冶天府-成都怡心湖片区及龙泉驿医院等项目</v>
      </c>
      <c r="R4720" s="18" t="str">
        <f>_xlfn._xlws.FILTER(辅助信息!D:D,辅助信息!E:E=B4720)</f>
        <v>五冶建设成都盐道街中学初中部改扩建工程-一标</v>
      </c>
    </row>
    <row r="4721" hidden="1" spans="2:18">
      <c r="B4721" s="124" t="s">
        <v>196</v>
      </c>
      <c r="C4721" s="59">
        <v>45949</v>
      </c>
      <c r="D4721" s="29" t="str">
        <f>VLOOKUP(B4721,辅助信息!E:K,7,FALSE)</f>
        <v>JWDDCD2025102100476</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五冶建设师大附中外语校新建教学楼工程</v>
      </c>
    </row>
    <row r="4722" hidden="1" spans="2:18">
      <c r="B4722" s="124" t="s">
        <v>196</v>
      </c>
      <c r="C4722" s="59">
        <v>45949</v>
      </c>
      <c r="D4722" s="29" t="str">
        <f>VLOOKUP(B4722,辅助信息!E:K,7,FALSE)</f>
        <v>JWDDCD2025102100476</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五冶建设师大附中外语校新建教学楼工程</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4</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4</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4</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JWDDCD2025102100479</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五冶建设空港兴城怡心街道83亩项目</v>
      </c>
    </row>
    <row r="4727" hidden="1" spans="2:18">
      <c r="B4727" s="47" t="s">
        <v>203</v>
      </c>
      <c r="C4727" s="59">
        <v>45949</v>
      </c>
      <c r="D4727" s="15" t="str">
        <f>VLOOKUP(B4727,辅助信息!E:K,7,FALSE)</f>
        <v>JWDDCD2025102100479</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五冶建设空港兴城怡心街道83亩项目</v>
      </c>
    </row>
    <row r="4728" hidden="1" spans="2:18">
      <c r="B4728" s="47" t="s">
        <v>203</v>
      </c>
      <c r="C4728" s="59">
        <v>45949</v>
      </c>
      <c r="D4728" s="15" t="str">
        <f>VLOOKUP(B4728,辅助信息!E:K,7,FALSE)</f>
        <v>JWDDCD2025102100479</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五冶建设空港兴城怡心街道83亩项目</v>
      </c>
    </row>
    <row r="4729" hidden="1" spans="2:18">
      <c r="B4729" s="47" t="s">
        <v>203</v>
      </c>
      <c r="C4729" s="59">
        <v>45949</v>
      </c>
      <c r="D4729" s="15" t="str">
        <f>VLOOKUP(B4729,辅助信息!E:K,7,FALSE)</f>
        <v>JWDDCD2025102100479</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五冶建设空港兴城怡心街道83亩项目</v>
      </c>
    </row>
    <row r="4730" hidden="1" spans="2:18">
      <c r="B4730" s="47" t="s">
        <v>203</v>
      </c>
      <c r="C4730" s="59">
        <v>45949</v>
      </c>
      <c r="D4730" s="15" t="str">
        <f>VLOOKUP(B4730,辅助信息!E:K,7,FALSE)</f>
        <v>JWDDCD2025102100479</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五冶建设空港兴城怡心街道83亩项目</v>
      </c>
    </row>
    <row r="4731" hidden="1" spans="2:18">
      <c r="B4731" s="47" t="s">
        <v>203</v>
      </c>
      <c r="C4731" s="59">
        <v>45949</v>
      </c>
      <c r="D4731" s="15" t="str">
        <f>VLOOKUP(B4731,辅助信息!E:K,7,FALSE)</f>
        <v>JWDDCD2025102100479</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五冶建设空港兴城怡心街道83亩项目</v>
      </c>
    </row>
    <row r="4732" hidden="1" spans="2:18">
      <c r="B4732" s="47" t="s">
        <v>203</v>
      </c>
      <c r="C4732" s="59">
        <v>45949</v>
      </c>
      <c r="D4732" s="15" t="str">
        <f>VLOOKUP(B4732,辅助信息!E:K,7,FALSE)</f>
        <v>JWDDCD2025102100479</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五冶建设空港兴城怡心街道83亩项目</v>
      </c>
    </row>
    <row r="4733" hidden="1" spans="2:18">
      <c r="B4733" s="47" t="s">
        <v>203</v>
      </c>
      <c r="C4733" s="59">
        <v>45949</v>
      </c>
      <c r="D4733" s="15" t="str">
        <f>VLOOKUP(B4733,辅助信息!E:K,7,FALSE)</f>
        <v>JWDDCD2025102100479</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五冶建设空港兴城怡心街道83亩项目</v>
      </c>
    </row>
    <row r="4734" hidden="1" spans="2:18">
      <c r="B4734" s="47" t="s">
        <v>203</v>
      </c>
      <c r="C4734" s="59">
        <v>45949</v>
      </c>
      <c r="D4734" s="15" t="str">
        <f>VLOOKUP(B4734,辅助信息!E:K,7,FALSE)</f>
        <v>JWDDCD2025102100479</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五冶建设空港兴城怡心街道83亩项目</v>
      </c>
    </row>
    <row r="4735" hidden="1" spans="2:18">
      <c r="B4735" s="47" t="s">
        <v>203</v>
      </c>
      <c r="C4735" s="59">
        <v>45949</v>
      </c>
      <c r="D4735" s="15" t="str">
        <f>VLOOKUP(B4735,辅助信息!E:K,7,FALSE)</f>
        <v>JWDDCD2025102100479</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五冶建设空港兴城怡心街道83亩项目</v>
      </c>
    </row>
    <row r="4736" hidden="1" spans="2:18">
      <c r="B4736" s="47" t="s">
        <v>203</v>
      </c>
      <c r="C4736" s="73">
        <v>45949</v>
      </c>
      <c r="D4736" s="15" t="str">
        <f>VLOOKUP(B4736,辅助信息!E:K,7,FALSE)</f>
        <v>JWDDCD2025102100479</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五冶建设空港兴城怡心街道83亩项目</v>
      </c>
    </row>
    <row r="4737" hidden="1" spans="2:18">
      <c r="B4737" s="124" t="s">
        <v>203</v>
      </c>
      <c r="C4737" s="59">
        <v>45950</v>
      </c>
      <c r="D4737" s="29" t="str">
        <f>VLOOKUP(B4737,辅助信息!E:K,7,FALSE)</f>
        <v>JWDDCD2025102100479</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4</v>
      </c>
      <c r="Q4737" s="18" t="str">
        <f>VLOOKUP(B4737,辅助信息!E:M,9,FALSE)</f>
        <v>ZTWM-CDGS-XS-2025-0073-五冶天府-成都怡心湖片区及龙泉驿医院等项目</v>
      </c>
      <c r="R4737" s="18" t="str">
        <f>_xlfn._xlws.FILTER(辅助信息!D:D,辅助信息!E:E=B4737)</f>
        <v>五冶建设空港兴城怡心街道83亩项目</v>
      </c>
    </row>
    <row r="4738" hidden="1" spans="2:18">
      <c r="B4738" s="124" t="s">
        <v>203</v>
      </c>
      <c r="C4738" s="59">
        <v>45950</v>
      </c>
      <c r="D4738" s="29" t="str">
        <f>VLOOKUP(B4738,辅助信息!E:K,7,FALSE)</f>
        <v>JWDDCD2025102100479</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4</v>
      </c>
      <c r="Q4738" s="18" t="str">
        <f>VLOOKUP(B4738,辅助信息!E:M,9,FALSE)</f>
        <v>ZTWM-CDGS-XS-2025-0073-五冶天府-成都怡心湖片区及龙泉驿医院等项目</v>
      </c>
      <c r="R4738" s="18" t="str">
        <f>_xlfn._xlws.FILTER(辅助信息!D:D,辅助信息!E:E=B4738)</f>
        <v>五冶建设空港兴城怡心街道83亩项目</v>
      </c>
    </row>
    <row r="4739" hidden="1" spans="2:18">
      <c r="B4739" s="124" t="s">
        <v>203</v>
      </c>
      <c r="C4739" s="59">
        <v>45950</v>
      </c>
      <c r="D4739" s="29" t="str">
        <f>VLOOKUP(B4739,辅助信息!E:K,7,FALSE)</f>
        <v>JWDDCD2025102100479</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4</v>
      </c>
      <c r="Q4739" s="18" t="str">
        <f>VLOOKUP(B4739,辅助信息!E:M,9,FALSE)</f>
        <v>ZTWM-CDGS-XS-2025-0073-五冶天府-成都怡心湖片区及龙泉驿医院等项目</v>
      </c>
      <c r="R4739" s="18" t="str">
        <f>_xlfn._xlws.FILTER(辅助信息!D:D,辅助信息!E:E=B4739)</f>
        <v>五冶建设空港兴城怡心街道83亩项目</v>
      </c>
    </row>
    <row r="4740" hidden="1" spans="2:18">
      <c r="B4740" s="124" t="s">
        <v>203</v>
      </c>
      <c r="C4740" s="59">
        <v>45950</v>
      </c>
      <c r="D4740" s="29" t="str">
        <f>VLOOKUP(B4740,辅助信息!E:K,7,FALSE)</f>
        <v>JWDDCD2025102100479</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4</v>
      </c>
      <c r="Q4740" s="18" t="str">
        <f>VLOOKUP(B4740,辅助信息!E:M,9,FALSE)</f>
        <v>ZTWM-CDGS-XS-2025-0073-五冶天府-成都怡心湖片区及龙泉驿医院等项目</v>
      </c>
      <c r="R4740" s="18" t="str">
        <f>_xlfn._xlws.FILTER(辅助信息!D:D,辅助信息!E:E=B4740)</f>
        <v>五冶建设空港兴城怡心街道83亩项目</v>
      </c>
    </row>
    <row r="4741" hidden="1" spans="2:18">
      <c r="B4741" s="124" t="s">
        <v>203</v>
      </c>
      <c r="C4741" s="59">
        <v>45950</v>
      </c>
      <c r="D4741" s="29" t="str">
        <f>VLOOKUP(B4741,辅助信息!E:K,7,FALSE)</f>
        <v>JWDDCD2025102100479</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4</v>
      </c>
      <c r="Q4741" s="18" t="str">
        <f>VLOOKUP(B4741,辅助信息!E:M,9,FALSE)</f>
        <v>ZTWM-CDGS-XS-2025-0073-五冶天府-成都怡心湖片区及龙泉驿医院等项目</v>
      </c>
      <c r="R4741" s="18" t="str">
        <f>_xlfn._xlws.FILTER(辅助信息!D:D,辅助信息!E:E=B4741)</f>
        <v>五冶建设空港兴城怡心街道83亩项目</v>
      </c>
    </row>
    <row r="4742" hidden="1" spans="2:18">
      <c r="B4742" s="124" t="s">
        <v>203</v>
      </c>
      <c r="C4742" s="59">
        <v>45950</v>
      </c>
      <c r="D4742" s="29" t="str">
        <f>VLOOKUP(B4742,辅助信息!E:K,7,FALSE)</f>
        <v>JWDDCD2025102100479</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4</v>
      </c>
      <c r="Q4742" s="18" t="str">
        <f>VLOOKUP(B4742,辅助信息!E:M,9,FALSE)</f>
        <v>ZTWM-CDGS-XS-2025-0073-五冶天府-成都怡心湖片区及龙泉驿医院等项目</v>
      </c>
      <c r="R4742" s="18" t="str">
        <f>_xlfn._xlws.FILTER(辅助信息!D:D,辅助信息!E:E=B4742)</f>
        <v>五冶建设空港兴城怡心街道83亩项目</v>
      </c>
    </row>
    <row r="4743" hidden="1" spans="2:18">
      <c r="B4743" s="124" t="s">
        <v>203</v>
      </c>
      <c r="C4743" s="59">
        <v>45950</v>
      </c>
      <c r="D4743" s="29" t="str">
        <f>VLOOKUP(B4743,辅助信息!E:K,7,FALSE)</f>
        <v>JWDDCD2025102100479</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4</v>
      </c>
      <c r="Q4743" s="18" t="str">
        <f>VLOOKUP(B4743,辅助信息!E:M,9,FALSE)</f>
        <v>ZTWM-CDGS-XS-2025-0073-五冶天府-成都怡心湖片区及龙泉驿医院等项目</v>
      </c>
      <c r="R4743" s="18" t="str">
        <f>_xlfn._xlws.FILTER(辅助信息!D:D,辅助信息!E:E=B4743)</f>
        <v>五冶建设空港兴城怡心街道83亩项目</v>
      </c>
    </row>
    <row r="4744" hidden="1" spans="2:18">
      <c r="B4744" s="124" t="s">
        <v>203</v>
      </c>
      <c r="C4744" s="59">
        <v>45950</v>
      </c>
      <c r="D4744" s="29" t="str">
        <f>VLOOKUP(B4744,辅助信息!E:K,7,FALSE)</f>
        <v>JWDDCD2025102100479</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4</v>
      </c>
      <c r="Q4744" s="18" t="str">
        <f>VLOOKUP(B4744,辅助信息!E:M,9,FALSE)</f>
        <v>ZTWM-CDGS-XS-2025-0073-五冶天府-成都怡心湖片区及龙泉驿医院等项目</v>
      </c>
      <c r="R4744" s="18" t="str">
        <f>_xlfn._xlws.FILTER(辅助信息!D:D,辅助信息!E:E=B4744)</f>
        <v>五冶建设空港兴城怡心街道83亩项目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7</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7</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7</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7</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4</v>
      </c>
      <c r="Q4749" s="18" t="str">
        <f>VLOOKUP(B4749,辅助信息!E:M,9,FALSE)</f>
        <v>ZTWM-CDGS-XS-2025-0156-五冶钢构-2025年九月第一批次钢筋采购合同(三圣乡项目)-中铁物贸成都公司</v>
      </c>
      <c r="R4749" s="18" t="str">
        <f>_xlfn._xlws.FILTER(辅助信息!D:D,辅助信息!E:E=B4749)</f>
        <v>五冶钢构龙泉东洪片区85亩住宅、商业及配套工程项目二标段</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4</v>
      </c>
      <c r="Q4750" s="18" t="str">
        <f>VLOOKUP(B4750,辅助信息!E:M,9,FALSE)</f>
        <v>ZTWM-CDGS-XS-2025-0156-五冶钢构-2025年九月第一批次钢筋采购合同(三圣乡项目)-中铁物贸成都公司</v>
      </c>
      <c r="R4750" s="18" t="str">
        <f>_xlfn._xlws.FILTER(辅助信息!D:D,辅助信息!E:E=B4750)</f>
        <v>五冶钢构龙泉东洪片区85亩住宅、商业及配套工程项目二标段</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4</v>
      </c>
      <c r="Q4751" s="18" t="str">
        <f>VLOOKUP(B4751,辅助信息!E:M,9,FALSE)</f>
        <v>ZTWM-CDGS-XS-2025-0156-五冶钢构-2025年九月第一批次钢筋采购合同(三圣乡项目)-中铁物贸成都公司</v>
      </c>
      <c r="R4751" s="18" t="str">
        <f>_xlfn._xlws.FILTER(辅助信息!D:D,辅助信息!E:E=B4751)</f>
        <v>五冶钢构龙泉东洪片区85亩住宅、商业及配套工程项目二标段</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4</v>
      </c>
      <c r="Q4752" s="18" t="str">
        <f>VLOOKUP(B4752,辅助信息!E:M,9,FALSE)</f>
        <v>ZTWM-CDGS-XS-2025-0156-五冶钢构-2025年九月第一批次钢筋采购合同(三圣乡项目)-中铁物贸成都公司</v>
      </c>
      <c r="R4752" s="18" t="str">
        <f>_xlfn._xlws.FILTER(辅助信息!D:D,辅助信息!E:E=B4752)</f>
        <v>五冶钢构龙泉东洪片区85亩住宅、商业及配套工程项目二标段</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4</v>
      </c>
      <c r="Q4753" s="18" t="str">
        <f>VLOOKUP(B4753,辅助信息!E:M,9,FALSE)</f>
        <v>ZTWM-CDGS-XS-2025-0156-五冶钢构-2025年九月第一批次钢筋采购合同(三圣乡项目)-中铁物贸成都公司</v>
      </c>
      <c r="R4753" s="18" t="str">
        <f>_xlfn._xlws.FILTER(辅助信息!D:D,辅助信息!E:E=B4753)</f>
        <v>五冶钢构龙泉东洪片区85亩住宅、商业及配套工程项目一标段</v>
      </c>
    </row>
    <row r="4754" hidden="1" spans="2:18">
      <c r="B4754" s="124" t="s">
        <v>215</v>
      </c>
      <c r="C4754" s="59">
        <v>45950</v>
      </c>
      <c r="D4754" s="29" t="str">
        <f>VLOOKUP(B4754,辅助信息!E:K,7,FALSE)</f>
        <v>JWDDCD2025102100486</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7</v>
      </c>
      <c r="Q4754" s="18" t="str">
        <f>VLOOKUP(B4754,辅助信息!E:M,9,FALSE)</f>
        <v>ZTWM-CDGS-XS-2025-0073-五冶天府-成都怡心湖片区及龙泉驿医院等项目</v>
      </c>
      <c r="R4754" s="18" t="str">
        <f>_xlfn._xlws.FILTER(辅助信息!D:D,辅助信息!E:E=B4754)</f>
        <v>五冶建设龙泉驿一医院配套建设工程</v>
      </c>
    </row>
    <row r="4755" hidden="1" spans="2:18">
      <c r="B4755" s="124" t="s">
        <v>215</v>
      </c>
      <c r="C4755" s="59">
        <v>45950</v>
      </c>
      <c r="D4755" s="29" t="str">
        <f>VLOOKUP(B4755,辅助信息!E:K,7,FALSE)</f>
        <v>JWDDCD2025102100486</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7</v>
      </c>
      <c r="Q4755" s="18" t="str">
        <f>VLOOKUP(B4755,辅助信息!E:M,9,FALSE)</f>
        <v>ZTWM-CDGS-XS-2025-0073-五冶天府-成都怡心湖片区及龙泉驿医院等项目</v>
      </c>
      <c r="R4755" s="18" t="str">
        <f>_xlfn._xlws.FILTER(辅助信息!D:D,辅助信息!E:E=B4755)</f>
        <v>五冶建设龙泉驿一医院配套建设工程</v>
      </c>
    </row>
    <row r="4756" hidden="1" spans="2:18">
      <c r="B4756" s="124" t="s">
        <v>215</v>
      </c>
      <c r="C4756" s="59">
        <v>45950</v>
      </c>
      <c r="D4756" s="29" t="str">
        <f>VLOOKUP(B4756,辅助信息!E:K,7,FALSE)</f>
        <v>JWDDCD2025102100486</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7</v>
      </c>
      <c r="Q4756" s="18" t="str">
        <f>VLOOKUP(B4756,辅助信息!E:M,9,FALSE)</f>
        <v>ZTWM-CDGS-XS-2025-0073-五冶天府-成都怡心湖片区及龙泉驿医院等项目</v>
      </c>
      <c r="R4756" s="18" t="str">
        <f>_xlfn._xlws.FILTER(辅助信息!D:D,辅助信息!E:E=B4756)</f>
        <v>五冶建设龙泉驿一医院配套建设工程</v>
      </c>
    </row>
    <row r="4757" hidden="1" spans="2:18">
      <c r="B4757" s="124" t="s">
        <v>215</v>
      </c>
      <c r="C4757" s="59">
        <v>45950</v>
      </c>
      <c r="D4757" s="29" t="str">
        <f>VLOOKUP(B4757,辅助信息!E:K,7,FALSE)</f>
        <v>JWDDCD2025102100486</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7</v>
      </c>
      <c r="Q4757" s="18" t="str">
        <f>VLOOKUP(B4757,辅助信息!E:M,9,FALSE)</f>
        <v>ZTWM-CDGS-XS-2025-0073-五冶天府-成都怡心湖片区及龙泉驿医院等项目</v>
      </c>
      <c r="R4757" s="18" t="str">
        <f>_xlfn._xlws.FILTER(辅助信息!D:D,辅助信息!E:E=B4757)</f>
        <v>五冶建设龙泉驿一医院配套建设工程</v>
      </c>
    </row>
    <row r="4758" hidden="1" spans="2:18">
      <c r="B4758" s="124" t="s">
        <v>215</v>
      </c>
      <c r="C4758" s="59">
        <v>45950</v>
      </c>
      <c r="D4758" s="29" t="str">
        <f>VLOOKUP(B4758,辅助信息!E:K,7,FALSE)</f>
        <v>JWDDCD2025102100486</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7</v>
      </c>
      <c r="Q4758" s="18" t="str">
        <f>VLOOKUP(B4758,辅助信息!E:M,9,FALSE)</f>
        <v>ZTWM-CDGS-XS-2025-0073-五冶天府-成都怡心湖片区及龙泉驿医院等项目</v>
      </c>
      <c r="R4758" s="18" t="str">
        <f>_xlfn._xlws.FILTER(辅助信息!D:D,辅助信息!E:E=B4758)</f>
        <v>五冶建设龙泉驿一医院配套建设工程</v>
      </c>
    </row>
    <row r="4759" hidden="1" spans="2:18">
      <c r="B4759" s="124" t="s">
        <v>215</v>
      </c>
      <c r="C4759" s="59">
        <v>45950</v>
      </c>
      <c r="D4759" s="29" t="str">
        <f>VLOOKUP(B4759,辅助信息!E:K,7,FALSE)</f>
        <v>JWDDCD2025102100486</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7</v>
      </c>
      <c r="Q4759" s="18" t="str">
        <f>VLOOKUP(B4759,辅助信息!E:M,9,FALSE)</f>
        <v>ZTWM-CDGS-XS-2025-0073-五冶天府-成都怡心湖片区及龙泉驿医院等项目</v>
      </c>
      <c r="R4759" s="18" t="str">
        <f>_xlfn._xlws.FILTER(辅助信息!D:D,辅助信息!E:E=B4759)</f>
        <v>五冶建设龙泉驿一医院配套建设工程</v>
      </c>
    </row>
    <row r="4760" hidden="1" spans="2:18">
      <c r="B4760" s="124" t="s">
        <v>215</v>
      </c>
      <c r="C4760" s="59">
        <v>45950</v>
      </c>
      <c r="D4760" s="29" t="str">
        <f>VLOOKUP(B4760,辅助信息!E:K,7,FALSE)</f>
        <v>JWDDCD2025102100486</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7</v>
      </c>
      <c r="Q4760" s="18" t="str">
        <f>VLOOKUP(B4760,辅助信息!E:M,9,FALSE)</f>
        <v>ZTWM-CDGS-XS-2025-0073-五冶天府-成都怡心湖片区及龙泉驿医院等项目</v>
      </c>
      <c r="R4760" s="18" t="str">
        <f>_xlfn._xlws.FILTER(辅助信息!D:D,辅助信息!E:E=B4760)</f>
        <v>五冶建设龙泉驿一医院配套建设工程</v>
      </c>
    </row>
    <row r="4761" hidden="1" spans="2:18">
      <c r="B4761" s="124" t="s">
        <v>215</v>
      </c>
      <c r="C4761" s="59">
        <v>45950</v>
      </c>
      <c r="D4761" s="29" t="str">
        <f>VLOOKUP(B4761,辅助信息!E:K,7,FALSE)</f>
        <v>JWDDCD2025102100486</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7</v>
      </c>
      <c r="Q4761" s="18" t="str">
        <f>VLOOKUP(B4761,辅助信息!E:M,9,FALSE)</f>
        <v>ZTWM-CDGS-XS-2025-0073-五冶天府-成都怡心湖片区及龙泉驿医院等项目</v>
      </c>
      <c r="R4761" s="18" t="str">
        <f>_xlfn._xlws.FILTER(辅助信息!D:D,辅助信息!E:E=B4761)</f>
        <v>五冶建设龙泉驿一医院配套建设工程</v>
      </c>
    </row>
    <row r="4762" hidden="1" spans="2:18">
      <c r="B4762" s="124" t="s">
        <v>215</v>
      </c>
      <c r="C4762" s="59">
        <v>45950</v>
      </c>
      <c r="D4762" s="29" t="str">
        <f>VLOOKUP(B4762,辅助信息!E:K,7,FALSE)</f>
        <v>JWDDCD2025102100486</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7</v>
      </c>
      <c r="Q4762" s="18" t="str">
        <f>VLOOKUP(B4762,辅助信息!E:M,9,FALSE)</f>
        <v>ZTWM-CDGS-XS-2025-0073-五冶天府-成都怡心湖片区及龙泉驿医院等项目</v>
      </c>
      <c r="R4762" s="18" t="str">
        <f>_xlfn._xlws.FILTER(辅助信息!D:D,辅助信息!E:E=B4762)</f>
        <v>五冶建设龙泉驿一医院配套建设工程</v>
      </c>
    </row>
    <row r="4763" hidden="1" spans="2:18">
      <c r="B4763" s="124" t="s">
        <v>215</v>
      </c>
      <c r="C4763" s="59">
        <v>45950</v>
      </c>
      <c r="D4763" s="29" t="str">
        <f>VLOOKUP(B4763,辅助信息!E:K,7,FALSE)</f>
        <v>JWDDCD2025102100486</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7</v>
      </c>
      <c r="Q4763" s="18" t="str">
        <f>VLOOKUP(B4763,辅助信息!E:M,9,FALSE)</f>
        <v>ZTWM-CDGS-XS-2025-0073-五冶天府-成都怡心湖片区及龙泉驿医院等项目</v>
      </c>
      <c r="R4763" s="18" t="str">
        <f>_xlfn._xlws.FILTER(辅助信息!D:D,辅助信息!E:E=B4763)</f>
        <v>五冶建设龙泉驿一医院配套建设工程</v>
      </c>
    </row>
    <row r="4764" hidden="1" spans="2:18">
      <c r="B4764" s="124" t="s">
        <v>215</v>
      </c>
      <c r="C4764" s="59">
        <v>45950</v>
      </c>
      <c r="D4764" s="29" t="str">
        <f>VLOOKUP(B4764,辅助信息!E:K,7,FALSE)</f>
        <v>JWDDCD2025102100486</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7</v>
      </c>
      <c r="Q4764" s="18" t="str">
        <f>VLOOKUP(B4764,辅助信息!E:M,9,FALSE)</f>
        <v>ZTWM-CDGS-XS-2025-0073-五冶天府-成都怡心湖片区及龙泉驿医院等项目</v>
      </c>
      <c r="R4764" s="18" t="str">
        <f>_xlfn._xlws.FILTER(辅助信息!D:D,辅助信息!E:E=B4764)</f>
        <v>五冶建设龙泉驿一医院配套建设工程</v>
      </c>
    </row>
    <row r="4765" hidden="1" spans="2:18">
      <c r="B4765" s="124" t="s">
        <v>215</v>
      </c>
      <c r="C4765" s="59">
        <v>45950</v>
      </c>
      <c r="D4765" s="29" t="str">
        <f>VLOOKUP(B4765,辅助信息!E:K,7,FALSE)</f>
        <v>JWDDCD2025102100486</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7</v>
      </c>
      <c r="Q4765" s="18" t="str">
        <f>VLOOKUP(B4765,辅助信息!E:M,9,FALSE)</f>
        <v>ZTWM-CDGS-XS-2025-0073-五冶天府-成都怡心湖片区及龙泉驿医院等项目</v>
      </c>
      <c r="R4765" s="18" t="str">
        <f>_xlfn._xlws.FILTER(辅助信息!D:D,辅助信息!E:E=B4765)</f>
        <v>五冶建设龙泉驿一医院配套建设工程</v>
      </c>
    </row>
    <row r="4766" hidden="1" spans="2:18">
      <c r="B4766" s="124" t="s">
        <v>215</v>
      </c>
      <c r="C4766" s="59">
        <v>45950</v>
      </c>
      <c r="D4766" s="29" t="str">
        <f>VLOOKUP(B4766,辅助信息!E:K,7,FALSE)</f>
        <v>JWDDCD2025102100486</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7</v>
      </c>
      <c r="Q4766" s="18" t="str">
        <f>VLOOKUP(B4766,辅助信息!E:M,9,FALSE)</f>
        <v>ZTWM-CDGS-XS-2025-0073-五冶天府-成都怡心湖片区及龙泉驿医院等项目</v>
      </c>
      <c r="R4766" s="18" t="str">
        <f>_xlfn._xlws.FILTER(辅助信息!D:D,辅助信息!E:E=B4766)</f>
        <v>五冶建设龙泉驿一医院配套建设工程</v>
      </c>
    </row>
    <row r="4767" hidden="1" spans="2:18">
      <c r="B4767" s="124" t="s">
        <v>231</v>
      </c>
      <c r="C4767" s="59">
        <v>45950</v>
      </c>
      <c r="D4767" s="29" t="str">
        <f>VLOOKUP(B4767,辅助信息!E:K,7,FALSE)</f>
        <v>JWDDCD2025102100481</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3</v>
      </c>
      <c r="Q4767" s="18" t="str">
        <f>VLOOKUP(B4767,辅助信息!E:M,9,FALSE)</f>
        <v>ZTWM-CDGS-XS-2025-0073-五冶天府-成都怡心湖片区及龙泉驿医院等项目</v>
      </c>
      <c r="R4767" s="18" t="str">
        <f>_xlfn._xlws.FILTER(辅助信息!D:D,辅助信息!E:E=B4767)</f>
        <v>五冶建设成都盐道街中学初中部改扩建工程-一标</v>
      </c>
    </row>
    <row r="4768" hidden="1" spans="2:18">
      <c r="B4768" s="124" t="s">
        <v>231</v>
      </c>
      <c r="C4768" s="59">
        <v>45950</v>
      </c>
      <c r="D4768" s="29" t="str">
        <f>VLOOKUP(B4768,辅助信息!E:K,7,FALSE)</f>
        <v>JWDDCD2025102100481</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3</v>
      </c>
      <c r="Q4768" s="18" t="str">
        <f>VLOOKUP(B4768,辅助信息!E:M,9,FALSE)</f>
        <v>ZTWM-CDGS-XS-2025-0073-五冶天府-成都怡心湖片区及龙泉驿医院等项目</v>
      </c>
      <c r="R4768" s="18" t="str">
        <f>_xlfn._xlws.FILTER(辅助信息!D:D,辅助信息!E:E=B4768)</f>
        <v>五冶建设成都盐道街中学初中部改扩建工程-一标</v>
      </c>
    </row>
    <row r="4769" hidden="1" spans="2:18">
      <c r="B4769" s="124" t="s">
        <v>231</v>
      </c>
      <c r="C4769" s="59">
        <v>45950</v>
      </c>
      <c r="D4769" s="29" t="str">
        <f>VLOOKUP(B4769,辅助信息!E:K,7,FALSE)</f>
        <v>JWDDCD2025102100481</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3</v>
      </c>
      <c r="Q4769" s="18" t="str">
        <f>VLOOKUP(B4769,辅助信息!E:M,9,FALSE)</f>
        <v>ZTWM-CDGS-XS-2025-0073-五冶天府-成都怡心湖片区及龙泉驿医院等项目</v>
      </c>
      <c r="R4769" s="18" t="str">
        <f>_xlfn._xlws.FILTER(辅助信息!D:D,辅助信息!E:E=B4769)</f>
        <v>五冶建设成都盐道街中学初中部改扩建工程-一标</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乐山市校地共建产教融合基地建设项目一标段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乐山市校地共建产教融合基地建设项目一标段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乐山市校地共建产教融合基地建设项目一标段</v>
      </c>
    </row>
    <row r="4775" hidden="1" spans="2:18">
      <c r="B4775" s="124" t="s">
        <v>167</v>
      </c>
      <c r="C4775" s="59">
        <v>45950</v>
      </c>
      <c r="D4775" s="29" t="str">
        <f>VLOOKUP(B4775,辅助信息!E:K,7,FALSE)</f>
        <v>JWDDCD2025102100473</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五冶建设扩建艺体中学二期工程</v>
      </c>
    </row>
    <row r="4776" hidden="1" spans="2:18">
      <c r="B4776" s="124" t="s">
        <v>167</v>
      </c>
      <c r="C4776" s="59">
        <v>45950</v>
      </c>
      <c r="D4776" s="29" t="str">
        <f>VLOOKUP(B4776,辅助信息!E:K,7,FALSE)</f>
        <v>JWDDCD2025102100473</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五冶建设扩建艺体中学二期工程</v>
      </c>
    </row>
    <row r="4777" hidden="1" spans="2:18">
      <c r="B4777" s="124" t="s">
        <v>167</v>
      </c>
      <c r="C4777" s="59">
        <v>45950</v>
      </c>
      <c r="D4777" s="29" t="str">
        <f>VLOOKUP(B4777,辅助信息!E:K,7,FALSE)</f>
        <v>JWDDCD2025102100473</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五冶建设扩建艺体中学二期工程</v>
      </c>
    </row>
    <row r="4778" hidden="1" spans="2:18">
      <c r="B4778" s="124" t="s">
        <v>167</v>
      </c>
      <c r="C4778" s="59">
        <v>45950</v>
      </c>
      <c r="D4778" s="29" t="str">
        <f>VLOOKUP(B4778,辅助信息!E:K,7,FALSE)</f>
        <v>JWDDCD2025102100473</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五冶建设扩建艺体中学二期工程</v>
      </c>
    </row>
    <row r="4779" hidden="1" spans="2:18">
      <c r="B4779" s="124" t="s">
        <v>167</v>
      </c>
      <c r="C4779" s="59">
        <v>45950</v>
      </c>
      <c r="D4779" s="29" t="str">
        <f>VLOOKUP(B4779,辅助信息!E:K,7,FALSE)</f>
        <v>JWDDCD2025102100473</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五冶建设扩建艺体中学二期工程</v>
      </c>
    </row>
    <row r="4780" hidden="1" spans="2:18">
      <c r="B4780" s="124" t="s">
        <v>167</v>
      </c>
      <c r="C4780" s="59">
        <v>45950</v>
      </c>
      <c r="D4780" s="29" t="str">
        <f>VLOOKUP(B4780,辅助信息!E:K,7,FALSE)</f>
        <v>JWDDCD2025102100473</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五冶建设扩建艺体中学二期工程</v>
      </c>
    </row>
    <row r="4781" hidden="1" spans="2:18">
      <c r="B4781" s="124" t="s">
        <v>167</v>
      </c>
      <c r="C4781" s="59">
        <v>45950</v>
      </c>
      <c r="D4781" s="29" t="str">
        <f>VLOOKUP(B4781,辅助信息!E:K,7,FALSE)</f>
        <v>JWDDCD2025102100473</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五冶建设扩建艺体中学二期工程</v>
      </c>
    </row>
    <row r="4782" hidden="1" spans="2:18">
      <c r="B4782" s="124" t="s">
        <v>167</v>
      </c>
      <c r="C4782" s="59">
        <v>45950</v>
      </c>
      <c r="D4782" s="29" t="str">
        <f>VLOOKUP(B4782,辅助信息!E:K,7,FALSE)</f>
        <v>JWDDCD2025102100473</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五冶建设扩建艺体中学二期工程</v>
      </c>
    </row>
    <row r="4783" hidden="1" spans="2:18">
      <c r="B4783" s="124" t="s">
        <v>167</v>
      </c>
      <c r="C4783" s="59">
        <v>45950</v>
      </c>
      <c r="D4783" s="29" t="str">
        <f>VLOOKUP(B4783,辅助信息!E:K,7,FALSE)</f>
        <v>JWDDCD2025102100473</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五冶建设扩建艺体中学二期工程</v>
      </c>
    </row>
    <row r="4784" hidden="1" spans="2:18">
      <c r="B4784" s="124" t="s">
        <v>167</v>
      </c>
      <c r="C4784" s="59">
        <v>45950</v>
      </c>
      <c r="D4784" s="29" t="str">
        <f>VLOOKUP(B4784,辅助信息!E:K,7,FALSE)</f>
        <v>JWDDCD2025102100473</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五冶建设扩建艺体中学二期工程</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五冶钢构龙泉东洪片区85亩住宅、商业及配套工程项目一标段</v>
      </c>
    </row>
    <row r="4786" hidden="1"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9</v>
      </c>
      <c r="Q4786" s="18" t="str">
        <f>VLOOKUP(B4786,辅助信息!E:M,9,FALSE)</f>
        <v>ZTWM-CDGS-XS-2024-0134-商投建工达州中医药科技成果示范园项目</v>
      </c>
      <c r="R4786" s="18" t="str">
        <f>_xlfn._xlws.FILTER(辅助信息!D:D,辅助信息!E:E=B4786)</f>
        <v>商投建工达州中医药科技园</v>
      </c>
    </row>
    <row r="4787" hidden="1"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5</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五冶钢构龙泉东洪片区70亩住宅、商业及配套工程项目三标段</v>
      </c>
    </row>
    <row r="4788" hidden="1"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5</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五冶钢构龙泉东洪片区70亩住宅、商业及配套工程项目三标段</v>
      </c>
    </row>
    <row r="4789" hidden="1"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5</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五冶钢构龙泉东洪片区70亩住宅、商业及配套工程项目三标段</v>
      </c>
    </row>
    <row r="4790" hidden="1"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5</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五冶钢构龙泉东洪片区70亩住宅、商业及配套工程项目三标段</v>
      </c>
    </row>
    <row r="4791" hidden="1" spans="2:18">
      <c r="B4791" s="125" t="s">
        <v>229</v>
      </c>
      <c r="C4791" s="59">
        <v>45952</v>
      </c>
      <c r="D4791" s="109" t="str">
        <f>VLOOKUP(B4791,辅助信息!E:K,7,FALSE)</f>
        <v>JWDDCD2025092400212</v>
      </c>
      <c r="E4791" s="109" t="str">
        <f>VLOOKUP(F4791,辅助信息!A:B,2,FALSE)</f>
        <v>盘螺</v>
      </c>
      <c r="F4791" s="109" t="s">
        <v>41</v>
      </c>
      <c r="G4791" s="110">
        <f>62-28</f>
        <v>34</v>
      </c>
      <c r="H4791" s="123">
        <f>IF(SUMIFS('[1]2025年已发货'!$E:$E,'[1]2025年已发货'!$F:$F,C4791,'[1]2025年已发货'!$C:$C,F4791,'[1]2025年已发货'!$G:$G,I4791,'[1]2025年已发货'!$H:$H,J4791)=0,"未发货",SUMIFS('[1]2025年已发货'!$E:$E,'[1]2025年已发货'!$F:$F,C4791,'[1]2025年已发货'!$C:$C,F4791,'[1]2025年已发货'!$G:$G,I4791,'[1]2025年已发货'!$H:$H,J4791))</f>
        <v>34</v>
      </c>
      <c r="I4791" s="145"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5</v>
      </c>
      <c r="Q4791" s="18" t="str">
        <f>VLOOKUP(B4791,辅助信息!E:M,9,FALSE)</f>
        <v>ZTWM-CDGS-XS-2025-0156-五冶钢构-2025年九月第一批次钢筋采购合同(三圣乡项目)-中铁物贸成都公司</v>
      </c>
      <c r="R4791" s="18" t="str">
        <f>_xlfn._xlws.FILTER(辅助信息!D:D,辅助信息!E:E=B4791)</f>
        <v>五冶钢构龙泉东洪片区85亩住宅、商业及配套工程项目三标段</v>
      </c>
    </row>
    <row r="4792" hidden="1" spans="2:18">
      <c r="B4792" s="125" t="s">
        <v>229</v>
      </c>
      <c r="C4792" s="59">
        <v>45952</v>
      </c>
      <c r="D4792" s="109" t="str">
        <f>VLOOKUP(B4792,辅助信息!E:K,7,FALSE)</f>
        <v>JWDDCD2025092400212</v>
      </c>
      <c r="E4792" s="109" t="str">
        <f>VLOOKUP(F4792,辅助信息!A:B,2,FALSE)</f>
        <v>盘螺</v>
      </c>
      <c r="F4792" s="109" t="s">
        <v>40</v>
      </c>
      <c r="G4792" s="110">
        <f>109-34</f>
        <v>75</v>
      </c>
      <c r="H4792" s="123">
        <f>IF(SUMIFS('[1]2025年已发货'!$E:$E,'[1]2025年已发货'!$F:$F,C4792,'[1]2025年已发货'!$C:$C,F4792,'[1]2025年已发货'!$G:$G,I4792,'[1]2025年已发货'!$H:$H,J4792)=0,"未发货",SUMIFS('[1]2025年已发货'!$E:$E,'[1]2025年已发货'!$F:$F,C4792,'[1]2025年已发货'!$C:$C,F4792,'[1]2025年已发货'!$G:$G,I4792,'[1]2025年已发货'!$H:$H,J4792))</f>
        <v>34</v>
      </c>
      <c r="I4792" s="145"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5</v>
      </c>
      <c r="Q4792" s="18" t="str">
        <f>VLOOKUP(B4792,辅助信息!E:M,9,FALSE)</f>
        <v>ZTWM-CDGS-XS-2025-0156-五冶钢构-2025年九月第一批次钢筋采购合同(三圣乡项目)-中铁物贸成都公司</v>
      </c>
      <c r="R4792" s="18" t="str">
        <f>_xlfn._xlws.FILTER(辅助信息!D:D,辅助信息!E:E=B4792)</f>
        <v>五冶钢构龙泉东洪片区85亩住宅、商业及配套工程项目三标段</v>
      </c>
    </row>
    <row r="4793" hidden="1" spans="2:18">
      <c r="B4793" s="125" t="s">
        <v>228</v>
      </c>
      <c r="C4793" s="59">
        <v>45952</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5"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5</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五冶钢构龙泉东洪片区70亩住宅、商业及配套工程项目二标段</v>
      </c>
    </row>
    <row r="4794" hidden="1" spans="2:18">
      <c r="B4794" s="125" t="s">
        <v>112</v>
      </c>
      <c r="C4794" s="59">
        <v>45952</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5"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5</v>
      </c>
      <c r="Q4794" s="18" t="str">
        <f>VLOOKUP(B4794,辅助信息!E:M,9,FALSE)</f>
        <v>ZTWM-CDGS-XS-2024-0134-商投建工达州中医药科技成果示范园项目</v>
      </c>
      <c r="R4794" s="18" t="str">
        <f>_xlfn._xlws.FILTER(辅助信息!D:D,辅助信息!E:E=B4794)</f>
        <v>商投建工达州中医药科技园</v>
      </c>
    </row>
    <row r="4795" hidden="1" spans="2:18">
      <c r="B4795" s="125" t="s">
        <v>112</v>
      </c>
      <c r="C4795" s="59">
        <v>45952</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5"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5</v>
      </c>
      <c r="Q4795" s="18" t="str">
        <f>VLOOKUP(B4795,辅助信息!E:M,9,FALSE)</f>
        <v>ZTWM-CDGS-XS-2024-0134-商投建工达州中医药科技成果示范园项目</v>
      </c>
      <c r="R4795" s="18" t="str">
        <f>_xlfn._xlws.FILTER(辅助信息!D:D,辅助信息!E:E=B4795)</f>
        <v>商投建工达州中医药科技园</v>
      </c>
    </row>
    <row r="4796" hidden="1" spans="2:18">
      <c r="B4796" s="125" t="s">
        <v>112</v>
      </c>
      <c r="C4796" s="59">
        <v>45952</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5"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5</v>
      </c>
      <c r="Q4796" s="18" t="str">
        <f>VLOOKUP(B4796,辅助信息!E:M,9,FALSE)</f>
        <v>ZTWM-CDGS-XS-2024-0134-商投建工达州中医药科技成果示范园项目</v>
      </c>
      <c r="R4796" s="18" t="str">
        <f>_xlfn._xlws.FILTER(辅助信息!D:D,辅助信息!E:E=B4796)</f>
        <v>商投建工达州中医药科技园</v>
      </c>
    </row>
    <row r="4797" hidden="1" spans="2:18">
      <c r="B4797" s="125" t="s">
        <v>112</v>
      </c>
      <c r="C4797" s="59">
        <v>45952</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5"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5</v>
      </c>
      <c r="Q4797" s="18" t="str">
        <f>VLOOKUP(B4797,辅助信息!E:M,9,FALSE)</f>
        <v>ZTWM-CDGS-XS-2024-0134-商投建工达州中医药科技成果示范园项目</v>
      </c>
      <c r="R4797" s="18" t="str">
        <f>_xlfn._xlws.FILTER(辅助信息!D:D,辅助信息!E:E=B4797)</f>
        <v>商投建工达州中医药科技园</v>
      </c>
    </row>
    <row r="4798" hidden="1" spans="2:18">
      <c r="B4798" s="125" t="s">
        <v>47</v>
      </c>
      <c r="C4798" s="59">
        <v>45952</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5"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5</v>
      </c>
      <c r="Q4798" s="18" t="str">
        <f>VLOOKUP(B4798,辅助信息!E:M,9,FALSE)</f>
        <v>ZTWM-CDGS-XS-2024-0134-商投建工达州中医药科技成果示范园项目</v>
      </c>
      <c r="R4798" s="18" t="str">
        <f>_xlfn._xlws.FILTER(辅助信息!D:D,辅助信息!E:E=B4798)</f>
        <v>商投建工达州中医药科技园</v>
      </c>
    </row>
    <row r="4799" hidden="1" spans="2:18">
      <c r="B4799" s="125" t="s">
        <v>47</v>
      </c>
      <c r="C4799" s="59">
        <v>45952</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5"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5</v>
      </c>
      <c r="Q4799" s="18" t="str">
        <f>VLOOKUP(B4799,辅助信息!E:M,9,FALSE)</f>
        <v>ZTWM-CDGS-XS-2024-0134-商投建工达州中医药科技成果示范园项目</v>
      </c>
      <c r="R4799" s="18" t="str">
        <f>_xlfn._xlws.FILTER(辅助信息!D:D,辅助信息!E:E=B4799)</f>
        <v>商投建工达州中医药科技园</v>
      </c>
    </row>
    <row r="4800" hidden="1" spans="2:18">
      <c r="B4800" s="125" t="s">
        <v>163</v>
      </c>
      <c r="C4800" s="59">
        <v>45952</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5"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4</v>
      </c>
      <c r="Q4800" s="18" t="str">
        <f>VLOOKUP(B4800,辅助信息!E:M,9,FALSE)</f>
        <v>ZTWM-CDGS-XS-2024-0134-商投建工达州中医药科技成果示范园项目</v>
      </c>
      <c r="R4800" s="18" t="str">
        <f>_xlfn._xlws.FILTER(辅助信息!D:D,辅助信息!E:E=B4800)</f>
        <v>商投建工达州中医药科技园</v>
      </c>
    </row>
    <row r="4801" hidden="1" spans="2:18">
      <c r="B4801" s="125" t="s">
        <v>203</v>
      </c>
      <c r="C4801" s="59">
        <v>45952</v>
      </c>
      <c r="D4801" s="109" t="str">
        <f>VLOOKUP(B4801,辅助信息!E:K,7,FALSE)</f>
        <v>JWDDCD2025102100479</v>
      </c>
      <c r="E4801" s="109" t="str">
        <f>VLOOKUP(F4801,辅助信息!A:B,2,FALSE)</f>
        <v>高线</v>
      </c>
      <c r="F4801" s="109" t="s">
        <v>57</v>
      </c>
      <c r="G4801" s="110">
        <v>2</v>
      </c>
      <c r="H4801" s="123">
        <f>IF(SUMIFS('[1]2025年已发货'!$E:$E,'[1]2025年已发货'!$F:$F,C4801,'[1]2025年已发货'!$C:$C,F4801,'[1]2025年已发货'!$G:$G,I4801,'[1]2025年已发货'!$H:$H,J4801)=0,"未发货",SUMIFS('[1]2025年已发货'!$E:$E,'[1]2025年已发货'!$F:$F,C4801,'[1]2025年已发货'!$C:$C,F4801,'[1]2025年已发货'!$G:$G,I4801,'[1]2025年已发货'!$H:$H,J4801))</f>
        <v>2</v>
      </c>
      <c r="I4801" s="145"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4</v>
      </c>
      <c r="Q4801" s="18" t="str">
        <f>VLOOKUP(B4801,辅助信息!E:M,9,FALSE)</f>
        <v>ZTWM-CDGS-XS-2025-0073-五冶天府-成都怡心湖片区及龙泉驿医院等项目</v>
      </c>
      <c r="R4801" s="18" t="str">
        <f>_xlfn._xlws.FILTER(辅助信息!D:D,辅助信息!E:E=B4801)</f>
        <v>五冶建设空港兴城怡心街道83亩项目</v>
      </c>
    </row>
    <row r="4802" hidden="1" spans="2:18">
      <c r="B4802" s="125" t="s">
        <v>203</v>
      </c>
      <c r="C4802" s="59">
        <v>45952</v>
      </c>
      <c r="D4802" s="109" t="str">
        <f>VLOOKUP(B4802,辅助信息!E:K,7,FALSE)</f>
        <v>JWDDCD2025102100479</v>
      </c>
      <c r="E4802" s="109" t="str">
        <f>VLOOKUP(F4802,辅助信息!A:B,2,FALSE)</f>
        <v>盘螺</v>
      </c>
      <c r="F4802" s="109" t="s">
        <v>49</v>
      </c>
      <c r="G4802" s="110">
        <v>2</v>
      </c>
      <c r="H4802" s="123">
        <f>IF(SUMIFS('[1]2025年已发货'!$E:$E,'[1]2025年已发货'!$F:$F,C4802,'[1]2025年已发货'!$C:$C,F4802,'[1]2025年已发货'!$G:$G,I4802,'[1]2025年已发货'!$H:$H,J4802)=0,"未发货",SUMIFS('[1]2025年已发货'!$E:$E,'[1]2025年已发货'!$F:$F,C4802,'[1]2025年已发货'!$C:$C,F4802,'[1]2025年已发货'!$G:$G,I4802,'[1]2025年已发货'!$H:$H,J4802))</f>
        <v>2</v>
      </c>
      <c r="I4802" s="145"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4</v>
      </c>
      <c r="Q4802" s="18" t="str">
        <f>VLOOKUP(B4802,辅助信息!E:M,9,FALSE)</f>
        <v>ZTWM-CDGS-XS-2025-0073-五冶天府-成都怡心湖片区及龙泉驿医院等项目</v>
      </c>
      <c r="R4802" s="18" t="str">
        <f>_xlfn._xlws.FILTER(辅助信息!D:D,辅助信息!E:E=B4802)</f>
        <v>五冶建设空港兴城怡心街道83亩项目</v>
      </c>
    </row>
    <row r="4803" hidden="1" spans="2:18">
      <c r="B4803" s="125" t="s">
        <v>203</v>
      </c>
      <c r="C4803" s="59">
        <v>45952</v>
      </c>
      <c r="D4803" s="109" t="str">
        <f>VLOOKUP(B4803,辅助信息!E:K,7,FALSE)</f>
        <v>JWDDCD2025102100479</v>
      </c>
      <c r="E4803" s="109" t="str">
        <f>VLOOKUP(F4803,辅助信息!A:B,2,FALSE)</f>
        <v>盘螺</v>
      </c>
      <c r="F4803" s="109" t="s">
        <v>40</v>
      </c>
      <c r="G4803" s="110">
        <v>12</v>
      </c>
      <c r="H4803" s="123">
        <f>IF(SUMIFS('[1]2025年已发货'!$E:$E,'[1]2025年已发货'!$F:$F,C4803,'[1]2025年已发货'!$C:$C,F4803,'[1]2025年已发货'!$G:$G,I4803,'[1]2025年已发货'!$H:$H,J4803)=0,"未发货",SUMIFS('[1]2025年已发货'!$E:$E,'[1]2025年已发货'!$F:$F,C4803,'[1]2025年已发货'!$C:$C,F4803,'[1]2025年已发货'!$G:$G,I4803,'[1]2025年已发货'!$H:$H,J4803))</f>
        <v>12</v>
      </c>
      <c r="I4803" s="145"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4</v>
      </c>
      <c r="Q4803" s="18" t="str">
        <f>VLOOKUP(B4803,辅助信息!E:M,9,FALSE)</f>
        <v>ZTWM-CDGS-XS-2025-0073-五冶天府-成都怡心湖片区及龙泉驿医院等项目</v>
      </c>
      <c r="R4803" s="18" t="str">
        <f>_xlfn._xlws.FILTER(辅助信息!D:D,辅助信息!E:E=B4803)</f>
        <v>五冶建设空港兴城怡心街道83亩项目</v>
      </c>
    </row>
    <row r="4804" hidden="1" spans="2:18">
      <c r="B4804" s="125" t="s">
        <v>203</v>
      </c>
      <c r="C4804" s="59">
        <v>45952</v>
      </c>
      <c r="D4804" s="109" t="str">
        <f>VLOOKUP(B4804,辅助信息!E:K,7,FALSE)</f>
        <v>JWDDCD2025102100479</v>
      </c>
      <c r="E4804" s="109" t="str">
        <f>VLOOKUP(F4804,辅助信息!A:B,2,FALSE)</f>
        <v>盘螺</v>
      </c>
      <c r="F4804" s="109" t="s">
        <v>41</v>
      </c>
      <c r="G4804" s="110">
        <v>8</v>
      </c>
      <c r="H4804" s="123">
        <f>IF(SUMIFS('[1]2025年已发货'!$E:$E,'[1]2025年已发货'!$F:$F,C4804,'[1]2025年已发货'!$C:$C,F4804,'[1]2025年已发货'!$G:$G,I4804,'[1]2025年已发货'!$H:$H,J4804)=0,"未发货",SUMIFS('[1]2025年已发货'!$E:$E,'[1]2025年已发货'!$F:$F,C4804,'[1]2025年已发货'!$C:$C,F4804,'[1]2025年已发货'!$G:$G,I4804,'[1]2025年已发货'!$H:$H,J4804))</f>
        <v>8</v>
      </c>
      <c r="I4804" s="145"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4</v>
      </c>
      <c r="Q4804" s="18" t="str">
        <f>VLOOKUP(B4804,辅助信息!E:M,9,FALSE)</f>
        <v>ZTWM-CDGS-XS-2025-0073-五冶天府-成都怡心湖片区及龙泉驿医院等项目</v>
      </c>
      <c r="R4804" s="18" t="str">
        <f>_xlfn._xlws.FILTER(辅助信息!D:D,辅助信息!E:E=B4804)</f>
        <v>五冶建设空港兴城怡心街道83亩项目</v>
      </c>
    </row>
    <row r="4805" hidden="1" spans="2:18">
      <c r="B4805" s="125" t="s">
        <v>203</v>
      </c>
      <c r="C4805" s="59">
        <v>45952</v>
      </c>
      <c r="D4805" s="109" t="str">
        <f>VLOOKUP(B4805,辅助信息!E:K,7,FALSE)</f>
        <v>JWDDCD2025102100479</v>
      </c>
      <c r="E4805" s="109" t="str">
        <f>VLOOKUP(F4805,辅助信息!A:B,2,FALSE)</f>
        <v>螺纹钢</v>
      </c>
      <c r="F4805" s="109" t="s">
        <v>32</v>
      </c>
      <c r="G4805" s="110">
        <v>4</v>
      </c>
      <c r="H4805" s="123">
        <f>IF(SUMIFS('[1]2025年已发货'!$E:$E,'[1]2025年已发货'!$F:$F,C4805,'[1]2025年已发货'!$C:$C,F4805,'[1]2025年已发货'!$G:$G,I4805,'[1]2025年已发货'!$H:$H,J4805)=0,"未发货",SUMIFS('[1]2025年已发货'!$E:$E,'[1]2025年已发货'!$F:$F,C4805,'[1]2025年已发货'!$C:$C,F4805,'[1]2025年已发货'!$G:$G,I4805,'[1]2025年已发货'!$H:$H,J4805))</f>
        <v>4</v>
      </c>
      <c r="I4805" s="145"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4</v>
      </c>
      <c r="Q4805" s="18" t="str">
        <f>VLOOKUP(B4805,辅助信息!E:M,9,FALSE)</f>
        <v>ZTWM-CDGS-XS-2025-0073-五冶天府-成都怡心湖片区及龙泉驿医院等项目</v>
      </c>
      <c r="R4805" s="18" t="str">
        <f>_xlfn._xlws.FILTER(辅助信息!D:D,辅助信息!E:E=B4805)</f>
        <v>五冶建设空港兴城怡心街道83亩项目</v>
      </c>
    </row>
    <row r="4806" hidden="1" spans="2:18">
      <c r="B4806" s="125" t="s">
        <v>203</v>
      </c>
      <c r="C4806" s="59">
        <v>45952</v>
      </c>
      <c r="D4806" s="109" t="str">
        <f>VLOOKUP(B4806,辅助信息!E:K,7,FALSE)</f>
        <v>JWDDCD2025102100479</v>
      </c>
      <c r="E4806" s="109" t="str">
        <f>VLOOKUP(F4806,辅助信息!A:B,2,FALSE)</f>
        <v>螺纹钢</v>
      </c>
      <c r="F4806" s="109" t="s">
        <v>33</v>
      </c>
      <c r="G4806" s="110">
        <v>10</v>
      </c>
      <c r="H4806" s="123">
        <v>10</v>
      </c>
      <c r="I4806" s="145"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4</v>
      </c>
      <c r="Q4806" s="18" t="str">
        <f>VLOOKUP(B4806,辅助信息!E:M,9,FALSE)</f>
        <v>ZTWM-CDGS-XS-2025-0073-五冶天府-成都怡心湖片区及龙泉驿医院等项目</v>
      </c>
      <c r="R4806" s="18" t="str">
        <f>_xlfn._xlws.FILTER(辅助信息!D:D,辅助信息!E:E=B4806)</f>
        <v>五冶建设空港兴城怡心街道83亩项目</v>
      </c>
    </row>
    <row r="4807" hidden="1" spans="2:18">
      <c r="B4807" s="125" t="s">
        <v>176</v>
      </c>
      <c r="C4807" s="59">
        <v>45951</v>
      </c>
      <c r="D4807" s="109" t="str">
        <f>VLOOKUP(B4807,辅助信息!E:K,7,FALSE)</f>
        <v>JWDDCD2025062200016</v>
      </c>
      <c r="E4807" s="109" t="str">
        <f>VLOOKUP(F4807,辅助信息!A:B,2,FALSE)</f>
        <v>螺纹钢</v>
      </c>
      <c r="F4807" s="109" t="s">
        <v>19</v>
      </c>
      <c r="G4807" s="110">
        <v>5</v>
      </c>
      <c r="H4807" s="123"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7</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hidden="1" spans="2:18">
      <c r="B4808" s="125" t="s">
        <v>176</v>
      </c>
      <c r="C4808" s="59">
        <v>45951</v>
      </c>
      <c r="D4808" s="109" t="str">
        <f>VLOOKUP(B4808,辅助信息!E:K,7,FALSE)</f>
        <v>JWDDCD2025062200016</v>
      </c>
      <c r="E4808" s="109" t="str">
        <f>VLOOKUP(F4808,辅助信息!A:B,2,FALSE)</f>
        <v>螺纹钢</v>
      </c>
      <c r="F4808" s="109" t="s">
        <v>76</v>
      </c>
      <c r="G4808" s="110">
        <v>5</v>
      </c>
      <c r="H4808" s="123"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7</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hidden="1" spans="2:18">
      <c r="B4809" s="125" t="s">
        <v>176</v>
      </c>
      <c r="C4809" s="59">
        <v>45951</v>
      </c>
      <c r="D4809" s="109" t="str">
        <f>VLOOKUP(B4809,辅助信息!E:K,7,FALSE)</f>
        <v>JWDDCD2025062200016</v>
      </c>
      <c r="E4809" s="109" t="str">
        <f>VLOOKUP(F4809,辅助信息!A:B,2,FALSE)</f>
        <v>螺纹钢</v>
      </c>
      <c r="F4809" s="109" t="s">
        <v>130</v>
      </c>
      <c r="G4809" s="110">
        <v>15</v>
      </c>
      <c r="H4809" s="123"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7</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hidden="1" spans="2:18">
      <c r="B4810" s="125" t="s">
        <v>176</v>
      </c>
      <c r="C4810" s="59">
        <v>45951</v>
      </c>
      <c r="D4810" s="109" t="str">
        <f>VLOOKUP(B4810,辅助信息!E:K,7,FALSE)</f>
        <v>JWDDCD2025062200016</v>
      </c>
      <c r="E4810" s="109" t="str">
        <f>VLOOKUP(F4810,辅助信息!A:B,2,FALSE)</f>
        <v>螺纹钢</v>
      </c>
      <c r="F4810" s="109" t="s">
        <v>91</v>
      </c>
      <c r="G4810" s="110">
        <v>9</v>
      </c>
      <c r="H4810" s="123"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7</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hidden="1" spans="2:18">
      <c r="B4811" s="125" t="s">
        <v>226</v>
      </c>
      <c r="C4811" s="59">
        <v>45952</v>
      </c>
      <c r="D4811" s="109" t="str">
        <f>VLOOKUP(B4811,辅助信息!E:K,7,FALSE)</f>
        <v>JWDDCD2025092400211</v>
      </c>
      <c r="E4811" s="109" t="str">
        <f>VLOOKUP(F4811,辅助信息!A:B,2,FALSE)</f>
        <v>盘螺</v>
      </c>
      <c r="F4811" s="109" t="s">
        <v>40</v>
      </c>
      <c r="G4811" s="110">
        <v>35</v>
      </c>
      <c r="H4811" s="123">
        <f>IF(SUMIFS('[1]2025年已发货'!$E:$E,'[1]2025年已发货'!$F:$F,C4815,'[1]2025年已发货'!$C:$C,F4811,'[1]2025年已发货'!$G:$G,I4811,'[1]2025年已发货'!$H:$H,J4811)=0,"未发货",SUMIFS('[1]2025年已发货'!$E:$E,'[1]2025年已发货'!$F:$F,C4815,'[1]2025年已发货'!$C:$C,F4811,'[1]2025年已发货'!$G:$G,I4811,'[1]2025年已发货'!$H:$H,J4811))</f>
        <v>35</v>
      </c>
      <c r="I4811" s="145"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4</v>
      </c>
      <c r="Q4811" s="18" t="str">
        <f>VLOOKUP(B4811,辅助信息!E:M,9,FALSE)</f>
        <v>ZTWM-CDGS-XS-2025-0156-五冶钢构-2025年九月第一批次钢筋采购合同(三圣乡项目)-中铁物贸成都公司</v>
      </c>
      <c r="R4811" s="18" t="str">
        <f>_xlfn._xlws.FILTER(辅助信息!D:D,辅助信息!E:E=B4811)</f>
        <v>五冶钢构龙泉东洪片区85亩住宅、商业及配套工程项目二标段</v>
      </c>
    </row>
    <row r="4812" hidden="1" spans="2:18">
      <c r="B4812" s="125" t="s">
        <v>226</v>
      </c>
      <c r="C4812" s="59">
        <v>45952</v>
      </c>
      <c r="D4812" s="109" t="str">
        <f>VLOOKUP(B4812,辅助信息!E:K,7,FALSE)</f>
        <v>JWDDCD2025092400211</v>
      </c>
      <c r="E4812" s="109" t="str">
        <f>VLOOKUP(F4812,辅助信息!A:B,2,FALSE)</f>
        <v>螺纹钢</v>
      </c>
      <c r="F4812" s="109" t="s">
        <v>27</v>
      </c>
      <c r="G4812" s="110">
        <v>35</v>
      </c>
      <c r="H4812" s="123">
        <f>IF(SUMIFS('[1]2025年已发货'!$E:$E,'[1]2025年已发货'!$F:$F,C4816,'[1]2025年已发货'!$C:$C,F4812,'[1]2025年已发货'!$G:$G,I4812,'[1]2025年已发货'!$H:$H,J4812)=0,"未发货",SUMIFS('[1]2025年已发货'!$E:$E,'[1]2025年已发货'!$F:$F,C4816,'[1]2025年已发货'!$C:$C,F4812,'[1]2025年已发货'!$G:$G,I4812,'[1]2025年已发货'!$H:$H,J4812))</f>
        <v>35</v>
      </c>
      <c r="I4812" s="145"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4</v>
      </c>
      <c r="Q4812" s="18" t="str">
        <f>VLOOKUP(B4812,辅助信息!E:M,9,FALSE)</f>
        <v>ZTWM-CDGS-XS-2025-0156-五冶钢构-2025年九月第一批次钢筋采购合同(三圣乡项目)-中铁物贸成都公司</v>
      </c>
      <c r="R4812" s="18" t="str">
        <f>_xlfn._xlws.FILTER(辅助信息!D:D,辅助信息!E:E=B4812)</f>
        <v>五冶钢构龙泉东洪片区85亩住宅、商业及配套工程项目二标段</v>
      </c>
    </row>
    <row r="4813" hidden="1" spans="2:18">
      <c r="B4813" s="125" t="s">
        <v>226</v>
      </c>
      <c r="C4813" s="59">
        <v>45952</v>
      </c>
      <c r="D4813" s="109" t="str">
        <f>VLOOKUP(B4813,辅助信息!E:K,7,FALSE)</f>
        <v>JWDDCD2025092400211</v>
      </c>
      <c r="E4813" s="109" t="str">
        <f>VLOOKUP(F4813,辅助信息!A:B,2,FALSE)</f>
        <v>螺纹钢</v>
      </c>
      <c r="F4813" s="109" t="s">
        <v>32</v>
      </c>
      <c r="G4813" s="110">
        <v>20</v>
      </c>
      <c r="H4813" s="123">
        <f>IF(SUMIFS('[1]2025年已发货'!$E:$E,'[1]2025年已发货'!$F:$F,C4817,'[1]2025年已发货'!$C:$C,F4813,'[1]2025年已发货'!$G:$G,I4813,'[1]2025年已发货'!$H:$H,J4813)=0,"未发货",SUMIFS('[1]2025年已发货'!$E:$E,'[1]2025年已发货'!$F:$F,C4817,'[1]2025年已发货'!$C:$C,F4813,'[1]2025年已发货'!$G:$G,I4813,'[1]2025年已发货'!$H:$H,J4813))</f>
        <v>20</v>
      </c>
      <c r="I4813" s="145"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4</v>
      </c>
      <c r="Q4813" s="18" t="str">
        <f>VLOOKUP(B4813,辅助信息!E:M,9,FALSE)</f>
        <v>ZTWM-CDGS-XS-2025-0156-五冶钢构-2025年九月第一批次钢筋采购合同(三圣乡项目)-中铁物贸成都公司</v>
      </c>
      <c r="R4813" s="18" t="str">
        <f>_xlfn._xlws.FILTER(辅助信息!D:D,辅助信息!E:E=B4813)</f>
        <v>五冶钢构龙泉东洪片区85亩住宅、商业及配套工程项目二标段</v>
      </c>
    </row>
    <row r="4814" hidden="1" spans="2:18">
      <c r="B4814" s="125" t="s">
        <v>226</v>
      </c>
      <c r="C4814" s="59">
        <v>45952</v>
      </c>
      <c r="D4814" s="109" t="str">
        <f>VLOOKUP(B4814,辅助信息!E:K,7,FALSE)</f>
        <v>JWDDCD2025092400211</v>
      </c>
      <c r="E4814" s="109" t="str">
        <f>VLOOKUP(F4814,辅助信息!A:B,2,FALSE)</f>
        <v>螺纹钢</v>
      </c>
      <c r="F4814" s="109" t="s">
        <v>30</v>
      </c>
      <c r="G4814" s="110">
        <v>15</v>
      </c>
      <c r="H4814" s="123">
        <f>IF(SUMIFS('[1]2025年已发货'!$E:$E,'[1]2025年已发货'!$F:$F,C4818,'[1]2025年已发货'!$C:$C,F4814,'[1]2025年已发货'!$G:$G,I4814,'[1]2025年已发货'!$H:$H,J4814)=0,"未发货",SUMIFS('[1]2025年已发货'!$E:$E,'[1]2025年已发货'!$F:$F,C4818,'[1]2025年已发货'!$C:$C,F4814,'[1]2025年已发货'!$G:$G,I4814,'[1]2025年已发货'!$H:$H,J4814))</f>
        <v>15</v>
      </c>
      <c r="I4814" s="145"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4</v>
      </c>
      <c r="Q4814" s="18" t="str">
        <f>VLOOKUP(B4814,辅助信息!E:M,9,FALSE)</f>
        <v>ZTWM-CDGS-XS-2025-0156-五冶钢构-2025年九月第一批次钢筋采购合同(三圣乡项目)-中铁物贸成都公司</v>
      </c>
      <c r="R4814" s="18" t="str">
        <f>_xlfn._xlws.FILTER(辅助信息!D:D,辅助信息!E:E=B4814)</f>
        <v>五冶钢构龙泉东洪片区85亩住宅、商业及配套工程项目二标段</v>
      </c>
    </row>
    <row r="4815" hidden="1" spans="2:18">
      <c r="B4815" s="125" t="s">
        <v>215</v>
      </c>
      <c r="C4815" s="59">
        <v>45952</v>
      </c>
      <c r="D4815" s="109" t="str">
        <f>VLOOKUP(B4815,辅助信息!E:K,7,FALSE)</f>
        <v>JWDDCD2025102100486</v>
      </c>
      <c r="E4815" s="109" t="str">
        <f>VLOOKUP(F4815,辅助信息!A:B,2,FALSE)</f>
        <v>盘螺</v>
      </c>
      <c r="F4815" s="109" t="s">
        <v>49</v>
      </c>
      <c r="G4815" s="110">
        <v>2</v>
      </c>
      <c r="H4815" s="123">
        <f>IF(SUMIFS('[1]2025年已发货'!$E:$E,'[1]2025年已发货'!$F:$F,C4819,'[1]2025年已发货'!$C:$C,F4815,'[1]2025年已发货'!$G:$G,I4815,'[1]2025年已发货'!$H:$H,J4815)=0,"未发货",SUMIFS('[1]2025年已发货'!$E:$E,'[1]2025年已发货'!$F:$F,C4819,'[1]2025年已发货'!$C:$C,F4815,'[1]2025年已发货'!$G:$G,I4815,'[1]2025年已发货'!$H:$H,J4815))</f>
        <v>2</v>
      </c>
      <c r="I4815" s="145"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7</v>
      </c>
      <c r="Q4815" s="18" t="str">
        <f>VLOOKUP(B4815,辅助信息!E:M,9,FALSE)</f>
        <v>ZTWM-CDGS-XS-2025-0073-五冶天府-成都怡心湖片区及龙泉驿医院等项目</v>
      </c>
      <c r="R4815" s="18" t="str">
        <f>_xlfn._xlws.FILTER(辅助信息!D:D,辅助信息!E:E=B4815)</f>
        <v>五冶建设龙泉驿一医院配套建设工程</v>
      </c>
    </row>
    <row r="4816" hidden="1" spans="2:18">
      <c r="B4816" s="125" t="s">
        <v>215</v>
      </c>
      <c r="C4816" s="59">
        <v>45952</v>
      </c>
      <c r="D4816" s="109" t="str">
        <f>VLOOKUP(B4816,辅助信息!E:K,7,FALSE)</f>
        <v>JWDDCD2025102100486</v>
      </c>
      <c r="E4816" s="109" t="str">
        <f>VLOOKUP(F4816,辅助信息!A:B,2,FALSE)</f>
        <v>盘螺</v>
      </c>
      <c r="F4816" s="109" t="s">
        <v>40</v>
      </c>
      <c r="G4816" s="110">
        <v>16</v>
      </c>
      <c r="H4816" s="123">
        <f>IF(SUMIFS('[1]2025年已发货'!$E:$E,'[1]2025年已发货'!$F:$F,C4820,'[1]2025年已发货'!$C:$C,F4816,'[1]2025年已发货'!$G:$G,I4816,'[1]2025年已发货'!$H:$H,J4816)=0,"未发货",SUMIFS('[1]2025年已发货'!$E:$E,'[1]2025年已发货'!$F:$F,C4820,'[1]2025年已发货'!$C:$C,F4816,'[1]2025年已发货'!$G:$G,I4816,'[1]2025年已发货'!$H:$H,J4816))</f>
        <v>16</v>
      </c>
      <c r="I4816" s="145"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7</v>
      </c>
      <c r="Q4816" s="18" t="str">
        <f>VLOOKUP(B4816,辅助信息!E:M,9,FALSE)</f>
        <v>ZTWM-CDGS-XS-2025-0073-五冶天府-成都怡心湖片区及龙泉驿医院等项目</v>
      </c>
      <c r="R4816" s="18" t="str">
        <f>_xlfn._xlws.FILTER(辅助信息!D:D,辅助信息!E:E=B4816)</f>
        <v>五冶建设龙泉驿一医院配套建设工程</v>
      </c>
    </row>
    <row r="4817" hidden="1" spans="2:18">
      <c r="B4817" s="125" t="s">
        <v>215</v>
      </c>
      <c r="C4817" s="59">
        <v>45952</v>
      </c>
      <c r="D4817" s="109" t="str">
        <f>VLOOKUP(B4817,辅助信息!E:K,7,FALSE)</f>
        <v>JWDDCD2025102100486</v>
      </c>
      <c r="E4817" s="109" t="str">
        <f>VLOOKUP(F4817,辅助信息!A:B,2,FALSE)</f>
        <v>盘螺</v>
      </c>
      <c r="F4817" s="109" t="s">
        <v>41</v>
      </c>
      <c r="G4817" s="110">
        <f>38-12.5</f>
        <v>25.5</v>
      </c>
      <c r="H4817" s="123">
        <f>IF(SUMIFS('[1]2025年已发货'!$E:$E,'[1]2025年已发货'!$F:$F,C4821,'[1]2025年已发货'!$C:$C,F4817,'[1]2025年已发货'!$G:$G,I4817,'[1]2025年已发货'!$H:$H,J4817)=0,"未发货",SUMIFS('[1]2025年已发货'!$E:$E,'[1]2025年已发货'!$F:$F,C4821,'[1]2025年已发货'!$C:$C,F4817,'[1]2025年已发货'!$G:$G,I4817,'[1]2025年已发货'!$H:$H,J4817))</f>
        <v>25.5</v>
      </c>
      <c r="I4817" s="145"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7</v>
      </c>
      <c r="Q4817" s="18" t="str">
        <f>VLOOKUP(B4817,辅助信息!E:M,9,FALSE)</f>
        <v>ZTWM-CDGS-XS-2025-0073-五冶天府-成都怡心湖片区及龙泉驿医院等项目</v>
      </c>
      <c r="R4817" s="18" t="str">
        <f>_xlfn._xlws.FILTER(辅助信息!D:D,辅助信息!E:E=B4817)</f>
        <v>五冶建设龙泉驿一医院配套建设工程</v>
      </c>
    </row>
    <row r="4818" hidden="1" spans="2:18">
      <c r="B4818" s="125" t="s">
        <v>215</v>
      </c>
      <c r="C4818" s="59">
        <v>45952</v>
      </c>
      <c r="D4818" s="109" t="str">
        <f>VLOOKUP(B4818,辅助信息!E:K,7,FALSE)</f>
        <v>JWDDCD2025102100486</v>
      </c>
      <c r="E4818" s="109" t="str">
        <f>VLOOKUP(F4818,辅助信息!A:B,2,FALSE)</f>
        <v>盘螺</v>
      </c>
      <c r="F4818" s="109" t="s">
        <v>26</v>
      </c>
      <c r="G4818" s="110">
        <v>30</v>
      </c>
      <c r="H4818" s="123">
        <v>30</v>
      </c>
      <c r="I4818" s="145"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7</v>
      </c>
      <c r="Q4818" s="18" t="str">
        <f>VLOOKUP(B4818,辅助信息!E:M,9,FALSE)</f>
        <v>ZTWM-CDGS-XS-2025-0073-五冶天府-成都怡心湖片区及龙泉驿医院等项目</v>
      </c>
      <c r="R4818" s="18" t="str">
        <f>_xlfn._xlws.FILTER(辅助信息!D:D,辅助信息!E:E=B4818)</f>
        <v>五冶建设龙泉驿一医院配套建设工程</v>
      </c>
    </row>
    <row r="4819" hidden="1" spans="2:18">
      <c r="B4819" s="125" t="s">
        <v>231</v>
      </c>
      <c r="C4819" s="59">
        <v>45952</v>
      </c>
      <c r="D4819" s="109" t="str">
        <f>VLOOKUP(B4819,辅助信息!E:K,7,FALSE)</f>
        <v>JWDDCD2025102100481</v>
      </c>
      <c r="E4819" s="109" t="str">
        <f>VLOOKUP(F4819,辅助信息!A:B,2,FALSE)</f>
        <v>盘螺</v>
      </c>
      <c r="F4819" s="109" t="s">
        <v>41</v>
      </c>
      <c r="G4819" s="110">
        <v>22</v>
      </c>
      <c r="H4819" s="123">
        <v>22</v>
      </c>
      <c r="I4819" s="145"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3</v>
      </c>
      <c r="Q4819" s="18" t="str">
        <f>VLOOKUP(B4819,辅助信息!E:M,9,FALSE)</f>
        <v>ZTWM-CDGS-XS-2025-0073-五冶天府-成都怡心湖片区及龙泉驿医院等项目</v>
      </c>
      <c r="R4819" s="18" t="str">
        <f>_xlfn._xlws.FILTER(辅助信息!D:D,辅助信息!E:E=B4819)</f>
        <v>五冶建设成都盐道街中学初中部改扩建工程-一标</v>
      </c>
    </row>
    <row r="4820" hidden="1" spans="2:18">
      <c r="B4820" s="125" t="s">
        <v>231</v>
      </c>
      <c r="C4820" s="59">
        <v>45952</v>
      </c>
      <c r="D4820" s="109" t="str">
        <f>VLOOKUP(B4820,辅助信息!E:K,7,FALSE)</f>
        <v>JWDDCD2025102100481</v>
      </c>
      <c r="E4820" s="109" t="str">
        <f>VLOOKUP(F4820,辅助信息!A:B,2,FALSE)</f>
        <v>盘螺</v>
      </c>
      <c r="F4820" s="109" t="s">
        <v>26</v>
      </c>
      <c r="G4820" s="110">
        <v>10</v>
      </c>
      <c r="H4820" s="123">
        <v>10</v>
      </c>
      <c r="I4820" s="145"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3</v>
      </c>
      <c r="Q4820" s="18" t="str">
        <f>VLOOKUP(B4820,辅助信息!E:M,9,FALSE)</f>
        <v>ZTWM-CDGS-XS-2025-0073-五冶天府-成都怡心湖片区及龙泉驿医院等项目</v>
      </c>
      <c r="R4820" s="18" t="str">
        <f>_xlfn._xlws.FILTER(辅助信息!D:D,辅助信息!E:E=B4820)</f>
        <v>五冶建设成都盐道街中学初中部改扩建工程-一标</v>
      </c>
    </row>
    <row r="4821" hidden="1" spans="2:18">
      <c r="B4821" s="125" t="s">
        <v>231</v>
      </c>
      <c r="C4821" s="59">
        <v>45952</v>
      </c>
      <c r="D4821" s="109" t="str">
        <f>VLOOKUP(B4821,辅助信息!E:K,7,FALSE)</f>
        <v>JWDDCD2025102100481</v>
      </c>
      <c r="E4821" s="109" t="str">
        <f>VLOOKUP(F4821,辅助信息!A:B,2,FALSE)</f>
        <v>螺纹钢</v>
      </c>
      <c r="F4821" s="109" t="s">
        <v>32</v>
      </c>
      <c r="G4821" s="110">
        <v>2.5</v>
      </c>
      <c r="H4821" s="123">
        <v>2.5</v>
      </c>
      <c r="I4821" s="145"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3</v>
      </c>
      <c r="Q4821" s="18" t="str">
        <f>VLOOKUP(B4821,辅助信息!E:M,9,FALSE)</f>
        <v>ZTWM-CDGS-XS-2025-0073-五冶天府-成都怡心湖片区及龙泉驿医院等项目</v>
      </c>
      <c r="R4821" s="18" t="str">
        <f>_xlfn._xlws.FILTER(辅助信息!D:D,辅助信息!E:E=B4821)</f>
        <v>五冶建设成都盐道街中学初中部改扩建工程-一标</v>
      </c>
    </row>
    <row r="4822" hidden="1"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3</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hidden="1" spans="2:18">
      <c r="B4823" s="125" t="s">
        <v>194</v>
      </c>
      <c r="C4823" s="59">
        <v>45951</v>
      </c>
      <c r="D4823" s="109" t="str">
        <f>VLOOKUP(B4823,辅助信息!E:K,7,FALSE)</f>
        <v>JWDD2025071500089</v>
      </c>
      <c r="E4823" s="109" t="str">
        <f>VLOOKUP(F4823,辅助信息!A:B,2,FALSE)</f>
        <v>螺纹钢</v>
      </c>
      <c r="F4823" s="109" t="s">
        <v>30</v>
      </c>
      <c r="G4823" s="110">
        <v>25</v>
      </c>
      <c r="H4823" s="123"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3</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hidden="1" spans="2:18">
      <c r="B4824" s="125" t="s">
        <v>187</v>
      </c>
      <c r="C4824" s="59">
        <v>45951</v>
      </c>
      <c r="D4824" s="109" t="str">
        <f>VLOOKUP(B4824,辅助信息!E:K,7,FALSE)</f>
        <v>JWDDCD2025072900121</v>
      </c>
      <c r="E4824" s="109" t="str">
        <f>VLOOKUP(F4824,辅助信息!A:B,2,FALSE)</f>
        <v>螺纹钢</v>
      </c>
      <c r="F4824" s="109" t="s">
        <v>82</v>
      </c>
      <c r="G4824" s="110">
        <v>10</v>
      </c>
      <c r="H4824" s="123"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3</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乐山市校地共建产教融合基地建设项目一标段</v>
      </c>
    </row>
    <row r="4825" hidden="1" spans="2:18">
      <c r="B4825" s="125" t="s">
        <v>187</v>
      </c>
      <c r="C4825" s="59">
        <v>45951</v>
      </c>
      <c r="D4825" s="109" t="str">
        <f>VLOOKUP(B4825,辅助信息!E:K,7,FALSE)</f>
        <v>JWDDCD2025072900121</v>
      </c>
      <c r="E4825" s="109" t="str">
        <f>VLOOKUP(F4825,辅助信息!A:B,2,FALSE)</f>
        <v>螺纹钢</v>
      </c>
      <c r="F4825" s="109" t="s">
        <v>22</v>
      </c>
      <c r="G4825" s="110">
        <v>15</v>
      </c>
      <c r="H4825" s="123"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3</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乐山市校地共建产教融合基地建设项目一标段</v>
      </c>
    </row>
    <row r="4826" hidden="1" spans="2:18">
      <c r="B4826" s="125" t="s">
        <v>187</v>
      </c>
      <c r="C4826" s="59">
        <v>45951</v>
      </c>
      <c r="D4826" s="109" t="str">
        <f>VLOOKUP(B4826,辅助信息!E:K,7,FALSE)</f>
        <v>JWDDCD2025072900121</v>
      </c>
      <c r="E4826" s="109" t="str">
        <f>VLOOKUP(F4826,辅助信息!A:B,2,FALSE)</f>
        <v>螺纹钢</v>
      </c>
      <c r="F4826" s="109" t="s">
        <v>142</v>
      </c>
      <c r="G4826" s="110">
        <v>10</v>
      </c>
      <c r="H4826" s="123"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3</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乐山市校地共建产教融合基地建设项目一标段</v>
      </c>
    </row>
    <row r="4827" hidden="1" spans="2:18">
      <c r="B4827" s="125" t="s">
        <v>167</v>
      </c>
      <c r="C4827" s="59">
        <v>45952</v>
      </c>
      <c r="D4827" s="109" t="str">
        <f>VLOOKUP(B4827,辅助信息!E:K,7,FALSE)</f>
        <v>JWDDCD2025102100473</v>
      </c>
      <c r="E4827" s="109" t="str">
        <f>VLOOKUP(F4827,辅助信息!A:B,2,FALSE)</f>
        <v>螺纹钢</v>
      </c>
      <c r="F4827" s="109" t="s">
        <v>19</v>
      </c>
      <c r="G4827" s="110">
        <v>6</v>
      </c>
      <c r="H4827" s="123">
        <f>IF(SUMIFS('[1]2025年已发货'!$E:$E,'[1]2025年已发货'!$F:$F,C4831,'[1]2025年已发货'!$C:$C,F4827,'[1]2025年已发货'!$G:$G,I4827,'[1]2025年已发货'!$H:$H,J4827)=0,"未发货",SUMIFS('[1]2025年已发货'!$E:$E,'[1]2025年已发货'!$F:$F,C4831,'[1]2025年已发货'!$C:$C,F4827,'[1]2025年已发货'!$G:$G,I4827,'[1]2025年已发货'!$H:$H,J4827))</f>
        <v>6</v>
      </c>
      <c r="I4827" s="145"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3</v>
      </c>
      <c r="Q4827" s="18" t="str">
        <f>VLOOKUP(B4827,辅助信息!E:M,9,FALSE)</f>
        <v>ZTWM-CDGS-XS-2025-0073-五冶天府-成都怡心湖片区及龙泉驿医院等项目</v>
      </c>
      <c r="R4827" s="18" t="str">
        <f>_xlfn._xlws.FILTER(辅助信息!D:D,辅助信息!E:E=B4827)</f>
        <v>五冶建设扩建艺体中学二期工程</v>
      </c>
    </row>
    <row r="4828" hidden="1" spans="2:18">
      <c r="B4828" s="125" t="s">
        <v>167</v>
      </c>
      <c r="C4828" s="59">
        <v>45952</v>
      </c>
      <c r="D4828" s="109" t="str">
        <f>VLOOKUP(B4828,辅助信息!E:K,7,FALSE)</f>
        <v>JWDDCD2025102100473</v>
      </c>
      <c r="E4828" s="109" t="str">
        <f>VLOOKUP(F4828,辅助信息!A:B,2,FALSE)</f>
        <v>螺纹钢</v>
      </c>
      <c r="F4828" s="109" t="s">
        <v>66</v>
      </c>
      <c r="G4828" s="110">
        <v>6</v>
      </c>
      <c r="H4828" s="123">
        <f>IF(SUMIFS('[1]2025年已发货'!$E:$E,'[1]2025年已发货'!$F:$F,C4832,'[1]2025年已发货'!$C:$C,F4828,'[1]2025年已发货'!$G:$G,I4828,'[1]2025年已发货'!$H:$H,J4828)=0,"未发货",SUMIFS('[1]2025年已发货'!$E:$E,'[1]2025年已发货'!$F:$F,C4832,'[1]2025年已发货'!$C:$C,F4828,'[1]2025年已发货'!$G:$G,I4828,'[1]2025年已发货'!$H:$H,J4828))</f>
        <v>6</v>
      </c>
      <c r="I4828" s="145"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3</v>
      </c>
      <c r="Q4828" s="18" t="str">
        <f>VLOOKUP(B4828,辅助信息!E:M,9,FALSE)</f>
        <v>ZTWM-CDGS-XS-2025-0073-五冶天府-成都怡心湖片区及龙泉驿医院等项目</v>
      </c>
      <c r="R4828" s="18" t="str">
        <f>_xlfn._xlws.FILTER(辅助信息!D:D,辅助信息!E:E=B4828)</f>
        <v>五冶建设扩建艺体中学二期工程</v>
      </c>
    </row>
    <row r="4829" hidden="1" spans="2:18">
      <c r="B4829" s="125" t="s">
        <v>167</v>
      </c>
      <c r="C4829" s="59">
        <v>45952</v>
      </c>
      <c r="D4829" s="109" t="str">
        <f>VLOOKUP(B4829,辅助信息!E:K,7,FALSE)</f>
        <v>JWDDCD2025102100473</v>
      </c>
      <c r="E4829" s="109" t="str">
        <f>VLOOKUP(F4829,辅助信息!A:B,2,FALSE)</f>
        <v>螺纹钢</v>
      </c>
      <c r="F4829" s="109" t="s">
        <v>82</v>
      </c>
      <c r="G4829" s="110">
        <v>8</v>
      </c>
      <c r="H4829" s="123">
        <f>IF(SUMIFS('[1]2025年已发货'!$E:$E,'[1]2025年已发货'!$F:$F,C4833,'[1]2025年已发货'!$C:$C,F4829,'[1]2025年已发货'!$G:$G,I4829,'[1]2025年已发货'!$H:$H,J4829)=0,"未发货",SUMIFS('[1]2025年已发货'!$E:$E,'[1]2025年已发货'!$F:$F,C4833,'[1]2025年已发货'!$C:$C,F4829,'[1]2025年已发货'!$G:$G,I4829,'[1]2025年已发货'!$H:$H,J4829))</f>
        <v>8</v>
      </c>
      <c r="I4829" s="145"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3</v>
      </c>
      <c r="Q4829" s="18" t="str">
        <f>VLOOKUP(B4829,辅助信息!E:M,9,FALSE)</f>
        <v>ZTWM-CDGS-XS-2025-0073-五冶天府-成都怡心湖片区及龙泉驿医院等项目</v>
      </c>
      <c r="R4829" s="18" t="str">
        <f>_xlfn._xlws.FILTER(辅助信息!D:D,辅助信息!E:E=B4829)</f>
        <v>五冶建设扩建艺体中学二期工程</v>
      </c>
    </row>
    <row r="4830" hidden="1" spans="2:18">
      <c r="B4830" s="125" t="s">
        <v>167</v>
      </c>
      <c r="C4830" s="59">
        <v>45952</v>
      </c>
      <c r="D4830" s="109" t="str">
        <f>VLOOKUP(B4830,辅助信息!E:K,7,FALSE)</f>
        <v>JWDDCD2025102100473</v>
      </c>
      <c r="E4830" s="109" t="str">
        <f>VLOOKUP(F4830,辅助信息!A:B,2,FALSE)</f>
        <v>螺纹钢</v>
      </c>
      <c r="F4830" s="109" t="s">
        <v>45</v>
      </c>
      <c r="G4830" s="110">
        <v>8</v>
      </c>
      <c r="H4830" s="123">
        <f>IF(SUMIFS('[1]2025年已发货'!$E:$E,'[1]2025年已发货'!$F:$F,C4834,'[1]2025年已发货'!$C:$C,F4830,'[1]2025年已发货'!$G:$G,I4830,'[1]2025年已发货'!$H:$H,J4830)=0,"未发货",SUMIFS('[1]2025年已发货'!$E:$E,'[1]2025年已发货'!$F:$F,C4834,'[1]2025年已发货'!$C:$C,F4830,'[1]2025年已发货'!$G:$G,I4830,'[1]2025年已发货'!$H:$H,J4830))</f>
        <v>8</v>
      </c>
      <c r="I4830" s="145"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3</v>
      </c>
      <c r="Q4830" s="18" t="str">
        <f>VLOOKUP(B4830,辅助信息!E:M,9,FALSE)</f>
        <v>ZTWM-CDGS-XS-2025-0073-五冶天府-成都怡心湖片区及龙泉驿医院等项目</v>
      </c>
      <c r="R4830" s="18" t="str">
        <f>_xlfn._xlws.FILTER(辅助信息!D:D,辅助信息!E:E=B4830)</f>
        <v>五冶建设扩建艺体中学二期工程</v>
      </c>
    </row>
    <row r="4831" hidden="1" spans="2:18">
      <c r="B4831" s="125" t="s">
        <v>167</v>
      </c>
      <c r="C4831" s="59">
        <v>45952</v>
      </c>
      <c r="D4831" s="109" t="str">
        <f>VLOOKUP(B4831,辅助信息!E:K,7,FALSE)</f>
        <v>JWDDCD2025102100473</v>
      </c>
      <c r="E4831" s="109" t="str">
        <f>VLOOKUP(F4831,辅助信息!A:B,2,FALSE)</f>
        <v>螺纹钢</v>
      </c>
      <c r="F4831" s="109" t="s">
        <v>21</v>
      </c>
      <c r="G4831" s="110">
        <v>3</v>
      </c>
      <c r="H4831" s="123">
        <f>IF(SUMIFS('[1]2025年已发货'!$E:$E,'[1]2025年已发货'!$F:$F,C4835,'[1]2025年已发货'!$C:$C,F4831,'[1]2025年已发货'!$G:$G,I4831,'[1]2025年已发货'!$H:$H,J4831)=0,"未发货",SUMIFS('[1]2025年已发货'!$E:$E,'[1]2025年已发货'!$F:$F,C4835,'[1]2025年已发货'!$C:$C,F4831,'[1]2025年已发货'!$G:$G,I4831,'[1]2025年已发货'!$H:$H,J4831))</f>
        <v>3</v>
      </c>
      <c r="I4831" s="145"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3</v>
      </c>
      <c r="Q4831" s="18" t="str">
        <f>VLOOKUP(B4831,辅助信息!E:M,9,FALSE)</f>
        <v>ZTWM-CDGS-XS-2025-0073-五冶天府-成都怡心湖片区及龙泉驿医院等项目</v>
      </c>
      <c r="R4831" s="18" t="str">
        <f>_xlfn._xlws.FILTER(辅助信息!D:D,辅助信息!E:E=B4831)</f>
        <v>五冶建设扩建艺体中学二期工程</v>
      </c>
    </row>
    <row r="4832" hidden="1" spans="2:18">
      <c r="B4832" s="125" t="s">
        <v>167</v>
      </c>
      <c r="C4832" s="59">
        <v>45952</v>
      </c>
      <c r="D4832" s="109" t="str">
        <f>VLOOKUP(B4832,辅助信息!E:K,7,FALSE)</f>
        <v>JWDDCD2025102100473</v>
      </c>
      <c r="E4832" s="109" t="str">
        <f>VLOOKUP(F4832,辅助信息!A:B,2,FALSE)</f>
        <v>螺纹钢</v>
      </c>
      <c r="F4832" s="109" t="s">
        <v>58</v>
      </c>
      <c r="G4832" s="110">
        <v>3</v>
      </c>
      <c r="H4832" s="123">
        <f>IF(SUMIFS('[1]2025年已发货'!$E:$E,'[1]2025年已发货'!$F:$F,C4836,'[1]2025年已发货'!$C:$C,F4832,'[1]2025年已发货'!$G:$G,I4832,'[1]2025年已发货'!$H:$H,J4832)=0,"未发货",SUMIFS('[1]2025年已发货'!$E:$E,'[1]2025年已发货'!$F:$F,C4836,'[1]2025年已发货'!$C:$C,F4832,'[1]2025年已发货'!$G:$G,I4832,'[1]2025年已发货'!$H:$H,J4832))</f>
        <v>3</v>
      </c>
      <c r="I4832" s="145"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3</v>
      </c>
      <c r="Q4832" s="18" t="str">
        <f>VLOOKUP(B4832,辅助信息!E:M,9,FALSE)</f>
        <v>ZTWM-CDGS-XS-2025-0073-五冶天府-成都怡心湖片区及龙泉驿医院等项目</v>
      </c>
      <c r="R4832" s="18" t="str">
        <f>_xlfn._xlws.FILTER(辅助信息!D:D,辅助信息!E:E=B4832)</f>
        <v>五冶建设扩建艺体中学二期工程</v>
      </c>
    </row>
    <row r="4833" hidden="1" spans="2:18">
      <c r="B4833" s="125" t="s">
        <v>167</v>
      </c>
      <c r="C4833" s="59">
        <v>45952</v>
      </c>
      <c r="D4833" s="109" t="str">
        <f>VLOOKUP(B4833,辅助信息!E:K,7,FALSE)</f>
        <v>JWDDCD2025102100473</v>
      </c>
      <c r="E4833" s="109" t="str">
        <f>VLOOKUP(F4833,辅助信息!A:B,2,FALSE)</f>
        <v>螺纹钢</v>
      </c>
      <c r="F4833" s="109" t="s">
        <v>46</v>
      </c>
      <c r="G4833" s="110">
        <v>11</v>
      </c>
      <c r="H4833" s="123">
        <f>IF(SUMIFS('[1]2025年已发货'!$E:$E,'[1]2025年已发货'!$F:$F,C4837,'[1]2025年已发货'!$C:$C,F4833,'[1]2025年已发货'!$G:$G,I4833,'[1]2025年已发货'!$H:$H,J4833)=0,"未发货",SUMIFS('[1]2025年已发货'!$E:$E,'[1]2025年已发货'!$F:$F,C4837,'[1]2025年已发货'!$C:$C,F4833,'[1]2025年已发货'!$G:$G,I4833,'[1]2025年已发货'!$H:$H,J4833))</f>
        <v>11</v>
      </c>
      <c r="I4833" s="145"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3</v>
      </c>
      <c r="Q4833" s="18" t="str">
        <f>VLOOKUP(B4833,辅助信息!E:M,9,FALSE)</f>
        <v>ZTWM-CDGS-XS-2025-0073-五冶天府-成都怡心湖片区及龙泉驿医院等项目</v>
      </c>
      <c r="R4833" s="18" t="str">
        <f>_xlfn._xlws.FILTER(辅助信息!D:D,辅助信息!E:E=B4833)</f>
        <v>五冶建设扩建艺体中学二期工程</v>
      </c>
    </row>
    <row r="4834" hidden="1" spans="2:18">
      <c r="B4834" s="125" t="s">
        <v>167</v>
      </c>
      <c r="C4834" s="59">
        <v>45952</v>
      </c>
      <c r="D4834" s="109" t="str">
        <f>VLOOKUP(B4834,辅助信息!E:K,7,FALSE)</f>
        <v>JWDDCD2025102100473</v>
      </c>
      <c r="E4834" s="109" t="str">
        <f>VLOOKUP(F4834,辅助信息!A:B,2,FALSE)</f>
        <v>螺纹钢</v>
      </c>
      <c r="F4834" s="109" t="s">
        <v>22</v>
      </c>
      <c r="G4834" s="110">
        <v>46</v>
      </c>
      <c r="H4834" s="123">
        <f>IF(SUMIFS('[1]2025年已发货'!$E:$E,'[1]2025年已发货'!$F:$F,C4838,'[1]2025年已发货'!$C:$C,F4834,'[1]2025年已发货'!$G:$G,I4834,'[1]2025年已发货'!$H:$H,J4834)=0,"未发货",SUMIFS('[1]2025年已发货'!$E:$E,'[1]2025年已发货'!$F:$F,C4838,'[1]2025年已发货'!$C:$C,F4834,'[1]2025年已发货'!$G:$G,I4834,'[1]2025年已发货'!$H:$H,J4834))</f>
        <v>46</v>
      </c>
      <c r="I4834" s="145"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3</v>
      </c>
      <c r="Q4834" s="18" t="str">
        <f>VLOOKUP(B4834,辅助信息!E:M,9,FALSE)</f>
        <v>ZTWM-CDGS-XS-2025-0073-五冶天府-成都怡心湖片区及龙泉驿医院等项目</v>
      </c>
      <c r="R4834" s="18" t="str">
        <f>_xlfn._xlws.FILTER(辅助信息!D:D,辅助信息!E:E=B4834)</f>
        <v>五冶建设扩建艺体中学二期工程</v>
      </c>
    </row>
    <row r="4835" hidden="1" spans="2:18">
      <c r="B4835" s="125" t="s">
        <v>167</v>
      </c>
      <c r="C4835" s="59">
        <v>45952</v>
      </c>
      <c r="D4835" s="109" t="str">
        <f>VLOOKUP(B4835,辅助信息!E:K,7,FALSE)</f>
        <v>JWDDCD2025102100473</v>
      </c>
      <c r="E4835" s="109" t="str">
        <f>VLOOKUP(F4835,辅助信息!A:B,2,FALSE)</f>
        <v>螺纹钢</v>
      </c>
      <c r="F4835" s="109" t="s">
        <v>181</v>
      </c>
      <c r="G4835" s="110">
        <v>8</v>
      </c>
      <c r="H4835" s="123">
        <f>IF(SUMIFS('[1]2025年已发货'!$E:$E,'[1]2025年已发货'!$F:$F,C4839,'[1]2025年已发货'!$C:$C,F4835,'[1]2025年已发货'!$G:$G,I4835,'[1]2025年已发货'!$H:$H,J4835)=0,"未发货",SUMIFS('[1]2025年已发货'!$E:$E,'[1]2025年已发货'!$F:$F,C4839,'[1]2025年已发货'!$C:$C,F4835,'[1]2025年已发货'!$G:$G,I4835,'[1]2025年已发货'!$H:$H,J4835))</f>
        <v>8</v>
      </c>
      <c r="I4835" s="145"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3</v>
      </c>
      <c r="Q4835" s="18" t="str">
        <f>VLOOKUP(B4835,辅助信息!E:M,9,FALSE)</f>
        <v>ZTWM-CDGS-XS-2025-0073-五冶天府-成都怡心湖片区及龙泉驿医院等项目</v>
      </c>
      <c r="R4835" s="18" t="str">
        <f>_xlfn._xlws.FILTER(辅助信息!D:D,辅助信息!E:E=B4835)</f>
        <v>五冶建设扩建艺体中学二期工程</v>
      </c>
    </row>
    <row r="4836" hidden="1" spans="2:18">
      <c r="B4836" s="125" t="s">
        <v>167</v>
      </c>
      <c r="C4836" s="59">
        <v>45952</v>
      </c>
      <c r="D4836" s="109" t="str">
        <f>VLOOKUP(B4836,辅助信息!E:K,7,FALSE)</f>
        <v>JWDDCD2025102100473</v>
      </c>
      <c r="E4836" s="109" t="str">
        <f>VLOOKUP(F4836,辅助信息!A:B,2,FALSE)</f>
        <v>螺纹钢</v>
      </c>
      <c r="F4836" s="109" t="s">
        <v>182</v>
      </c>
      <c r="G4836" s="110">
        <v>6</v>
      </c>
      <c r="H4836" s="123">
        <f>IF(SUMIFS('[1]2025年已发货'!$E:$E,'[1]2025年已发货'!$F:$F,C4840,'[1]2025年已发货'!$C:$C,F4836,'[1]2025年已发货'!$G:$G,I4836,'[1]2025年已发货'!$H:$H,J4836)=0,"未发货",SUMIFS('[1]2025年已发货'!$E:$E,'[1]2025年已发货'!$F:$F,C4840,'[1]2025年已发货'!$C:$C,F4836,'[1]2025年已发货'!$G:$G,I4836,'[1]2025年已发货'!$H:$H,J4836))</f>
        <v>6</v>
      </c>
      <c r="I4836" s="145"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99" si="234">IF(OR(M4836="",N4836&lt;&gt;""),"",MAX(M4836-TODAY(),0))</f>
        <v>0</v>
      </c>
      <c r="P4836" s="51">
        <f ca="1" t="shared" ref="P4832:P4899" si="235">IF(M4836="","",IF(N4836&lt;&gt;"",MAX(N4836-M4836,0),IF(TODAY()&gt;M4836,TODAY()-M4836,0)))</f>
        <v>3</v>
      </c>
      <c r="Q4836" s="18" t="str">
        <f>VLOOKUP(B4836,辅助信息!E:M,9,FALSE)</f>
        <v>ZTWM-CDGS-XS-2025-0073-五冶天府-成都怡心湖片区及龙泉驿医院等项目</v>
      </c>
      <c r="R4836" s="18" t="str">
        <f>_xlfn._xlws.FILTER(辅助信息!D:D,辅助信息!E:E=B4836)</f>
        <v>五冶建设扩建艺体中学二期工程</v>
      </c>
    </row>
    <row r="4837" hidden="1" spans="2:18">
      <c r="B4837" s="124" t="s">
        <v>229</v>
      </c>
      <c r="C4837" s="59">
        <v>45952</v>
      </c>
      <c r="D4837" s="29" t="str">
        <f>VLOOKUP(B4837,辅助信息!E:K,7,FALSE)</f>
        <v>JWDDCD2025092400212</v>
      </c>
      <c r="E4837" s="29" t="str">
        <f>VLOOKUP(F4837,辅助信息!A:B,2,FALSE)</f>
        <v>高线</v>
      </c>
      <c r="F4837" s="29" t="s">
        <v>57</v>
      </c>
      <c r="G4837" s="25">
        <v>2</v>
      </c>
      <c r="H4837" s="123"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28"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3</v>
      </c>
      <c r="Q4837" s="18" t="str">
        <f>VLOOKUP(B4837,辅助信息!E:M,9,FALSE)</f>
        <v>ZTWM-CDGS-XS-2025-0156-五冶钢构-2025年九月第一批次钢筋采购合同(三圣乡项目)-中铁物贸成都公司</v>
      </c>
      <c r="R4837" s="18" t="str">
        <f>_xlfn._xlws.FILTER(辅助信息!D:D,辅助信息!E:E=B4837)</f>
        <v>五冶钢构龙泉东洪片区85亩住宅、商业及配套工程项目三标段</v>
      </c>
    </row>
    <row r="4838" hidden="1" spans="2:18">
      <c r="B4838" s="124" t="s">
        <v>229</v>
      </c>
      <c r="C4838" s="59">
        <v>45952</v>
      </c>
      <c r="D4838" s="29" t="str">
        <f>VLOOKUP(B4838,辅助信息!E:K,7,FALSE)</f>
        <v>JWDDCD2025092400212</v>
      </c>
      <c r="E4838" s="29" t="str">
        <f>VLOOKUP(F4838,辅助信息!A:B,2,FALSE)</f>
        <v>高线</v>
      </c>
      <c r="F4838" s="29" t="s">
        <v>53</v>
      </c>
      <c r="G4838" s="25">
        <v>2</v>
      </c>
      <c r="H4838" s="123"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28"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3</v>
      </c>
      <c r="Q4838" s="18" t="str">
        <f>VLOOKUP(B4838,辅助信息!E:M,9,FALSE)</f>
        <v>ZTWM-CDGS-XS-2025-0156-五冶钢构-2025年九月第一批次钢筋采购合同(三圣乡项目)-中铁物贸成都公司</v>
      </c>
      <c r="R4838" s="18" t="str">
        <f>_xlfn._xlws.FILTER(辅助信息!D:D,辅助信息!E:E=B4838)</f>
        <v>五冶钢构龙泉东洪片区85亩住宅、商业及配套工程项目三标段</v>
      </c>
    </row>
    <row r="4839" hidden="1" spans="2:18">
      <c r="B4839" s="124" t="s">
        <v>229</v>
      </c>
      <c r="C4839" s="59">
        <v>45952</v>
      </c>
      <c r="D4839" s="29" t="str">
        <f>VLOOKUP(B4839,辅助信息!E:K,7,FALSE)</f>
        <v>JWDDCD2025092400212</v>
      </c>
      <c r="E4839" s="29" t="str">
        <f>VLOOKUP(F4839,辅助信息!A:B,2,FALSE)</f>
        <v>盘螺</v>
      </c>
      <c r="F4839" s="29" t="s">
        <v>49</v>
      </c>
      <c r="G4839" s="25">
        <v>2</v>
      </c>
      <c r="H4839" s="123"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28"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3</v>
      </c>
      <c r="Q4839" s="18" t="str">
        <f>VLOOKUP(B4839,辅助信息!E:M,9,FALSE)</f>
        <v>ZTWM-CDGS-XS-2025-0156-五冶钢构-2025年九月第一批次钢筋采购合同(三圣乡项目)-中铁物贸成都公司</v>
      </c>
      <c r="R4839" s="18" t="str">
        <f>_xlfn._xlws.FILTER(辅助信息!D:D,辅助信息!E:E=B4839)</f>
        <v>五冶钢构龙泉东洪片区85亩住宅、商业及配套工程项目三标段</v>
      </c>
    </row>
    <row r="4840" hidden="1" spans="2:18">
      <c r="B4840" s="124" t="s">
        <v>229</v>
      </c>
      <c r="C4840" s="59">
        <v>45952</v>
      </c>
      <c r="D4840" s="29" t="str">
        <f>VLOOKUP(B4840,辅助信息!E:K,7,FALSE)</f>
        <v>JWDDCD2025092400212</v>
      </c>
      <c r="E4840" s="29" t="str">
        <f>VLOOKUP(F4840,辅助信息!A:B,2,FALSE)</f>
        <v>盘螺</v>
      </c>
      <c r="F4840" s="29" t="s">
        <v>40</v>
      </c>
      <c r="G4840" s="25">
        <v>8</v>
      </c>
      <c r="H4840" s="123"/>
      <c r="I4840" s="28"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3</v>
      </c>
      <c r="Q4840" s="18" t="str">
        <f>VLOOKUP(B4840,辅助信息!E:M,9,FALSE)</f>
        <v>ZTWM-CDGS-XS-2025-0156-五冶钢构-2025年九月第一批次钢筋采购合同(三圣乡项目)-中铁物贸成都公司</v>
      </c>
      <c r="R4840" s="18" t="str">
        <f>_xlfn._xlws.FILTER(辅助信息!D:D,辅助信息!E:E=B4840)</f>
        <v>五冶钢构龙泉东洪片区85亩住宅、商业及配套工程项目三标段</v>
      </c>
    </row>
    <row r="4841" hidden="1" spans="2:18">
      <c r="B4841" s="124" t="s">
        <v>229</v>
      </c>
      <c r="C4841" s="59">
        <v>45952</v>
      </c>
      <c r="D4841" s="29" t="str">
        <f>VLOOKUP(B4841,辅助信息!E:K,7,FALSE)</f>
        <v>JWDDCD2025092400212</v>
      </c>
      <c r="E4841" s="29" t="str">
        <f>VLOOKUP(F4841,辅助信息!A:B,2,FALSE)</f>
        <v>盘螺</v>
      </c>
      <c r="F4841" s="29" t="s">
        <v>41</v>
      </c>
      <c r="G4841" s="25">
        <v>20</v>
      </c>
      <c r="H4841" s="123"/>
      <c r="I4841" s="28"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3</v>
      </c>
      <c r="Q4841" s="18" t="str">
        <f>VLOOKUP(B4841,辅助信息!E:M,9,FALSE)</f>
        <v>ZTWM-CDGS-XS-2025-0156-五冶钢构-2025年九月第一批次钢筋采购合同(三圣乡项目)-中铁物贸成都公司</v>
      </c>
      <c r="R4841" s="18" t="str">
        <f>_xlfn._xlws.FILTER(辅助信息!D:D,辅助信息!E:E=B4841)</f>
        <v>五冶钢构龙泉东洪片区85亩住宅、商业及配套工程项目三标段</v>
      </c>
    </row>
    <row r="4842" hidden="1" spans="2:18">
      <c r="B4842" s="124" t="s">
        <v>229</v>
      </c>
      <c r="C4842" s="59">
        <v>45952</v>
      </c>
      <c r="D4842" s="29" t="str">
        <f>VLOOKUP(B4842,辅助信息!E:K,7,FALSE)</f>
        <v>JWDDCD2025092400212</v>
      </c>
      <c r="E4842" s="29" t="str">
        <f>VLOOKUP(F4842,辅助信息!A:B,2,FALSE)</f>
        <v>螺纹钢</v>
      </c>
      <c r="F4842" s="29" t="s">
        <v>27</v>
      </c>
      <c r="G4842" s="25">
        <v>30</v>
      </c>
      <c r="H4842" s="123"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28"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3</v>
      </c>
      <c r="Q4842" s="18" t="str">
        <f>VLOOKUP(B4842,辅助信息!E:M,9,FALSE)</f>
        <v>ZTWM-CDGS-XS-2025-0156-五冶钢构-2025年九月第一批次钢筋采购合同(三圣乡项目)-中铁物贸成都公司</v>
      </c>
      <c r="R4842" s="18" t="str">
        <f>_xlfn._xlws.FILTER(辅助信息!D:D,辅助信息!E:E=B4842)</f>
        <v>五冶钢构龙泉东洪片区85亩住宅、商业及配套工程项目三标段</v>
      </c>
    </row>
    <row r="4843" hidden="1" spans="2:18">
      <c r="B4843" s="124" t="s">
        <v>229</v>
      </c>
      <c r="C4843" s="59">
        <v>45952</v>
      </c>
      <c r="D4843" s="29" t="str">
        <f>VLOOKUP(B4843,辅助信息!E:K,7,FALSE)</f>
        <v>JWDDCD2025092400212</v>
      </c>
      <c r="E4843" s="29" t="str">
        <f>VLOOKUP(F4843,辅助信息!A:B,2,FALSE)</f>
        <v>螺纹钢</v>
      </c>
      <c r="F4843" s="29" t="s">
        <v>19</v>
      </c>
      <c r="G4843" s="25">
        <v>50</v>
      </c>
      <c r="H4843" s="123">
        <f>IF(SUMIFS('[1]2025年已发货'!$E:$E,'[1]2025年已发货'!$F:$F,C4847,'[1]2025年已发货'!$C:$C,F4843,'[1]2025年已发货'!$G:$G,I4843,'[1]2025年已发货'!$H:$H,J4843)=0,"未发货",SUMIFS('[1]2025年已发货'!$E:$E,'[1]2025年已发货'!$F:$F,C4847,'[1]2025年已发货'!$C:$C,F4843,'[1]2025年已发货'!$G:$G,I4843,'[1]2025年已发货'!$H:$H,J4843))</f>
        <v>50</v>
      </c>
      <c r="I4843" s="28"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3</v>
      </c>
      <c r="Q4843" s="18" t="str">
        <f>VLOOKUP(B4843,辅助信息!E:M,9,FALSE)</f>
        <v>ZTWM-CDGS-XS-2025-0156-五冶钢构-2025年九月第一批次钢筋采购合同(三圣乡项目)-中铁物贸成都公司</v>
      </c>
      <c r="R4843" s="18" t="str">
        <f>_xlfn._xlws.FILTER(辅助信息!D:D,辅助信息!E:E=B4843)</f>
        <v>五冶钢构龙泉东洪片区85亩住宅、商业及配套工程项目三标段</v>
      </c>
    </row>
    <row r="4844" hidden="1" spans="2:18">
      <c r="B4844" s="124" t="s">
        <v>229</v>
      </c>
      <c r="C4844" s="59">
        <v>45952</v>
      </c>
      <c r="D4844" s="29" t="str">
        <f>VLOOKUP(B4844,辅助信息!E:K,7,FALSE)</f>
        <v>JWDDCD2025092400212</v>
      </c>
      <c r="E4844" s="29" t="str">
        <f>VLOOKUP(F4844,辅助信息!A:B,2,FALSE)</f>
        <v>螺纹钢</v>
      </c>
      <c r="F4844" s="29" t="s">
        <v>32</v>
      </c>
      <c r="G4844" s="25">
        <v>10</v>
      </c>
      <c r="H4844" s="123">
        <f>IF(SUMIFS('[1]2025年已发货'!$E:$E,'[1]2025年已发货'!$F:$F,C4848,'[1]2025年已发货'!$C:$C,F4844,'[1]2025年已发货'!$G:$G,I4844,'[1]2025年已发货'!$H:$H,J4844)=0,"未发货",SUMIFS('[1]2025年已发货'!$E:$E,'[1]2025年已发货'!$F:$F,C4848,'[1]2025年已发货'!$C:$C,F4844,'[1]2025年已发货'!$G:$G,I4844,'[1]2025年已发货'!$H:$H,J4844))</f>
        <v>10</v>
      </c>
      <c r="I4844" s="28"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3</v>
      </c>
      <c r="Q4844" s="18" t="str">
        <f>VLOOKUP(B4844,辅助信息!E:M,9,FALSE)</f>
        <v>ZTWM-CDGS-XS-2025-0156-五冶钢构-2025年九月第一批次钢筋采购合同(三圣乡项目)-中铁物贸成都公司</v>
      </c>
      <c r="R4844" s="18" t="str">
        <f>_xlfn._xlws.FILTER(辅助信息!D:D,辅助信息!E:E=B4844)</f>
        <v>五冶钢构龙泉东洪片区85亩住宅、商业及配套工程项目三标段</v>
      </c>
    </row>
    <row r="4845" hidden="1" spans="2:18">
      <c r="B4845" s="124" t="s">
        <v>229</v>
      </c>
      <c r="C4845" s="59">
        <v>45952</v>
      </c>
      <c r="D4845" s="29" t="str">
        <f>VLOOKUP(B4845,辅助信息!E:K,7,FALSE)</f>
        <v>JWDDCD2025092400212</v>
      </c>
      <c r="E4845" s="29" t="str">
        <f>VLOOKUP(F4845,辅助信息!A:B,2,FALSE)</f>
        <v>螺纹钢</v>
      </c>
      <c r="F4845" s="29" t="s">
        <v>30</v>
      </c>
      <c r="G4845" s="25">
        <v>4</v>
      </c>
      <c r="H4845" s="123">
        <f>IF(SUMIFS('[1]2025年已发货'!$E:$E,'[1]2025年已发货'!$F:$F,C4849,'[1]2025年已发货'!$C:$C,F4845,'[1]2025年已发货'!$G:$G,I4845,'[1]2025年已发货'!$H:$H,J4845)=0,"未发货",SUMIFS('[1]2025年已发货'!$E:$E,'[1]2025年已发货'!$F:$F,C4849,'[1]2025年已发货'!$C:$C,F4845,'[1]2025年已发货'!$G:$G,I4845,'[1]2025年已发货'!$H:$H,J4845))</f>
        <v>4</v>
      </c>
      <c r="I4845" s="28"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3</v>
      </c>
      <c r="Q4845" s="18" t="str">
        <f>VLOOKUP(B4845,辅助信息!E:M,9,FALSE)</f>
        <v>ZTWM-CDGS-XS-2025-0156-五冶钢构-2025年九月第一批次钢筋采购合同(三圣乡项目)-中铁物贸成都公司</v>
      </c>
      <c r="R4845" s="18" t="str">
        <f>_xlfn._xlws.FILTER(辅助信息!D:D,辅助信息!E:E=B4845)</f>
        <v>五冶钢构龙泉东洪片区85亩住宅、商业及配套工程项目三标段</v>
      </c>
    </row>
    <row r="4846" hidden="1" spans="2:18">
      <c r="B4846" s="124" t="s">
        <v>229</v>
      </c>
      <c r="C4846" s="59">
        <v>45952</v>
      </c>
      <c r="D4846" s="29" t="str">
        <f>VLOOKUP(B4846,辅助信息!E:K,7,FALSE)</f>
        <v>JWDDCD2025092400212</v>
      </c>
      <c r="E4846" s="29" t="str">
        <f>VLOOKUP(F4846,辅助信息!A:B,2,FALSE)</f>
        <v>螺纹钢</v>
      </c>
      <c r="F4846" s="29" t="s">
        <v>33</v>
      </c>
      <c r="G4846" s="25">
        <v>8</v>
      </c>
      <c r="H4846" s="123">
        <f>IF(SUMIFS('[1]2025年已发货'!$E:$E,'[1]2025年已发货'!$F:$F,C4850,'[1]2025年已发货'!$C:$C,F4846,'[1]2025年已发货'!$G:$G,I4846,'[1]2025年已发货'!$H:$H,J4846)=0,"未发货",SUMIFS('[1]2025年已发货'!$E:$E,'[1]2025年已发货'!$F:$F,C4850,'[1]2025年已发货'!$C:$C,F4846,'[1]2025年已发货'!$G:$G,I4846,'[1]2025年已发货'!$H:$H,J4846))</f>
        <v>8</v>
      </c>
      <c r="I4846" s="28"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3</v>
      </c>
      <c r="Q4846" s="18" t="str">
        <f>VLOOKUP(B4846,辅助信息!E:M,9,FALSE)</f>
        <v>ZTWM-CDGS-XS-2025-0156-五冶钢构-2025年九月第一批次钢筋采购合同(三圣乡项目)-中铁物贸成都公司</v>
      </c>
      <c r="R4846" s="18" t="str">
        <f>_xlfn._xlws.FILTER(辅助信息!D:D,辅助信息!E:E=B4846)</f>
        <v>五冶钢构龙泉东洪片区85亩住宅、商业及配套工程项目三标段</v>
      </c>
    </row>
    <row r="4847" hidden="1" spans="2:18">
      <c r="B4847" s="124" t="s">
        <v>229</v>
      </c>
      <c r="C4847" s="59">
        <v>45952</v>
      </c>
      <c r="D4847" s="29" t="str">
        <f>VLOOKUP(B4847,辅助信息!E:K,7,FALSE)</f>
        <v>JWDDCD2025092400212</v>
      </c>
      <c r="E4847" s="29" t="str">
        <f>VLOOKUP(F4847,辅助信息!A:B,2,FALSE)</f>
        <v>螺纹钢</v>
      </c>
      <c r="F4847" s="29" t="s">
        <v>28</v>
      </c>
      <c r="G4847" s="25">
        <v>2</v>
      </c>
      <c r="H4847" s="123">
        <f>IF(SUMIFS('[1]2025年已发货'!$E:$E,'[1]2025年已发货'!$F:$F,C4851,'[1]2025年已发货'!$C:$C,F4847,'[1]2025年已发货'!$G:$G,I4847,'[1]2025年已发货'!$H:$H,J4847)=0,"未发货",SUMIFS('[1]2025年已发货'!$E:$E,'[1]2025年已发货'!$F:$F,C4851,'[1]2025年已发货'!$C:$C,F4847,'[1]2025年已发货'!$G:$G,I4847,'[1]2025年已发货'!$H:$H,J4847))</f>
        <v>2</v>
      </c>
      <c r="I4847" s="28"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3</v>
      </c>
      <c r="Q4847" s="18" t="str">
        <f>VLOOKUP(B4847,辅助信息!E:M,9,FALSE)</f>
        <v>ZTWM-CDGS-XS-2025-0156-五冶钢构-2025年九月第一批次钢筋采购合同(三圣乡项目)-中铁物贸成都公司</v>
      </c>
      <c r="R4847" s="18" t="str">
        <f>_xlfn._xlws.FILTER(辅助信息!D:D,辅助信息!E:E=B4847)</f>
        <v>五冶钢构龙泉东洪片区85亩住宅、商业及配套工程项目三标段</v>
      </c>
    </row>
    <row r="4848" hidden="1" spans="2:18">
      <c r="B4848" s="124" t="s">
        <v>229</v>
      </c>
      <c r="C4848" s="59">
        <v>45952</v>
      </c>
      <c r="D4848" s="29" t="str">
        <f>VLOOKUP(B4848,辅助信息!E:K,7,FALSE)</f>
        <v>JWDDCD2025092400212</v>
      </c>
      <c r="E4848" s="29" t="str">
        <f>VLOOKUP(F4848,辅助信息!A:B,2,FALSE)</f>
        <v>螺纹钢</v>
      </c>
      <c r="F4848" s="29" t="s">
        <v>18</v>
      </c>
      <c r="G4848" s="25">
        <v>6</v>
      </c>
      <c r="H4848" s="123">
        <f>IF(SUMIFS('[1]2025年已发货'!$E:$E,'[1]2025年已发货'!$F:$F,C4852,'[1]2025年已发货'!$C:$C,F4848,'[1]2025年已发货'!$G:$G,I4848,'[1]2025年已发货'!$H:$H,J4848)=0,"未发货",SUMIFS('[1]2025年已发货'!$E:$E,'[1]2025年已发货'!$F:$F,C4852,'[1]2025年已发货'!$C:$C,F4848,'[1]2025年已发货'!$G:$G,I4848,'[1]2025年已发货'!$H:$H,J4848))</f>
        <v>6</v>
      </c>
      <c r="I4848" s="28"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3</v>
      </c>
      <c r="Q4848" s="18" t="str">
        <f>VLOOKUP(B4848,辅助信息!E:M,9,FALSE)</f>
        <v>ZTWM-CDGS-XS-2025-0156-五冶钢构-2025年九月第一批次钢筋采购合同(三圣乡项目)-中铁物贸成都公司</v>
      </c>
      <c r="R4848" s="18" t="str">
        <f>_xlfn._xlws.FILTER(辅助信息!D:D,辅助信息!E:E=B4848)</f>
        <v>五冶钢构龙泉东洪片区85亩住宅、商业及配套工程项目三标段</v>
      </c>
    </row>
    <row r="4849" hidden="1" spans="2:18">
      <c r="B4849" s="124" t="s">
        <v>229</v>
      </c>
      <c r="C4849" s="59">
        <v>45952</v>
      </c>
      <c r="D4849" s="29" t="str">
        <f>VLOOKUP(B4849,辅助信息!E:K,7,FALSE)</f>
        <v>JWDDCD2025092400212</v>
      </c>
      <c r="E4849" s="29" t="str">
        <f>VLOOKUP(F4849,辅助信息!A:B,2,FALSE)</f>
        <v>螺纹钢</v>
      </c>
      <c r="F4849" s="29" t="s">
        <v>66</v>
      </c>
      <c r="G4849" s="25">
        <v>2</v>
      </c>
      <c r="H4849" s="123">
        <f>IF(SUMIFS('[1]2025年已发货'!$E:$E,'[1]2025年已发货'!$F:$F,C4853,'[1]2025年已发货'!$C:$C,F4849,'[1]2025年已发货'!$G:$G,I4849,'[1]2025年已发货'!$H:$H,J4849)=0,"未发货",SUMIFS('[1]2025年已发货'!$E:$E,'[1]2025年已发货'!$F:$F,C4853,'[1]2025年已发货'!$C:$C,F4849,'[1]2025年已发货'!$G:$G,I4849,'[1]2025年已发货'!$H:$H,J4849))</f>
        <v>2</v>
      </c>
      <c r="I4849" s="28"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3</v>
      </c>
      <c r="Q4849" s="18" t="str">
        <f>VLOOKUP(B4849,辅助信息!E:M,9,FALSE)</f>
        <v>ZTWM-CDGS-XS-2025-0156-五冶钢构-2025年九月第一批次钢筋采购合同(三圣乡项目)-中铁物贸成都公司</v>
      </c>
      <c r="R4849" s="18" t="str">
        <f>_xlfn._xlws.FILTER(辅助信息!D:D,辅助信息!E:E=B4849)</f>
        <v>五冶钢构龙泉东洪片区85亩住宅、商业及配套工程项目三标段</v>
      </c>
    </row>
    <row r="4850" hidden="1" spans="2:18">
      <c r="B4850" s="124" t="s">
        <v>229</v>
      </c>
      <c r="C4850" s="59">
        <v>45952</v>
      </c>
      <c r="D4850" s="29" t="str">
        <f>VLOOKUP(B4850,辅助信息!E:K,7,FALSE)</f>
        <v>JWDDCD2025092400212</v>
      </c>
      <c r="E4850" s="29" t="str">
        <f>VLOOKUP(F4850,辅助信息!A:B,2,FALSE)</f>
        <v>螺纹钢</v>
      </c>
      <c r="F4850" s="29" t="s">
        <v>82</v>
      </c>
      <c r="G4850" s="25">
        <v>2</v>
      </c>
      <c r="H4850" s="123">
        <f>IF(SUMIFS('[1]2025年已发货'!$E:$E,'[1]2025年已发货'!$F:$F,C4854,'[1]2025年已发货'!$C:$C,F4850,'[1]2025年已发货'!$G:$G,I4850,'[1]2025年已发货'!$H:$H,J4850)=0,"未发货",SUMIFS('[1]2025年已发货'!$E:$E,'[1]2025年已发货'!$F:$F,C4854,'[1]2025年已发货'!$C:$C,F4850,'[1]2025年已发货'!$G:$G,I4850,'[1]2025年已发货'!$H:$H,J4850))</f>
        <v>2</v>
      </c>
      <c r="I4850" s="28"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3</v>
      </c>
      <c r="Q4850" s="18" t="str">
        <f>VLOOKUP(B4850,辅助信息!E:M,9,FALSE)</f>
        <v>ZTWM-CDGS-XS-2025-0156-五冶钢构-2025年九月第一批次钢筋采购合同(三圣乡项目)-中铁物贸成都公司</v>
      </c>
      <c r="R4850" s="18" t="str">
        <f>_xlfn._xlws.FILTER(辅助信息!D:D,辅助信息!E:E=B4850)</f>
        <v>五冶钢构龙泉东洪片区85亩住宅、商业及配套工程项目三标段</v>
      </c>
    </row>
    <row r="4851" hidden="1" spans="2:18">
      <c r="B4851" s="124" t="s">
        <v>229</v>
      </c>
      <c r="C4851" s="59">
        <v>45952</v>
      </c>
      <c r="D4851" s="29" t="str">
        <f>VLOOKUP(B4851,辅助信息!E:K,7,FALSE)</f>
        <v>JWDDCD2025092400212</v>
      </c>
      <c r="E4851" s="29" t="str">
        <f>VLOOKUP(F4851,辅助信息!A:B,2,FALSE)</f>
        <v>螺纹钢</v>
      </c>
      <c r="F4851" s="29" t="s">
        <v>45</v>
      </c>
      <c r="G4851" s="25">
        <v>2</v>
      </c>
      <c r="H4851" s="123">
        <f>IF(SUMIFS('[1]2025年已发货'!$E:$E,'[1]2025年已发货'!$F:$F,C4855,'[1]2025年已发货'!$C:$C,F4851,'[1]2025年已发货'!$G:$G,I4851,'[1]2025年已发货'!$H:$H,J4851)=0,"未发货",SUMIFS('[1]2025年已发货'!$E:$E,'[1]2025年已发货'!$F:$F,C4855,'[1]2025年已发货'!$C:$C,F4851,'[1]2025年已发货'!$G:$G,I4851,'[1]2025年已发货'!$H:$H,J4851))</f>
        <v>2</v>
      </c>
      <c r="I4851" s="28"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3</v>
      </c>
      <c r="Q4851" s="18" t="str">
        <f>VLOOKUP(B4851,辅助信息!E:M,9,FALSE)</f>
        <v>ZTWM-CDGS-XS-2025-0156-五冶钢构-2025年九月第一批次钢筋采购合同(三圣乡项目)-中铁物贸成都公司</v>
      </c>
      <c r="R4851" s="18" t="str">
        <f>_xlfn._xlws.FILTER(辅助信息!D:D,辅助信息!E:E=B4851)</f>
        <v>五冶钢构龙泉东洪片区85亩住宅、商业及配套工程项目三标段</v>
      </c>
    </row>
    <row r="4852" hidden="1" spans="2:18">
      <c r="B4852" s="124" t="s">
        <v>229</v>
      </c>
      <c r="C4852" s="59">
        <v>45952</v>
      </c>
      <c r="D4852" s="29" t="str">
        <f>VLOOKUP(B4852,辅助信息!E:K,7,FALSE)</f>
        <v>JWDDCD2025092400212</v>
      </c>
      <c r="E4852" s="29" t="str">
        <f>VLOOKUP(F4852,辅助信息!A:B,2,FALSE)</f>
        <v>螺纹钢</v>
      </c>
      <c r="F4852" s="29" t="s">
        <v>21</v>
      </c>
      <c r="G4852" s="25">
        <v>2</v>
      </c>
      <c r="H4852" s="123">
        <f>IF(SUMIFS('[1]2025年已发货'!$E:$E,'[1]2025年已发货'!$F:$F,C4856,'[1]2025年已发货'!$C:$C,F4852,'[1]2025年已发货'!$G:$G,I4852,'[1]2025年已发货'!$H:$H,J4852)=0,"未发货",SUMIFS('[1]2025年已发货'!$E:$E,'[1]2025年已发货'!$F:$F,C4856,'[1]2025年已发货'!$C:$C,F4852,'[1]2025年已发货'!$G:$G,I4852,'[1]2025年已发货'!$H:$H,J4852))</f>
        <v>2</v>
      </c>
      <c r="I4852" s="28"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3</v>
      </c>
      <c r="Q4852" s="18" t="str">
        <f>VLOOKUP(B4852,辅助信息!E:M,9,FALSE)</f>
        <v>ZTWM-CDGS-XS-2025-0156-五冶钢构-2025年九月第一批次钢筋采购合同(三圣乡项目)-中铁物贸成都公司</v>
      </c>
      <c r="R4852" s="18" t="str">
        <f>_xlfn._xlws.FILTER(辅助信息!D:D,辅助信息!E:E=B4852)</f>
        <v>五冶钢构龙泉东洪片区85亩住宅、商业及配套工程项目三标段</v>
      </c>
    </row>
    <row r="4853" hidden="1" spans="2:18">
      <c r="B4853" s="124" t="s">
        <v>229</v>
      </c>
      <c r="C4853" s="59">
        <v>45952</v>
      </c>
      <c r="D4853" s="29" t="str">
        <f>VLOOKUP(B4853,辅助信息!E:K,7,FALSE)</f>
        <v>JWDDCD2025092400212</v>
      </c>
      <c r="E4853" s="29" t="str">
        <f>VLOOKUP(F4853,辅助信息!A:B,2,FALSE)</f>
        <v>螺纹钢</v>
      </c>
      <c r="F4853" s="29" t="s">
        <v>58</v>
      </c>
      <c r="G4853" s="25">
        <v>2</v>
      </c>
      <c r="H4853" s="123">
        <f>IF(SUMIFS('[1]2025年已发货'!$E:$E,'[1]2025年已发货'!$F:$F,C4857,'[1]2025年已发货'!$C:$C,F4853,'[1]2025年已发货'!$G:$G,I4853,'[1]2025年已发货'!$H:$H,J4853)=0,"未发货",SUMIFS('[1]2025年已发货'!$E:$E,'[1]2025年已发货'!$F:$F,C4857,'[1]2025年已发货'!$C:$C,F4853,'[1]2025年已发货'!$G:$G,I4853,'[1]2025年已发货'!$H:$H,J4853))</f>
        <v>2</v>
      </c>
      <c r="I4853" s="28"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3</v>
      </c>
      <c r="Q4853" s="18" t="str">
        <f>VLOOKUP(B4853,辅助信息!E:M,9,FALSE)</f>
        <v>ZTWM-CDGS-XS-2025-0156-五冶钢构-2025年九月第一批次钢筋采购合同(三圣乡项目)-中铁物贸成都公司</v>
      </c>
      <c r="R4853" s="18" t="str">
        <f>_xlfn._xlws.FILTER(辅助信息!D:D,辅助信息!E:E=B4853)</f>
        <v>五冶钢构龙泉东洪片区85亩住宅、商业及配套工程项目三标段</v>
      </c>
    </row>
    <row r="4854" hidden="1" spans="2:18">
      <c r="B4854" s="124" t="s">
        <v>229</v>
      </c>
      <c r="C4854" s="59">
        <v>45952</v>
      </c>
      <c r="D4854" s="29" t="str">
        <f>VLOOKUP(B4854,辅助信息!E:K,7,FALSE)</f>
        <v>JWDDCD2025092400212</v>
      </c>
      <c r="E4854" s="29" t="str">
        <f>VLOOKUP(F4854,辅助信息!A:B,2,FALSE)</f>
        <v>螺纹钢</v>
      </c>
      <c r="F4854" s="29" t="s">
        <v>46</v>
      </c>
      <c r="G4854" s="25">
        <v>4</v>
      </c>
      <c r="H4854" s="123">
        <f>IF(SUMIFS('[1]2025年已发货'!$E:$E,'[1]2025年已发货'!$F:$F,C4858,'[1]2025年已发货'!$C:$C,F4854,'[1]2025年已发货'!$G:$G,I4854,'[1]2025年已发货'!$H:$H,J4854)=0,"未发货",SUMIFS('[1]2025年已发货'!$E:$E,'[1]2025年已发货'!$F:$F,C4858,'[1]2025年已发货'!$C:$C,F4854,'[1]2025年已发货'!$G:$G,I4854,'[1]2025年已发货'!$H:$H,J4854))</f>
        <v>4</v>
      </c>
      <c r="I4854" s="28"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3</v>
      </c>
      <c r="Q4854" s="18" t="str">
        <f>VLOOKUP(B4854,辅助信息!E:M,9,FALSE)</f>
        <v>ZTWM-CDGS-XS-2025-0156-五冶钢构-2025年九月第一批次钢筋采购合同(三圣乡项目)-中铁物贸成都公司</v>
      </c>
      <c r="R4854" s="18" t="str">
        <f>_xlfn._xlws.FILTER(辅助信息!D:D,辅助信息!E:E=B4854)</f>
        <v>五冶钢构龙泉东洪片区85亩住宅、商业及配套工程项目三标段</v>
      </c>
    </row>
    <row r="4855" hidden="1" spans="2:18">
      <c r="B4855" s="124" t="s">
        <v>229</v>
      </c>
      <c r="C4855" s="59">
        <v>45952</v>
      </c>
      <c r="D4855" s="29" t="str">
        <f>VLOOKUP(B4855,辅助信息!E:K,7,FALSE)</f>
        <v>JWDDCD2025092400212</v>
      </c>
      <c r="E4855" s="29" t="str">
        <f>VLOOKUP(F4855,辅助信息!A:B,2,FALSE)</f>
        <v>螺纹钢</v>
      </c>
      <c r="F4855" s="29" t="s">
        <v>22</v>
      </c>
      <c r="G4855" s="25">
        <v>10</v>
      </c>
      <c r="H4855" s="123">
        <f>IF(SUMIFS('[1]2025年已发货'!$E:$E,'[1]2025年已发货'!$F:$F,C4859,'[1]2025年已发货'!$C:$C,F4855,'[1]2025年已发货'!$G:$G,I4855,'[1]2025年已发货'!$H:$H,J4855)=0,"未发货",SUMIFS('[1]2025年已发货'!$E:$E,'[1]2025年已发货'!$F:$F,C4859,'[1]2025年已发货'!$C:$C,F4855,'[1]2025年已发货'!$G:$G,I4855,'[1]2025年已发货'!$H:$H,J4855))</f>
        <v>10</v>
      </c>
      <c r="I4855" s="28"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3</v>
      </c>
      <c r="Q4855" s="18" t="str">
        <f>VLOOKUP(B4855,辅助信息!E:M,9,FALSE)</f>
        <v>ZTWM-CDGS-XS-2025-0156-五冶钢构-2025年九月第一批次钢筋采购合同(三圣乡项目)-中铁物贸成都公司</v>
      </c>
      <c r="R4855" s="18" t="str">
        <f>_xlfn._xlws.FILTER(辅助信息!D:D,辅助信息!E:E=B4855)</f>
        <v>五冶钢构龙泉东洪片区85亩住宅、商业及配套工程项目三标段</v>
      </c>
    </row>
    <row r="4856" hidden="1" spans="2:18">
      <c r="B4856" s="124" t="s">
        <v>229</v>
      </c>
      <c r="C4856" s="59">
        <v>45952</v>
      </c>
      <c r="D4856" s="29" t="str">
        <f>VLOOKUP(B4856,辅助信息!E:K,7,FALSE)</f>
        <v>JWDDCD2025092400212</v>
      </c>
      <c r="E4856" s="29" t="str">
        <f>VLOOKUP(F4856,辅助信息!A:B,2,FALSE)</f>
        <v>盘螺</v>
      </c>
      <c r="F4856" s="29" t="s">
        <v>49</v>
      </c>
      <c r="G4856" s="25">
        <v>6</v>
      </c>
      <c r="H4856" s="123"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28"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3</v>
      </c>
      <c r="Q4856" s="18" t="str">
        <f>VLOOKUP(B4856,辅助信息!E:M,9,FALSE)</f>
        <v>ZTWM-CDGS-XS-2025-0156-五冶钢构-2025年九月第一批次钢筋采购合同(三圣乡项目)-中铁物贸成都公司</v>
      </c>
      <c r="R4856" s="18" t="str">
        <f>_xlfn._xlws.FILTER(辅助信息!D:D,辅助信息!E:E=B4856)</f>
        <v>五冶钢构龙泉东洪片区85亩住宅、商业及配套工程项目三标段</v>
      </c>
    </row>
    <row r="4857" hidden="1" spans="2:18">
      <c r="B4857" s="124" t="s">
        <v>229</v>
      </c>
      <c r="C4857" s="59">
        <v>45952</v>
      </c>
      <c r="D4857" s="29" t="str">
        <f>VLOOKUP(B4857,辅助信息!E:K,7,FALSE)</f>
        <v>JWDDCD2025092400212</v>
      </c>
      <c r="E4857" s="29" t="str">
        <f>VLOOKUP(F4857,辅助信息!A:B,2,FALSE)</f>
        <v>盘螺</v>
      </c>
      <c r="F4857" s="29" t="s">
        <v>40</v>
      </c>
      <c r="G4857" s="25">
        <v>20</v>
      </c>
      <c r="H4857" s="123"/>
      <c r="I4857" s="28"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3</v>
      </c>
      <c r="Q4857" s="18" t="str">
        <f>VLOOKUP(B4857,辅助信息!E:M,9,FALSE)</f>
        <v>ZTWM-CDGS-XS-2025-0156-五冶钢构-2025年九月第一批次钢筋采购合同(三圣乡项目)-中铁物贸成都公司</v>
      </c>
      <c r="R4857" s="18" t="str">
        <f>_xlfn._xlws.FILTER(辅助信息!D:D,辅助信息!E:E=B4857)</f>
        <v>五冶钢构龙泉东洪片区85亩住宅、商业及配套工程项目三标段</v>
      </c>
    </row>
    <row r="4858" hidden="1" spans="2:18">
      <c r="B4858" s="124" t="s">
        <v>229</v>
      </c>
      <c r="C4858" s="59">
        <v>45952</v>
      </c>
      <c r="D4858" s="29" t="str">
        <f>VLOOKUP(B4858,辅助信息!E:K,7,FALSE)</f>
        <v>JWDDCD2025092400212</v>
      </c>
      <c r="E4858" s="29" t="str">
        <f>VLOOKUP(F4858,辅助信息!A:B,2,FALSE)</f>
        <v>盘螺</v>
      </c>
      <c r="F4858" s="29" t="s">
        <v>41</v>
      </c>
      <c r="G4858" s="25">
        <v>40</v>
      </c>
      <c r="H4858" s="123"/>
      <c r="I4858" s="28"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3</v>
      </c>
      <c r="Q4858" s="18" t="str">
        <f>VLOOKUP(B4858,辅助信息!E:M,9,FALSE)</f>
        <v>ZTWM-CDGS-XS-2025-0156-五冶钢构-2025年九月第一批次钢筋采购合同(三圣乡项目)-中铁物贸成都公司</v>
      </c>
      <c r="R4858" s="18" t="str">
        <f>_xlfn._xlws.FILTER(辅助信息!D:D,辅助信息!E:E=B4858)</f>
        <v>五冶钢构龙泉东洪片区85亩住宅、商业及配套工程项目三标段</v>
      </c>
    </row>
    <row r="4859" hidden="1" spans="2:18">
      <c r="B4859" s="124" t="s">
        <v>229</v>
      </c>
      <c r="C4859" s="59">
        <v>45952</v>
      </c>
      <c r="D4859" s="29" t="str">
        <f>VLOOKUP(B4859,辅助信息!E:K,7,FALSE)</f>
        <v>JWDDCD2025092400212</v>
      </c>
      <c r="E4859" s="29" t="str">
        <f>VLOOKUP(F4859,辅助信息!A:B,2,FALSE)</f>
        <v>螺纹钢</v>
      </c>
      <c r="F4859" s="29" t="s">
        <v>27</v>
      </c>
      <c r="G4859" s="25">
        <v>57</v>
      </c>
      <c r="H4859" s="123"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28"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3</v>
      </c>
      <c r="Q4859" s="18" t="str">
        <f>VLOOKUP(B4859,辅助信息!E:M,9,FALSE)</f>
        <v>ZTWM-CDGS-XS-2025-0156-五冶钢构-2025年九月第一批次钢筋采购合同(三圣乡项目)-中铁物贸成都公司</v>
      </c>
      <c r="R4859" s="18" t="str">
        <f>_xlfn._xlws.FILTER(辅助信息!D:D,辅助信息!E:E=B4859)</f>
        <v>五冶钢构龙泉东洪片区85亩住宅、商业及配套工程项目三标段</v>
      </c>
    </row>
    <row r="4860" hidden="1" spans="2:18">
      <c r="B4860" s="124" t="s">
        <v>229</v>
      </c>
      <c r="C4860" s="59">
        <v>45952</v>
      </c>
      <c r="D4860" s="29" t="str">
        <f>VLOOKUP(B4860,辅助信息!E:K,7,FALSE)</f>
        <v>JWDDCD2025092400212</v>
      </c>
      <c r="E4860" s="29" t="str">
        <f>VLOOKUP(F4860,辅助信息!A:B,2,FALSE)</f>
        <v>螺纹钢</v>
      </c>
      <c r="F4860" s="29" t="s">
        <v>19</v>
      </c>
      <c r="G4860" s="25">
        <v>9</v>
      </c>
      <c r="H4860" s="123"/>
      <c r="I4860" s="28"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3</v>
      </c>
      <c r="Q4860" s="18" t="str">
        <f>VLOOKUP(B4860,辅助信息!E:M,9,FALSE)</f>
        <v>ZTWM-CDGS-XS-2025-0156-五冶钢构-2025年九月第一批次钢筋采购合同(三圣乡项目)-中铁物贸成都公司</v>
      </c>
      <c r="R4860" s="18" t="str">
        <f>_xlfn._xlws.FILTER(辅助信息!D:D,辅助信息!E:E=B4860)</f>
        <v>五冶钢构龙泉东洪片区85亩住宅、商业及配套工程项目三标段</v>
      </c>
    </row>
    <row r="4861" hidden="1" spans="2:18">
      <c r="B4861" s="124" t="s">
        <v>229</v>
      </c>
      <c r="C4861" s="59">
        <v>45952</v>
      </c>
      <c r="D4861" s="29" t="str">
        <f>VLOOKUP(B4861,辅助信息!E:K,7,FALSE)</f>
        <v>JWDDCD2025092400212</v>
      </c>
      <c r="E4861" s="29" t="str">
        <f>VLOOKUP(F4861,辅助信息!A:B,2,FALSE)</f>
        <v>螺纹钢</v>
      </c>
      <c r="F4861" s="29" t="s">
        <v>32</v>
      </c>
      <c r="G4861" s="25">
        <v>6</v>
      </c>
      <c r="H4861" s="123"/>
      <c r="I4861" s="28"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3</v>
      </c>
      <c r="Q4861" s="18" t="str">
        <f>VLOOKUP(B4861,辅助信息!E:M,9,FALSE)</f>
        <v>ZTWM-CDGS-XS-2025-0156-五冶钢构-2025年九月第一批次钢筋采购合同(三圣乡项目)-中铁物贸成都公司</v>
      </c>
      <c r="R4861" s="18" t="str">
        <f>_xlfn._xlws.FILTER(辅助信息!D:D,辅助信息!E:E=B4861)</f>
        <v>五冶钢构龙泉东洪片区85亩住宅、商业及配套工程项目三标段</v>
      </c>
    </row>
    <row r="4862" hidden="1" spans="2:18">
      <c r="B4862" s="124" t="s">
        <v>229</v>
      </c>
      <c r="C4862" s="59">
        <v>45952</v>
      </c>
      <c r="D4862" s="29" t="str">
        <f>VLOOKUP(B4862,辅助信息!E:K,7,FALSE)</f>
        <v>JWDDCD2025092400212</v>
      </c>
      <c r="E4862" s="29" t="str">
        <f>VLOOKUP(F4862,辅助信息!A:B,2,FALSE)</f>
        <v>螺纹钢</v>
      </c>
      <c r="F4862" s="29" t="s">
        <v>30</v>
      </c>
      <c r="G4862" s="25">
        <v>9</v>
      </c>
      <c r="H4862" s="123"/>
      <c r="I4862" s="28"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3</v>
      </c>
      <c r="Q4862" s="18" t="str">
        <f>VLOOKUP(B4862,辅助信息!E:M,9,FALSE)</f>
        <v>ZTWM-CDGS-XS-2025-0156-五冶钢构-2025年九月第一批次钢筋采购合同(三圣乡项目)-中铁物贸成都公司</v>
      </c>
      <c r="R4862" s="18" t="str">
        <f>_xlfn._xlws.FILTER(辅助信息!D:D,辅助信息!E:E=B4862)</f>
        <v>五冶钢构龙泉东洪片区85亩住宅、商业及配套工程项目三标段</v>
      </c>
    </row>
    <row r="4863" hidden="1" spans="2:18">
      <c r="B4863" s="124" t="s">
        <v>229</v>
      </c>
      <c r="C4863" s="59">
        <v>45952</v>
      </c>
      <c r="D4863" s="29" t="str">
        <f>VLOOKUP(B4863,辅助信息!E:K,7,FALSE)</f>
        <v>JWDDCD2025092400212</v>
      </c>
      <c r="E4863" s="29" t="str">
        <f>VLOOKUP(F4863,辅助信息!A:B,2,FALSE)</f>
        <v>螺纹钢</v>
      </c>
      <c r="F4863" s="29" t="s">
        <v>18</v>
      </c>
      <c r="G4863" s="25">
        <v>6</v>
      </c>
      <c r="H4863" s="123"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28"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3</v>
      </c>
      <c r="Q4863" s="18" t="str">
        <f>VLOOKUP(B4863,辅助信息!E:M,9,FALSE)</f>
        <v>ZTWM-CDGS-XS-2025-0156-五冶钢构-2025年九月第一批次钢筋采购合同(三圣乡项目)-中铁物贸成都公司</v>
      </c>
      <c r="R4863" s="18" t="str">
        <f>_xlfn._xlws.FILTER(辅助信息!D:D,辅助信息!E:E=B4863)</f>
        <v>五冶钢构龙泉东洪片区85亩住宅、商业及配套工程项目三标段</v>
      </c>
    </row>
    <row r="4864" hidden="1" spans="2:18">
      <c r="B4864" s="124" t="s">
        <v>229</v>
      </c>
      <c r="C4864" s="59">
        <v>45952</v>
      </c>
      <c r="D4864" s="29" t="str">
        <f>VLOOKUP(B4864,辅助信息!E:K,7,FALSE)</f>
        <v>JWDDCD2025092400212</v>
      </c>
      <c r="E4864" s="29" t="str">
        <f>VLOOKUP(F4864,辅助信息!A:B,2,FALSE)</f>
        <v>螺纹钢</v>
      </c>
      <c r="F4864" s="29" t="s">
        <v>66</v>
      </c>
      <c r="G4864" s="25">
        <v>6</v>
      </c>
      <c r="H4864" s="123"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28"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3</v>
      </c>
      <c r="Q4864" s="18" t="str">
        <f>VLOOKUP(B4864,辅助信息!E:M,9,FALSE)</f>
        <v>ZTWM-CDGS-XS-2025-0156-五冶钢构-2025年九月第一批次钢筋采购合同(三圣乡项目)-中铁物贸成都公司</v>
      </c>
      <c r="R4864" s="18" t="str">
        <f>_xlfn._xlws.FILTER(辅助信息!D:D,辅助信息!E:E=B4864)</f>
        <v>五冶钢构龙泉东洪片区85亩住宅、商业及配套工程项目三标段</v>
      </c>
    </row>
    <row r="4865" hidden="1" spans="2:18">
      <c r="B4865" s="124" t="s">
        <v>229</v>
      </c>
      <c r="C4865" s="59">
        <v>45952</v>
      </c>
      <c r="D4865" s="29" t="str">
        <f>VLOOKUP(B4865,辅助信息!E:K,7,FALSE)</f>
        <v>JWDDCD2025092400212</v>
      </c>
      <c r="E4865" s="29" t="str">
        <f>VLOOKUP(F4865,辅助信息!A:B,2,FALSE)</f>
        <v>螺纹钢</v>
      </c>
      <c r="F4865" s="29" t="s">
        <v>58</v>
      </c>
      <c r="G4865" s="25">
        <v>6</v>
      </c>
      <c r="H4865" s="123"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28"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3</v>
      </c>
      <c r="Q4865" s="18" t="str">
        <f>VLOOKUP(B4865,辅助信息!E:M,9,FALSE)</f>
        <v>ZTWM-CDGS-XS-2025-0156-五冶钢构-2025年九月第一批次钢筋采购合同(三圣乡项目)-中铁物贸成都公司</v>
      </c>
      <c r="R4865" s="18" t="str">
        <f>_xlfn._xlws.FILTER(辅助信息!D:D,辅助信息!E:E=B4865)</f>
        <v>五冶钢构龙泉东洪片区85亩住宅、商业及配套工程项目三标段</v>
      </c>
    </row>
    <row r="4866" hidden="1" spans="2:18">
      <c r="B4866" s="124" t="s">
        <v>229</v>
      </c>
      <c r="C4866" s="59">
        <v>45952</v>
      </c>
      <c r="D4866" s="29" t="str">
        <f>VLOOKUP(B4866,辅助信息!E:K,7,FALSE)</f>
        <v>JWDDCD2025092400212</v>
      </c>
      <c r="E4866" s="29" t="str">
        <f>VLOOKUP(F4866,辅助信息!A:B,2,FALSE)</f>
        <v>螺纹钢</v>
      </c>
      <c r="F4866" s="29" t="s">
        <v>46</v>
      </c>
      <c r="G4866" s="25">
        <v>9</v>
      </c>
      <c r="H4866" s="123"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28"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3</v>
      </c>
      <c r="Q4866" s="18" t="str">
        <f>VLOOKUP(B4866,辅助信息!E:M,9,FALSE)</f>
        <v>ZTWM-CDGS-XS-2025-0156-五冶钢构-2025年九月第一批次钢筋采购合同(三圣乡项目)-中铁物贸成都公司</v>
      </c>
      <c r="R4866" s="18" t="str">
        <f>_xlfn._xlws.FILTER(辅助信息!D:D,辅助信息!E:E=B4866)</f>
        <v>五冶钢构龙泉东洪片区85亩住宅、商业及配套工程项目三标段</v>
      </c>
    </row>
    <row r="4867" hidden="1" spans="2:18">
      <c r="B4867" s="124" t="s">
        <v>229</v>
      </c>
      <c r="C4867" s="59">
        <v>45952</v>
      </c>
      <c r="D4867" s="29" t="str">
        <f>VLOOKUP(B4867,辅助信息!E:K,7,FALSE)</f>
        <v>JWDDCD2025092400212</v>
      </c>
      <c r="E4867" s="29" t="str">
        <f>VLOOKUP(F4867,辅助信息!A:B,2,FALSE)</f>
        <v>螺纹钢</v>
      </c>
      <c r="F4867" s="29" t="s">
        <v>22</v>
      </c>
      <c r="G4867" s="25">
        <v>21</v>
      </c>
      <c r="H4867" s="123"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28"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 t="shared" si="234"/>
        <v>0</v>
      </c>
      <c r="P4867" s="51">
        <f ca="1" t="shared" si="235"/>
        <v>3</v>
      </c>
      <c r="Q4867" s="18" t="str">
        <f>VLOOKUP(B4867,辅助信息!E:M,9,FALSE)</f>
        <v>ZTWM-CDGS-XS-2025-0156-五冶钢构-2025年九月第一批次钢筋采购合同(三圣乡项目)-中铁物贸成都公司</v>
      </c>
      <c r="R4867" s="18" t="str">
        <f>_xlfn._xlws.FILTER(辅助信息!D:D,辅助信息!E:E=B4867)</f>
        <v>五冶钢构龙泉东洪片区85亩住宅、商业及配套工程项目三标段</v>
      </c>
    </row>
    <row r="4868" spans="2:18">
      <c r="B4868" s="124" t="s">
        <v>203</v>
      </c>
      <c r="C4868" s="59">
        <v>45953</v>
      </c>
      <c r="D4868" s="29" t="str">
        <f>VLOOKUP(B4868,辅助信息!E:K,7,FALSE)</f>
        <v>JWDDCD2025102100479</v>
      </c>
      <c r="E4868" s="29" t="str">
        <f>VLOOKUP(F4868,辅助信息!A:B,2,FALSE)</f>
        <v>高线</v>
      </c>
      <c r="F4868" s="29" t="s">
        <v>57</v>
      </c>
      <c r="G4868" s="25">
        <v>4</v>
      </c>
      <c r="H4868" s="123" t="str">
        <f>IF(SUMIFS('[1]2025年已发货'!$E:$E,'[1]2025年已发货'!$F:$F,C4868,'[1]2025年已发货'!$C:$C,F4868,'[1]2025年已发货'!$G:$G,I4868,'[1]2025年已发货'!$H:$H,J4868)=0,"未发货",SUMIFS('[1]2025年已发货'!$E:$E,'[1]2025年已发货'!$F:$F,C4868,'[1]2025年已发货'!$C:$C,F4868,'[1]2025年已发货'!$G:$G,I4868,'[1]2025年已发货'!$H:$H,J4868))</f>
        <v>未发货</v>
      </c>
      <c r="I4868" s="29" t="str">
        <f>VLOOKUP(B4868,辅助信息!E:I,3,FALSE)</f>
        <v>(五冶建设空港兴城怡心街道83亩项目)成都市双流区怡心街道高峰社区一组剑和路一段空港兴城怡心街道83亩项目中国五冶项目部</v>
      </c>
      <c r="J4868" s="29" t="str">
        <f>VLOOKUP(B4868,辅助信息!E:I,4,FALSE)</f>
        <v>王刚</v>
      </c>
      <c r="K4868" s="29">
        <f>VLOOKUP(J4868,辅助信息!H:I,2,FALSE)</f>
        <v>15881190525</v>
      </c>
      <c r="L4868" s="98"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1" t="str">
        <f ca="1" t="shared" si="234"/>
        <v/>
      </c>
      <c r="P4868" s="51" t="str">
        <f ca="1" t="shared" si="235"/>
        <v/>
      </c>
      <c r="Q4868" s="18" t="str">
        <f>VLOOKUP(B4868,辅助信息!E:M,9,FALSE)</f>
        <v>ZTWM-CDGS-XS-2025-0073-五冶天府-成都怡心湖片区及龙泉驿医院等项目</v>
      </c>
      <c r="R4868" s="18" t="str">
        <f>_xlfn._xlws.FILTER(辅助信息!D:D,辅助信息!E:E=B4868)</f>
        <v>五冶建设空港兴城怡心街道83亩项目</v>
      </c>
    </row>
    <row r="4869" spans="2:18">
      <c r="B4869" s="124" t="s">
        <v>203</v>
      </c>
      <c r="C4869" s="59">
        <v>45953</v>
      </c>
      <c r="D4869" s="29" t="str">
        <f>VLOOKUP(B4869,辅助信息!E:K,7,FALSE)</f>
        <v>JWDDCD2025102100479</v>
      </c>
      <c r="E4869" s="29" t="str">
        <f>VLOOKUP(F4869,辅助信息!A:B,2,FALSE)</f>
        <v>盘螺</v>
      </c>
      <c r="F4869" s="29" t="s">
        <v>40</v>
      </c>
      <c r="G4869" s="25">
        <v>8</v>
      </c>
      <c r="H4869" s="123" t="str">
        <f>IF(SUMIFS('[1]2025年已发货'!$E:$E,'[1]2025年已发货'!$F:$F,C4869,'[1]2025年已发货'!$C:$C,F4869,'[1]2025年已发货'!$G:$G,I4869,'[1]2025年已发货'!$H:$H,J4869)=0,"未发货",SUMIFS('[1]2025年已发货'!$E:$E,'[1]2025年已发货'!$F:$F,C4869,'[1]2025年已发货'!$C:$C,F4869,'[1]2025年已发货'!$G:$G,I4869,'[1]2025年已发货'!$H:$H,J4869))</f>
        <v>未发货</v>
      </c>
      <c r="I4869" s="29" t="str">
        <f>VLOOKUP(B4869,辅助信息!E:I,3,FALSE)</f>
        <v>(五冶建设空港兴城怡心街道83亩项目)成都市双流区怡心街道高峰社区一组剑和路一段空港兴城怡心街道83亩项目中国五冶项目部</v>
      </c>
      <c r="J4869" s="29" t="str">
        <f>VLOOKUP(B4869,辅助信息!E:I,4,FALSE)</f>
        <v>王刚</v>
      </c>
      <c r="K4869" s="29">
        <f>VLOOKUP(J4869,辅助信息!H:I,2,FALSE)</f>
        <v>15881190525</v>
      </c>
      <c r="L4869" s="98"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1" t="str">
        <f ca="1" t="shared" si="234"/>
        <v/>
      </c>
      <c r="P4869" s="51" t="str">
        <f ca="1" t="shared" si="235"/>
        <v/>
      </c>
      <c r="Q4869" s="18" t="str">
        <f>VLOOKUP(B4869,辅助信息!E:M,9,FALSE)</f>
        <v>ZTWM-CDGS-XS-2025-0073-五冶天府-成都怡心湖片区及龙泉驿医院等项目</v>
      </c>
      <c r="R4869" s="18" t="str">
        <f>_xlfn._xlws.FILTER(辅助信息!D:D,辅助信息!E:E=B4869)</f>
        <v>五冶建设空港兴城怡心街道83亩项目</v>
      </c>
    </row>
    <row r="4870" spans="2:18">
      <c r="B4870" s="124" t="s">
        <v>203</v>
      </c>
      <c r="C4870" s="59">
        <v>45953</v>
      </c>
      <c r="D4870" s="29" t="str">
        <f>VLOOKUP(B4870,辅助信息!E:K,7,FALSE)</f>
        <v>JWDDCD2025102100479</v>
      </c>
      <c r="E4870" s="29" t="str">
        <f>VLOOKUP(F4870,辅助信息!A:B,2,FALSE)</f>
        <v>螺纹钢</v>
      </c>
      <c r="F4870" s="29" t="s">
        <v>27</v>
      </c>
      <c r="G4870" s="25">
        <v>32</v>
      </c>
      <c r="H4870" s="123" t="str">
        <f>IF(SUMIFS('[1]2025年已发货'!$E:$E,'[1]2025年已发货'!$F:$F,C4870,'[1]2025年已发货'!$C:$C,F4870,'[1]2025年已发货'!$G:$G,I4870,'[1]2025年已发货'!$H:$H,J4870)=0,"未发货",SUMIFS('[1]2025年已发货'!$E:$E,'[1]2025年已发货'!$F:$F,C4870,'[1]2025年已发货'!$C:$C,F4870,'[1]2025年已发货'!$G:$G,I4870,'[1]2025年已发货'!$H:$H,J4870))</f>
        <v>未发货</v>
      </c>
      <c r="I4870" s="29" t="str">
        <f>VLOOKUP(B4870,辅助信息!E:I,3,FALSE)</f>
        <v>(五冶建设空港兴城怡心街道83亩项目)成都市双流区怡心街道高峰社区一组剑和路一段空港兴城怡心街道83亩项目中国五冶项目部</v>
      </c>
      <c r="J4870" s="29" t="str">
        <f>VLOOKUP(B4870,辅助信息!E:I,4,FALSE)</f>
        <v>王刚</v>
      </c>
      <c r="K4870" s="29">
        <f>VLOOKUP(J4870,辅助信息!H:I,2,FALSE)</f>
        <v>15881190525</v>
      </c>
      <c r="L4870" s="98"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1" t="str">
        <f ca="1" t="shared" si="234"/>
        <v/>
      </c>
      <c r="P4870" s="51" t="str">
        <f ca="1" t="shared" si="235"/>
        <v/>
      </c>
      <c r="Q4870" s="18" t="str">
        <f>VLOOKUP(B4870,辅助信息!E:M,9,FALSE)</f>
        <v>ZTWM-CDGS-XS-2025-0073-五冶天府-成都怡心湖片区及龙泉驿医院等项目</v>
      </c>
      <c r="R4870" s="18" t="str">
        <f>_xlfn._xlws.FILTER(辅助信息!D:D,辅助信息!E:E=B4870)</f>
        <v>五冶建设空港兴城怡心街道83亩项目</v>
      </c>
    </row>
    <row r="4871" spans="2:18">
      <c r="B4871" s="124" t="s">
        <v>203</v>
      </c>
      <c r="C4871" s="59">
        <v>45953</v>
      </c>
      <c r="D4871" s="29" t="str">
        <f>VLOOKUP(B4871,辅助信息!E:K,7,FALSE)</f>
        <v>JWDDCD2025102100479</v>
      </c>
      <c r="E4871" s="29" t="str">
        <f>VLOOKUP(F4871,辅助信息!A:B,2,FALSE)</f>
        <v>螺纹钢</v>
      </c>
      <c r="F4871" s="29" t="s">
        <v>19</v>
      </c>
      <c r="G4871" s="25">
        <v>42</v>
      </c>
      <c r="H4871" s="123" t="str">
        <f>IF(SUMIFS('[1]2025年已发货'!$E:$E,'[1]2025年已发货'!$F:$F,C4871,'[1]2025年已发货'!$C:$C,F4871,'[1]2025年已发货'!$G:$G,I4871,'[1]2025年已发货'!$H:$H,J4871)=0,"未发货",SUMIFS('[1]2025年已发货'!$E:$E,'[1]2025年已发货'!$F:$F,C4871,'[1]2025年已发货'!$C:$C,F4871,'[1]2025年已发货'!$G:$G,I4871,'[1]2025年已发货'!$H:$H,J4871))</f>
        <v>未发货</v>
      </c>
      <c r="I4871" s="29" t="str">
        <f>VLOOKUP(B4871,辅助信息!E:I,3,FALSE)</f>
        <v>(五冶建设空港兴城怡心街道83亩项目)成都市双流区怡心街道高峰社区一组剑和路一段空港兴城怡心街道83亩项目中国五冶项目部</v>
      </c>
      <c r="J4871" s="29" t="str">
        <f>VLOOKUP(B4871,辅助信息!E:I,4,FALSE)</f>
        <v>王刚</v>
      </c>
      <c r="K4871" s="29">
        <f>VLOOKUP(J4871,辅助信息!H:I,2,FALSE)</f>
        <v>15881190525</v>
      </c>
      <c r="L4871" s="98"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1" t="str">
        <f ca="1" t="shared" si="234"/>
        <v/>
      </c>
      <c r="P4871" s="51" t="str">
        <f ca="1" t="shared" si="235"/>
        <v/>
      </c>
      <c r="Q4871" s="18" t="str">
        <f>VLOOKUP(B4871,辅助信息!E:M,9,FALSE)</f>
        <v>ZTWM-CDGS-XS-2025-0073-五冶天府-成都怡心湖片区及龙泉驿医院等项目</v>
      </c>
      <c r="R4871" s="18" t="str">
        <f>_xlfn._xlws.FILTER(辅助信息!D:D,辅助信息!E:E=B4871)</f>
        <v>五冶建设空港兴城怡心街道83亩项目</v>
      </c>
    </row>
    <row r="4872" spans="2:18">
      <c r="B4872" s="124" t="s">
        <v>203</v>
      </c>
      <c r="C4872" s="59">
        <v>45953</v>
      </c>
      <c r="D4872" s="29" t="str">
        <f>VLOOKUP(B4872,辅助信息!E:K,7,FALSE)</f>
        <v>JWDDCD2025102100479</v>
      </c>
      <c r="E4872" s="29" t="str">
        <f>VLOOKUP(F4872,辅助信息!A:B,2,FALSE)</f>
        <v>螺纹钢</v>
      </c>
      <c r="F4872" s="29" t="s">
        <v>32</v>
      </c>
      <c r="G4872" s="25">
        <v>10</v>
      </c>
      <c r="H4872" s="123" t="str">
        <f>IF(SUMIFS('[1]2025年已发货'!$E:$E,'[1]2025年已发货'!$F:$F,C4872,'[1]2025年已发货'!$C:$C,F4872,'[1]2025年已发货'!$G:$G,I4872,'[1]2025年已发货'!$H:$H,J4872)=0,"未发货",SUMIFS('[1]2025年已发货'!$E:$E,'[1]2025年已发货'!$F:$F,C4872,'[1]2025年已发货'!$C:$C,F4872,'[1]2025年已发货'!$G:$G,I4872,'[1]2025年已发货'!$H:$H,J4872))</f>
        <v>未发货</v>
      </c>
      <c r="I4872" s="29" t="str">
        <f>VLOOKUP(B4872,辅助信息!E:I,3,FALSE)</f>
        <v>(五冶建设空港兴城怡心街道83亩项目)成都市双流区怡心街道高峰社区一组剑和路一段空港兴城怡心街道83亩项目中国五冶项目部</v>
      </c>
      <c r="J4872" s="29" t="str">
        <f>VLOOKUP(B4872,辅助信息!E:I,4,FALSE)</f>
        <v>王刚</v>
      </c>
      <c r="K4872" s="29">
        <f>VLOOKUP(J4872,辅助信息!H:I,2,FALSE)</f>
        <v>15881190525</v>
      </c>
      <c r="L4872" s="98"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1" t="str">
        <f ca="1" t="shared" si="234"/>
        <v/>
      </c>
      <c r="P4872" s="51" t="str">
        <f ca="1" t="shared" si="235"/>
        <v/>
      </c>
      <c r="Q4872" s="18" t="str">
        <f>VLOOKUP(B4872,辅助信息!E:M,9,FALSE)</f>
        <v>ZTWM-CDGS-XS-2025-0073-五冶天府-成都怡心湖片区及龙泉驿医院等项目</v>
      </c>
      <c r="R4872" s="18" t="str">
        <f>_xlfn._xlws.FILTER(辅助信息!D:D,辅助信息!E:E=B4872)</f>
        <v>五冶建设空港兴城怡心街道83亩项目</v>
      </c>
    </row>
    <row r="4873" spans="2:18">
      <c r="B4873" s="124" t="s">
        <v>203</v>
      </c>
      <c r="C4873" s="59">
        <v>45953</v>
      </c>
      <c r="D4873" s="29" t="str">
        <f>VLOOKUP(B4873,辅助信息!E:K,7,FALSE)</f>
        <v>JWDDCD2025102100479</v>
      </c>
      <c r="E4873" s="29" t="str">
        <f>VLOOKUP(F4873,辅助信息!A:B,2,FALSE)</f>
        <v>螺纹钢</v>
      </c>
      <c r="F4873" s="29" t="s">
        <v>30</v>
      </c>
      <c r="G4873" s="25">
        <v>20</v>
      </c>
      <c r="H4873" s="123" t="str">
        <f>IF(SUMIFS('[1]2025年已发货'!$E:$E,'[1]2025年已发货'!$F:$F,C4873,'[1]2025年已发货'!$C:$C,F4873,'[1]2025年已发货'!$G:$G,I4873,'[1]2025年已发货'!$H:$H,J4873)=0,"未发货",SUMIFS('[1]2025年已发货'!$E:$E,'[1]2025年已发货'!$F:$F,C4873,'[1]2025年已发货'!$C:$C,F4873,'[1]2025年已发货'!$G:$G,I4873,'[1]2025年已发货'!$H:$H,J4873))</f>
        <v>未发货</v>
      </c>
      <c r="I4873" s="29" t="str">
        <f>VLOOKUP(B4873,辅助信息!E:I,3,FALSE)</f>
        <v>(五冶建设空港兴城怡心街道83亩项目)成都市双流区怡心街道高峰社区一组剑和路一段空港兴城怡心街道83亩项目中国五冶项目部</v>
      </c>
      <c r="J4873" s="29" t="str">
        <f>VLOOKUP(B4873,辅助信息!E:I,4,FALSE)</f>
        <v>王刚</v>
      </c>
      <c r="K4873" s="29">
        <f>VLOOKUP(J4873,辅助信息!H:I,2,FALSE)</f>
        <v>15881190525</v>
      </c>
      <c r="L4873" s="98"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1" t="str">
        <f ca="1" t="shared" si="234"/>
        <v/>
      </c>
      <c r="P4873" s="51" t="str">
        <f ca="1" t="shared" si="235"/>
        <v/>
      </c>
      <c r="Q4873" s="18" t="str">
        <f>VLOOKUP(B4873,辅助信息!E:M,9,FALSE)</f>
        <v>ZTWM-CDGS-XS-2025-0073-五冶天府-成都怡心湖片区及龙泉驿医院等项目</v>
      </c>
      <c r="R4873" s="18" t="str">
        <f>_xlfn._xlws.FILTER(辅助信息!D:D,辅助信息!E:E=B4873)</f>
        <v>五冶建设空港兴城怡心街道83亩项目</v>
      </c>
    </row>
    <row r="4874" spans="2:18">
      <c r="B4874" s="124" t="s">
        <v>203</v>
      </c>
      <c r="C4874" s="59">
        <v>45953</v>
      </c>
      <c r="D4874" s="29" t="str">
        <f>VLOOKUP(B4874,辅助信息!E:K,7,FALSE)</f>
        <v>JWDDCD2025102100479</v>
      </c>
      <c r="E4874" s="29" t="str">
        <f>VLOOKUP(F4874,辅助信息!A:B,2,FALSE)</f>
        <v>螺纹钢</v>
      </c>
      <c r="F4874" s="29" t="s">
        <v>33</v>
      </c>
      <c r="G4874" s="25">
        <v>30</v>
      </c>
      <c r="H4874" s="123" t="str">
        <f>IF(SUMIFS('[1]2025年已发货'!$E:$E,'[1]2025年已发货'!$F:$F,C4874,'[1]2025年已发货'!$C:$C,F4874,'[1]2025年已发货'!$G:$G,I4874,'[1]2025年已发货'!$H:$H,J4874)=0,"未发货",SUMIFS('[1]2025年已发货'!$E:$E,'[1]2025年已发货'!$F:$F,C4874,'[1]2025年已发货'!$C:$C,F4874,'[1]2025年已发货'!$G:$G,I4874,'[1]2025年已发货'!$H:$H,J4874))</f>
        <v>未发货</v>
      </c>
      <c r="I4874" s="29" t="str">
        <f>VLOOKUP(B4874,辅助信息!E:I,3,FALSE)</f>
        <v>(五冶建设空港兴城怡心街道83亩项目)成都市双流区怡心街道高峰社区一组剑和路一段空港兴城怡心街道83亩项目中国五冶项目部</v>
      </c>
      <c r="J4874" s="29" t="str">
        <f>VLOOKUP(B4874,辅助信息!E:I,4,FALSE)</f>
        <v>王刚</v>
      </c>
      <c r="K4874" s="29">
        <f>VLOOKUP(J4874,辅助信息!H:I,2,FALSE)</f>
        <v>15881190525</v>
      </c>
      <c r="L4874" s="98"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1" t="str">
        <f ca="1" t="shared" si="234"/>
        <v/>
      </c>
      <c r="P4874" s="51" t="str">
        <f ca="1" t="shared" si="235"/>
        <v/>
      </c>
      <c r="Q4874" s="18" t="str">
        <f>VLOOKUP(B4874,辅助信息!E:M,9,FALSE)</f>
        <v>ZTWM-CDGS-XS-2025-0073-五冶天府-成都怡心湖片区及龙泉驿医院等项目</v>
      </c>
      <c r="R4874" s="18" t="str">
        <f>_xlfn._xlws.FILTER(辅助信息!D:D,辅助信息!E:E=B4874)</f>
        <v>五冶建设空港兴城怡心街道83亩项目</v>
      </c>
    </row>
    <row r="4875" spans="2:18">
      <c r="B4875" s="124" t="s">
        <v>203</v>
      </c>
      <c r="C4875" s="59">
        <v>45953</v>
      </c>
      <c r="D4875" s="29" t="str">
        <f>VLOOKUP(B4875,辅助信息!E:K,7,FALSE)</f>
        <v>JWDDCD2025102100479</v>
      </c>
      <c r="E4875" s="29" t="str">
        <f>VLOOKUP(F4875,辅助信息!A:B,2,FALSE)</f>
        <v>螺纹钢</v>
      </c>
      <c r="F4875" s="29" t="s">
        <v>28</v>
      </c>
      <c r="G4875" s="25">
        <v>5</v>
      </c>
      <c r="H4875" s="123" t="str">
        <f>IF(SUMIFS('[1]2025年已发货'!$E:$E,'[1]2025年已发货'!$F:$F,C4875,'[1]2025年已发货'!$C:$C,F4875,'[1]2025年已发货'!$G:$G,I4875,'[1]2025年已发货'!$H:$H,J4875)=0,"未发货",SUMIFS('[1]2025年已发货'!$E:$E,'[1]2025年已发货'!$F:$F,C4875,'[1]2025年已发货'!$C:$C,F4875,'[1]2025年已发货'!$G:$G,I4875,'[1]2025年已发货'!$H:$H,J4875))</f>
        <v>未发货</v>
      </c>
      <c r="I4875" s="29" t="str">
        <f>VLOOKUP(B4875,辅助信息!E:I,3,FALSE)</f>
        <v>(五冶建设空港兴城怡心街道83亩项目)成都市双流区怡心街道高峰社区一组剑和路一段空港兴城怡心街道83亩项目中国五冶项目部</v>
      </c>
      <c r="J4875" s="29" t="str">
        <f>VLOOKUP(B4875,辅助信息!E:I,4,FALSE)</f>
        <v>王刚</v>
      </c>
      <c r="K4875" s="29">
        <f>VLOOKUP(J4875,辅助信息!H:I,2,FALSE)</f>
        <v>15881190525</v>
      </c>
      <c r="L4875" s="98"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1" t="str">
        <f ca="1" t="shared" si="234"/>
        <v/>
      </c>
      <c r="P4875" s="51" t="str">
        <f ca="1" t="shared" si="235"/>
        <v/>
      </c>
      <c r="Q4875" s="18" t="str">
        <f>VLOOKUP(B4875,辅助信息!E:M,9,FALSE)</f>
        <v>ZTWM-CDGS-XS-2025-0073-五冶天府-成都怡心湖片区及龙泉驿医院等项目</v>
      </c>
      <c r="R4875" s="18" t="str">
        <f>_xlfn._xlws.FILTER(辅助信息!D:D,辅助信息!E:E=B4875)</f>
        <v>五冶建设空港兴城怡心街道83亩项目</v>
      </c>
    </row>
    <row r="4876" spans="2:18">
      <c r="B4876" s="124" t="s">
        <v>203</v>
      </c>
      <c r="C4876" s="59">
        <v>45953</v>
      </c>
      <c r="D4876" s="29" t="str">
        <f>VLOOKUP(B4876,辅助信息!E:K,7,FALSE)</f>
        <v>JWDDCD2025102100479</v>
      </c>
      <c r="E4876" s="29" t="str">
        <f>VLOOKUP(F4876,辅助信息!A:B,2,FALSE)</f>
        <v>螺纹钢</v>
      </c>
      <c r="F4876" s="29" t="s">
        <v>18</v>
      </c>
      <c r="G4876" s="25">
        <v>5</v>
      </c>
      <c r="H4876" s="123" t="str">
        <f>IF(SUMIFS('[1]2025年已发货'!$E:$E,'[1]2025年已发货'!$F:$F,C4876,'[1]2025年已发货'!$C:$C,F4876,'[1]2025年已发货'!$G:$G,I4876,'[1]2025年已发货'!$H:$H,J4876)=0,"未发货",SUMIFS('[1]2025年已发货'!$E:$E,'[1]2025年已发货'!$F:$F,C4876,'[1]2025年已发货'!$C:$C,F4876,'[1]2025年已发货'!$G:$G,I4876,'[1]2025年已发货'!$H:$H,J4876))</f>
        <v>未发货</v>
      </c>
      <c r="I4876" s="29" t="str">
        <f>VLOOKUP(B4876,辅助信息!E:I,3,FALSE)</f>
        <v>(五冶建设空港兴城怡心街道83亩项目)成都市双流区怡心街道高峰社区一组剑和路一段空港兴城怡心街道83亩项目中国五冶项目部</v>
      </c>
      <c r="J4876" s="29" t="str">
        <f>VLOOKUP(B4876,辅助信息!E:I,4,FALSE)</f>
        <v>王刚</v>
      </c>
      <c r="K4876" s="29">
        <f>VLOOKUP(J4876,辅助信息!H:I,2,FALSE)</f>
        <v>15881190525</v>
      </c>
      <c r="L4876" s="98"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1" t="str">
        <f ca="1" t="shared" si="234"/>
        <v/>
      </c>
      <c r="P4876" s="51" t="str">
        <f ca="1" t="shared" si="235"/>
        <v/>
      </c>
      <c r="Q4876" s="18" t="str">
        <f>VLOOKUP(B4876,辅助信息!E:M,9,FALSE)</f>
        <v>ZTWM-CDGS-XS-2025-0073-五冶天府-成都怡心湖片区及龙泉驿医院等项目</v>
      </c>
      <c r="R4876" s="18" t="str">
        <f>_xlfn._xlws.FILTER(辅助信息!D:D,辅助信息!E:E=B4876)</f>
        <v>五冶建设空港兴城怡心街道83亩项目</v>
      </c>
    </row>
    <row r="4877" spans="2:18">
      <c r="B4877" s="124" t="s">
        <v>203</v>
      </c>
      <c r="C4877" s="59">
        <v>45953</v>
      </c>
      <c r="D4877" s="29" t="str">
        <f>VLOOKUP(B4877,辅助信息!E:K,7,FALSE)</f>
        <v>JWDDCD2025102100479</v>
      </c>
      <c r="E4877" s="29" t="str">
        <f>VLOOKUP(F4877,辅助信息!A:B,2,FALSE)</f>
        <v>螺纹钢</v>
      </c>
      <c r="F4877" s="29" t="s">
        <v>66</v>
      </c>
      <c r="G4877" s="25">
        <v>20</v>
      </c>
      <c r="H4877" s="123" t="str">
        <f>IF(SUMIFS('[1]2025年已发货'!$E:$E,'[1]2025年已发货'!$F:$F,C4877,'[1]2025年已发货'!$C:$C,F4877,'[1]2025年已发货'!$G:$G,I4877,'[1]2025年已发货'!$H:$H,J4877)=0,"未发货",SUMIFS('[1]2025年已发货'!$E:$E,'[1]2025年已发货'!$F:$F,C4877,'[1]2025年已发货'!$C:$C,F4877,'[1]2025年已发货'!$G:$G,I4877,'[1]2025年已发货'!$H:$H,J4877))</f>
        <v>未发货</v>
      </c>
      <c r="I4877" s="29" t="str">
        <f>VLOOKUP(B4877,辅助信息!E:I,3,FALSE)</f>
        <v>(五冶建设空港兴城怡心街道83亩项目)成都市双流区怡心街道高峰社区一组剑和路一段空港兴城怡心街道83亩项目中国五冶项目部</v>
      </c>
      <c r="J4877" s="29" t="str">
        <f>VLOOKUP(B4877,辅助信息!E:I,4,FALSE)</f>
        <v>王刚</v>
      </c>
      <c r="K4877" s="29">
        <f>VLOOKUP(J4877,辅助信息!H:I,2,FALSE)</f>
        <v>15881190525</v>
      </c>
      <c r="L4877" s="98"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1" t="str">
        <f ca="1" t="shared" si="234"/>
        <v/>
      </c>
      <c r="P4877" s="51" t="str">
        <f ca="1" t="shared" si="235"/>
        <v/>
      </c>
      <c r="Q4877" s="18" t="str">
        <f>VLOOKUP(B4877,辅助信息!E:M,9,FALSE)</f>
        <v>ZTWM-CDGS-XS-2025-0073-五冶天府-成都怡心湖片区及龙泉驿医院等项目</v>
      </c>
      <c r="R4877" s="18" t="str">
        <f>_xlfn._xlws.FILTER(辅助信息!D:D,辅助信息!E:E=B4877)</f>
        <v>五冶建设空港兴城怡心街道83亩项目</v>
      </c>
    </row>
    <row r="4878" spans="2:18">
      <c r="B4878" s="125" t="s">
        <v>229</v>
      </c>
      <c r="C4878" s="59">
        <v>45953</v>
      </c>
      <c r="D4878" s="109" t="str">
        <f>VLOOKUP(B4878,辅助信息!E:K,7,FALSE)</f>
        <v>JWDDCD2025092400212</v>
      </c>
      <c r="E4878" s="109" t="str">
        <f>VLOOKUP(F4878,辅助信息!A:B,2,FALSE)</f>
        <v>盘螺</v>
      </c>
      <c r="F4878" s="109" t="s">
        <v>40</v>
      </c>
      <c r="G4878" s="110">
        <f>75-34</f>
        <v>41</v>
      </c>
      <c r="H4878" s="123"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5" t="str">
        <f>VLOOKUP(B4878,辅助信息!E:I,3,FALSE)</f>
        <v>(五冶钢构龙泉东洪片区85亩住宅、商业及配套工程项目三标段)成都市龙泉驿外东洪路地铁2号线惠王陵地铁C口</v>
      </c>
      <c r="J4878" s="109" t="str">
        <f>VLOOKUP(B4878,辅助信息!E:I,4,FALSE)</f>
        <v>王军宝</v>
      </c>
      <c r="K4878" s="109">
        <f>VLOOKUP(J4878,辅助信息!H:I,2,FALSE)</f>
        <v>13889142392</v>
      </c>
      <c r="L4878" s="111">
        <f>VLOOKUP(B4878,辅助信息!E:J,6,FALSE)</f>
        <v>0</v>
      </c>
      <c r="M4878" s="80">
        <v>45948</v>
      </c>
      <c r="O4878" s="51">
        <f ca="1" t="shared" si="234"/>
        <v>0</v>
      </c>
      <c r="P4878" s="51">
        <f ca="1" t="shared" si="235"/>
        <v>5</v>
      </c>
      <c r="Q4878" s="18" t="str">
        <f>VLOOKUP(B4878,辅助信息!E:M,9,FALSE)</f>
        <v>ZTWM-CDGS-XS-2025-0156-五冶钢构-2025年九月第一批次钢筋采购合同(三圣乡项目)-中铁物贸成都公司</v>
      </c>
      <c r="R4878" s="18" t="str">
        <f>_xlfn._xlws.FILTER(辅助信息!D:D,辅助信息!E:E=B4878)</f>
        <v>五冶钢构龙泉东洪片区85亩住宅、商业及配套工程项目三标段</v>
      </c>
    </row>
    <row r="4879" spans="2:18">
      <c r="B4879" s="125" t="s">
        <v>228</v>
      </c>
      <c r="C4879" s="59">
        <v>45953</v>
      </c>
      <c r="D4879" s="109" t="str">
        <f>VLOOKUP(B4879,辅助信息!E:K,7,FALSE)</f>
        <v>JWDDCD2025092400190</v>
      </c>
      <c r="E4879" s="109" t="str">
        <f>VLOOKUP(F4879,辅助信息!A:B,2,FALSE)</f>
        <v>盘螺</v>
      </c>
      <c r="F4879" s="109" t="s">
        <v>41</v>
      </c>
      <c r="G4879" s="110">
        <v>16</v>
      </c>
      <c r="H4879" s="123"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5" t="str">
        <f>VLOOKUP(B4879,辅助信息!E:I,3,FALSE)</f>
        <v>(五冶钢构龙泉东洪片区70亩住宅、商业及配套工程项目二标段)成都市龙泉驿外东洪路地铁2号线惠王陵地铁C口</v>
      </c>
      <c r="J4879" s="109" t="str">
        <f>VLOOKUP(B4879,辅助信息!E:I,4,FALSE)</f>
        <v>蒋嗣伟</v>
      </c>
      <c r="K4879" s="109">
        <f>VLOOKUP(J4879,辅助信息!H:I,2,FALSE)</f>
        <v>15014331252</v>
      </c>
      <c r="L4879" s="111">
        <f>VLOOKUP(B4879,辅助信息!E:J,6,FALSE)</f>
        <v>0</v>
      </c>
      <c r="M4879" s="80">
        <v>45948</v>
      </c>
      <c r="O4879" s="51">
        <f ca="1" t="shared" si="234"/>
        <v>0</v>
      </c>
      <c r="P4879" s="51">
        <f ca="1" t="shared" si="235"/>
        <v>5</v>
      </c>
      <c r="Q4879" s="18" t="str">
        <f>VLOOKUP(B4879,辅助信息!E:M,9,FALSE)</f>
        <v>ZTWM-CDGS-XS-2025-0156-五冶钢构-2025年九月第一批次钢筋采购合同(三圣乡项目)-中铁物贸成都公司</v>
      </c>
      <c r="R4879" s="18" t="str">
        <f>_xlfn._xlws.FILTER(辅助信息!D:D,辅助信息!E:E=B4879)</f>
        <v>五冶钢构龙泉东洪片区70亩住宅、商业及配套工程项目二标段</v>
      </c>
    </row>
    <row r="4880" spans="2:18">
      <c r="B4880" s="130" t="s">
        <v>112</v>
      </c>
      <c r="C4880" s="59">
        <v>45953</v>
      </c>
      <c r="D4880" s="109" t="str">
        <f>VLOOKUP(B4880,辅助信息!E:K,7,FALSE)</f>
        <v>JWDDCD2025052800131</v>
      </c>
      <c r="E4880" s="109" t="str">
        <f>VLOOKUP(F4880,辅助信息!A:B,2,FALSE)</f>
        <v>盘螺</v>
      </c>
      <c r="F4880" s="109" t="s">
        <v>49</v>
      </c>
      <c r="G4880" s="110">
        <v>9</v>
      </c>
      <c r="H4880" s="123" t="str">
        <f>IF(SUMIFS('[1]2025年已发货'!$E:$E,'[1]2025年已发货'!$F:$F,C4880,'[1]2025年已发货'!$C:$C,F4880,'[1]2025年已发货'!$G:$G,I4880,'[1]2025年已发货'!$H:$H,J4880)=0,"未发货",SUMIFS('[1]2025年已发货'!$E:$E,'[1]2025年已发货'!$F:$F,C4880,'[1]2025年已发货'!$C:$C,F4880,'[1]2025年已发货'!$G:$G,I4880,'[1]2025年已发货'!$H:$H,J4880))</f>
        <v>未发货</v>
      </c>
      <c r="I4880" s="145" t="str">
        <f>VLOOKUP(B4880,辅助信息!E:I,3,FALSE)</f>
        <v>（商投建工达州中医药科技园-4工区-10号楼）达州市通川区达州中医药职业学院犀牛大道北段</v>
      </c>
      <c r="J4880" s="109" t="str">
        <f>VLOOKUP(B4880,辅助信息!E:I,4,FALSE)</f>
        <v>张扬</v>
      </c>
      <c r="K4880" s="109">
        <f>VLOOKUP(J4880,辅助信息!H:I,2,FALSE)</f>
        <v>18381904567</v>
      </c>
      <c r="L4880" s="111" t="str">
        <f>VLOOKUP(B4880,辅助信息!E:J,6,FALSE)</f>
        <v>控制炉批号！多了现场不收！,优先安排达钢,提前联系到场规格及数量</v>
      </c>
      <c r="M4880" s="80">
        <v>45948</v>
      </c>
      <c r="O4880" s="51">
        <f ca="1" t="shared" si="234"/>
        <v>0</v>
      </c>
      <c r="P4880" s="51">
        <f ca="1" t="shared" si="235"/>
        <v>5</v>
      </c>
      <c r="Q4880" s="18" t="str">
        <f>VLOOKUP(B4880,辅助信息!E:M,9,FALSE)</f>
        <v>ZTWM-CDGS-XS-2024-0134-商投建工达州中医药科技成果示范园项目</v>
      </c>
      <c r="R4880" s="18" t="str">
        <f>_xlfn._xlws.FILTER(辅助信息!D:D,辅助信息!E:E=B4880)</f>
        <v>商投建工达州中医药科技园</v>
      </c>
    </row>
    <row r="4881" spans="2:18">
      <c r="B4881" s="130" t="s">
        <v>112</v>
      </c>
      <c r="C4881" s="59">
        <v>45953</v>
      </c>
      <c r="D4881" s="109" t="str">
        <f>VLOOKUP(B4881,辅助信息!E:K,7,FALSE)</f>
        <v>JWDDCD2025052800131</v>
      </c>
      <c r="E4881" s="109" t="str">
        <f>VLOOKUP(F4881,辅助信息!A:B,2,FALSE)</f>
        <v>螺纹钢</v>
      </c>
      <c r="F4881" s="109" t="s">
        <v>21</v>
      </c>
      <c r="G4881" s="110">
        <v>9</v>
      </c>
      <c r="H4881" s="123" t="str">
        <f>IF(SUMIFS('[1]2025年已发货'!$E:$E,'[1]2025年已发货'!$F:$F,C4881,'[1]2025年已发货'!$C:$C,F4881,'[1]2025年已发货'!$G:$G,I4881,'[1]2025年已发货'!$H:$H,J4881)=0,"未发货",SUMIFS('[1]2025年已发货'!$E:$E,'[1]2025年已发货'!$F:$F,C4881,'[1]2025年已发货'!$C:$C,F4881,'[1]2025年已发货'!$G:$G,I4881,'[1]2025年已发货'!$H:$H,J4881))</f>
        <v>未发货</v>
      </c>
      <c r="I4881" s="145" t="str">
        <f>VLOOKUP(B4881,辅助信息!E:I,3,FALSE)</f>
        <v>（商投建工达州中医药科技园-4工区-10号楼）达州市通川区达州中医药职业学院犀牛大道北段</v>
      </c>
      <c r="J4881" s="109" t="str">
        <f>VLOOKUP(B4881,辅助信息!E:I,4,FALSE)</f>
        <v>张扬</v>
      </c>
      <c r="K4881" s="109">
        <f>VLOOKUP(J4881,辅助信息!H:I,2,FALSE)</f>
        <v>18381904567</v>
      </c>
      <c r="L4881" s="111" t="str">
        <f>VLOOKUP(B4881,辅助信息!E:J,6,FALSE)</f>
        <v>控制炉批号！多了现场不收！,优先安排达钢,提前联系到场规格及数量</v>
      </c>
      <c r="M4881" s="80">
        <v>45948</v>
      </c>
      <c r="O4881" s="51">
        <f ca="1" t="shared" si="234"/>
        <v>0</v>
      </c>
      <c r="P4881" s="51">
        <f ca="1" t="shared" si="235"/>
        <v>5</v>
      </c>
      <c r="Q4881" s="18" t="str">
        <f>VLOOKUP(B4881,辅助信息!E:M,9,FALSE)</f>
        <v>ZTWM-CDGS-XS-2024-0134-商投建工达州中医药科技成果示范园项目</v>
      </c>
      <c r="R4881" s="18" t="str">
        <f>_xlfn._xlws.FILTER(辅助信息!D:D,辅助信息!E:E=B4881)</f>
        <v>商投建工达州中医药科技园</v>
      </c>
    </row>
    <row r="4882" spans="2:18">
      <c r="B4882" s="130" t="s">
        <v>112</v>
      </c>
      <c r="C4882" s="59">
        <v>45953</v>
      </c>
      <c r="D4882" s="109" t="str">
        <f>VLOOKUP(B4882,辅助信息!E:K,7,FALSE)</f>
        <v>JWDDCD2025052800131</v>
      </c>
      <c r="E4882" s="109" t="str">
        <f>VLOOKUP(F4882,辅助信息!A:B,2,FALSE)</f>
        <v>螺纹钢</v>
      </c>
      <c r="F4882" s="109" t="s">
        <v>58</v>
      </c>
      <c r="G4882" s="110">
        <v>9</v>
      </c>
      <c r="H4882" s="123" t="str">
        <f>IF(SUMIFS('[1]2025年已发货'!$E:$E,'[1]2025年已发货'!$F:$F,C4882,'[1]2025年已发货'!$C:$C,F4882,'[1]2025年已发货'!$G:$G,I4882,'[1]2025年已发货'!$H:$H,J4882)=0,"未发货",SUMIFS('[1]2025年已发货'!$E:$E,'[1]2025年已发货'!$F:$F,C4882,'[1]2025年已发货'!$C:$C,F4882,'[1]2025年已发货'!$G:$G,I4882,'[1]2025年已发货'!$H:$H,J4882))</f>
        <v>未发货</v>
      </c>
      <c r="I4882" s="145" t="str">
        <f>VLOOKUP(B4882,辅助信息!E:I,3,FALSE)</f>
        <v>（商投建工达州中医药科技园-4工区-10号楼）达州市通川区达州中医药职业学院犀牛大道北段</v>
      </c>
      <c r="J4882" s="109" t="str">
        <f>VLOOKUP(B4882,辅助信息!E:I,4,FALSE)</f>
        <v>张扬</v>
      </c>
      <c r="K4882" s="109">
        <f>VLOOKUP(J4882,辅助信息!H:I,2,FALSE)</f>
        <v>18381904567</v>
      </c>
      <c r="L4882" s="111" t="str">
        <f>VLOOKUP(B4882,辅助信息!E:J,6,FALSE)</f>
        <v>控制炉批号！多了现场不收！,优先安排达钢,提前联系到场规格及数量</v>
      </c>
      <c r="M4882" s="80">
        <v>45948</v>
      </c>
      <c r="O4882" s="51">
        <f ca="1" t="shared" si="234"/>
        <v>0</v>
      </c>
      <c r="P4882" s="51">
        <f ca="1" t="shared" si="235"/>
        <v>5</v>
      </c>
      <c r="Q4882" s="18" t="str">
        <f>VLOOKUP(B4882,辅助信息!E:M,9,FALSE)</f>
        <v>ZTWM-CDGS-XS-2024-0134-商投建工达州中医药科技成果示范园项目</v>
      </c>
      <c r="R4882" s="18" t="str">
        <f>_xlfn._xlws.FILTER(辅助信息!D:D,辅助信息!E:E=B4882)</f>
        <v>商投建工达州中医药科技园</v>
      </c>
    </row>
    <row r="4883" spans="2:18">
      <c r="B4883" s="130" t="s">
        <v>112</v>
      </c>
      <c r="C4883" s="59">
        <v>45953</v>
      </c>
      <c r="D4883" s="109" t="str">
        <f>VLOOKUP(B4883,辅助信息!E:K,7,FALSE)</f>
        <v>JWDDCD2025052800131</v>
      </c>
      <c r="E4883" s="109" t="str">
        <f>VLOOKUP(F4883,辅助信息!A:B,2,FALSE)</f>
        <v>螺纹钢</v>
      </c>
      <c r="F4883" s="109" t="s">
        <v>22</v>
      </c>
      <c r="G4883" s="110">
        <v>9</v>
      </c>
      <c r="H4883" s="123" t="str">
        <f>IF(SUMIFS('[1]2025年已发货'!$E:$E,'[1]2025年已发货'!$F:$F,C4883,'[1]2025年已发货'!$C:$C,F4883,'[1]2025年已发货'!$G:$G,I4883,'[1]2025年已发货'!$H:$H,J4883)=0,"未发货",SUMIFS('[1]2025年已发货'!$E:$E,'[1]2025年已发货'!$F:$F,C4883,'[1]2025年已发货'!$C:$C,F4883,'[1]2025年已发货'!$G:$G,I4883,'[1]2025年已发货'!$H:$H,J4883))</f>
        <v>未发货</v>
      </c>
      <c r="I4883" s="145" t="str">
        <f>VLOOKUP(B4883,辅助信息!E:I,3,FALSE)</f>
        <v>（商投建工达州中医药科技园-4工区-10号楼）达州市通川区达州中医药职业学院犀牛大道北段</v>
      </c>
      <c r="J4883" s="109" t="str">
        <f>VLOOKUP(B4883,辅助信息!E:I,4,FALSE)</f>
        <v>张扬</v>
      </c>
      <c r="K4883" s="109">
        <f>VLOOKUP(J4883,辅助信息!H:I,2,FALSE)</f>
        <v>18381904567</v>
      </c>
      <c r="L4883" s="111" t="str">
        <f>VLOOKUP(B4883,辅助信息!E:J,6,FALSE)</f>
        <v>控制炉批号！多了现场不收！,优先安排达钢,提前联系到场规格及数量</v>
      </c>
      <c r="M4883" s="80">
        <v>45948</v>
      </c>
      <c r="O4883" s="51">
        <f ca="1" t="shared" si="234"/>
        <v>0</v>
      </c>
      <c r="P4883" s="51">
        <f ca="1" t="shared" si="235"/>
        <v>5</v>
      </c>
      <c r="Q4883" s="18" t="str">
        <f>VLOOKUP(B4883,辅助信息!E:M,9,FALSE)</f>
        <v>ZTWM-CDGS-XS-2024-0134-商投建工达州中医药科技成果示范园项目</v>
      </c>
      <c r="R4883" s="18" t="str">
        <f>_xlfn._xlws.FILTER(辅助信息!D:D,辅助信息!E:E=B4883)</f>
        <v>商投建工达州中医药科技园</v>
      </c>
    </row>
    <row r="4884" spans="2:18">
      <c r="B4884" s="130" t="s">
        <v>47</v>
      </c>
      <c r="C4884" s="59">
        <v>45953</v>
      </c>
      <c r="D4884" s="109" t="str">
        <f>VLOOKUP(B4884,辅助信息!E:K,7,FALSE)</f>
        <v>JWDDCD2025052800131</v>
      </c>
      <c r="E4884" s="109" t="str">
        <f>VLOOKUP(F4884,辅助信息!A:B,2,FALSE)</f>
        <v>高线</v>
      </c>
      <c r="F4884" s="109" t="s">
        <v>57</v>
      </c>
      <c r="G4884" s="110">
        <v>9</v>
      </c>
      <c r="H4884" s="123" t="str">
        <f>IF(SUMIFS('[1]2025年已发货'!$E:$E,'[1]2025年已发货'!$F:$F,C4884,'[1]2025年已发货'!$C:$C,F4884,'[1]2025年已发货'!$G:$G,I4884,'[1]2025年已发货'!$H:$H,J4884)=0,"未发货",SUMIFS('[1]2025年已发货'!$E:$E,'[1]2025年已发货'!$F:$F,C4884,'[1]2025年已发货'!$C:$C,F4884,'[1]2025年已发货'!$G:$G,I4884,'[1]2025年已发货'!$H:$H,J4884))</f>
        <v>未发货</v>
      </c>
      <c r="I4884" s="145" t="str">
        <f>VLOOKUP(B4884,辅助信息!E:I,3,FALSE)</f>
        <v>（商投建工达州中医药科技园-1工区）达州市通川区达州中医药职业学院犀牛大道北段</v>
      </c>
      <c r="J4884" s="109" t="str">
        <f>VLOOKUP(B4884,辅助信息!E:I,4,FALSE)</f>
        <v>程黄刚</v>
      </c>
      <c r="K4884" s="109">
        <f>VLOOKUP(J4884,辅助信息!H:I,2,FALSE)</f>
        <v>15108211617</v>
      </c>
      <c r="L4884" s="111" t="str">
        <f>VLOOKUP(B4884,辅助信息!E:J,6,FALSE)</f>
        <v>控制炉批号！多了现场不收！,优先安排达钢,提前联系到场规格及数量</v>
      </c>
      <c r="M4884" s="80">
        <v>45953</v>
      </c>
      <c r="O4884" s="51">
        <f ca="1">IF(OR(M4884="",N4884&lt;&gt;""),"",MAX(M4884-TODAY(),0))</f>
        <v>0</v>
      </c>
      <c r="P4884" s="51">
        <f ca="1">IF(M4884="","",IF(N4884&lt;&gt;"",MAX(N4884-M4884,0),IF(TODAY()&gt;M4884,TODAY()-M4884,0)))</f>
        <v>0</v>
      </c>
      <c r="Q4884" s="18" t="str">
        <f>VLOOKUP(B4884,辅助信息!E:M,9,FALSE)</f>
        <v>ZTWM-CDGS-XS-2024-0134-商投建工达州中医药科技成果示范园项目</v>
      </c>
      <c r="R4884" s="18" t="str">
        <f>_xlfn._xlws.FILTER(辅助信息!D:D,辅助信息!E:E=B4884)</f>
        <v>商投建工达州中医药科技园</v>
      </c>
    </row>
    <row r="4885" spans="2:18">
      <c r="B4885" s="130" t="s">
        <v>47</v>
      </c>
      <c r="C4885" s="59">
        <v>45953</v>
      </c>
      <c r="D4885" s="109" t="str">
        <f>VLOOKUP(B4885,辅助信息!E:K,7,FALSE)</f>
        <v>JWDDCD2025052800131</v>
      </c>
      <c r="E4885" s="109" t="str">
        <f>VLOOKUP(F4885,辅助信息!A:B,2,FALSE)</f>
        <v>盘螺</v>
      </c>
      <c r="F4885" s="109" t="s">
        <v>40</v>
      </c>
      <c r="G4885" s="110">
        <v>30</v>
      </c>
      <c r="H4885" s="123" t="str">
        <f>IF(SUMIFS('[1]2025年已发货'!$E:$E,'[1]2025年已发货'!$F:$F,C4885,'[1]2025年已发货'!$C:$C,F4885,'[1]2025年已发货'!$G:$G,I4885,'[1]2025年已发货'!$H:$H,J4885)=0,"未发货",SUMIFS('[1]2025年已发货'!$E:$E,'[1]2025年已发货'!$F:$F,C4885,'[1]2025年已发货'!$C:$C,F4885,'[1]2025年已发货'!$G:$G,I4885,'[1]2025年已发货'!$H:$H,J4885))</f>
        <v>未发货</v>
      </c>
      <c r="I4885" s="145" t="str">
        <f>VLOOKUP(B4885,辅助信息!E:I,3,FALSE)</f>
        <v>（商投建工达州中医药科技园-1工区）达州市通川区达州中医药职业学院犀牛大道北段</v>
      </c>
      <c r="J4885" s="109" t="str">
        <f>VLOOKUP(B4885,辅助信息!E:I,4,FALSE)</f>
        <v>程黄刚</v>
      </c>
      <c r="K4885" s="109">
        <f>VLOOKUP(J4885,辅助信息!H:I,2,FALSE)</f>
        <v>15108211617</v>
      </c>
      <c r="L4885" s="111" t="str">
        <f>VLOOKUP(B4885,辅助信息!E:J,6,FALSE)</f>
        <v>控制炉批号！多了现场不收！,优先安排达钢,提前联系到场规格及数量</v>
      </c>
      <c r="M4885" s="80">
        <v>45953</v>
      </c>
      <c r="O4885" s="51">
        <f ca="1">IF(OR(M4885="",N4885&lt;&gt;""),"",MAX(M4885-TODAY(),0))</f>
        <v>0</v>
      </c>
      <c r="P4885" s="51">
        <f ca="1">IF(M4885="","",IF(N4885&lt;&gt;"",MAX(N4885-M4885,0),IF(TODAY()&gt;M4885,TODAY()-M4885,0)))</f>
        <v>0</v>
      </c>
      <c r="Q4885" s="18" t="str">
        <f>VLOOKUP(B4885,辅助信息!E:M,9,FALSE)</f>
        <v>ZTWM-CDGS-XS-2024-0134-商投建工达州中医药科技成果示范园项目</v>
      </c>
      <c r="R4885" s="18" t="str">
        <f>_xlfn._xlws.FILTER(辅助信息!D:D,辅助信息!E:E=B4885)</f>
        <v>商投建工达州中医药科技园</v>
      </c>
    </row>
    <row r="4886" spans="2:18">
      <c r="B4886" s="130" t="s">
        <v>47</v>
      </c>
      <c r="C4886" s="59">
        <v>45953</v>
      </c>
      <c r="D4886" s="109" t="str">
        <f>VLOOKUP(B4886,辅助信息!E:K,7,FALSE)</f>
        <v>JWDDCD2025052800131</v>
      </c>
      <c r="E4886" s="109" t="str">
        <f>VLOOKUP(F4886,辅助信息!A:B,2,FALSE)</f>
        <v>螺纹钢</v>
      </c>
      <c r="F4886" s="109" t="s">
        <v>33</v>
      </c>
      <c r="G4886" s="110">
        <v>6</v>
      </c>
      <c r="H4886" s="123" t="str">
        <f>IF(SUMIFS('[1]2025年已发货'!$E:$E,'[1]2025年已发货'!$F:$F,C4886,'[1]2025年已发货'!$C:$C,F4886,'[1]2025年已发货'!$G:$G,I4886,'[1]2025年已发货'!$H:$H,J4886)=0,"未发货",SUMIFS('[1]2025年已发货'!$E:$E,'[1]2025年已发货'!$F:$F,C4886,'[1]2025年已发货'!$C:$C,F4886,'[1]2025年已发货'!$G:$G,I4886,'[1]2025年已发货'!$H:$H,J4886))</f>
        <v>未发货</v>
      </c>
      <c r="I4886" s="145" t="str">
        <f>VLOOKUP(B4886,辅助信息!E:I,3,FALSE)</f>
        <v>（商投建工达州中医药科技园-1工区）达州市通川区达州中医药职业学院犀牛大道北段</v>
      </c>
      <c r="J4886" s="109" t="str">
        <f>VLOOKUP(B4886,辅助信息!E:I,4,FALSE)</f>
        <v>程黄刚</v>
      </c>
      <c r="K4886" s="109">
        <f>VLOOKUP(J4886,辅助信息!H:I,2,FALSE)</f>
        <v>15108211617</v>
      </c>
      <c r="L4886" s="111" t="str">
        <f>VLOOKUP(B4886,辅助信息!E:J,6,FALSE)</f>
        <v>控制炉批号！多了现场不收！,优先安排达钢,提前联系到场规格及数量</v>
      </c>
      <c r="M4886" s="80">
        <v>45953</v>
      </c>
      <c r="O4886" s="51">
        <f ca="1">IF(OR(M4886="",N4886&lt;&gt;""),"",MAX(M4886-TODAY(),0))</f>
        <v>0</v>
      </c>
      <c r="P4886" s="51">
        <f ca="1">IF(M4886="","",IF(N4886&lt;&gt;"",MAX(N4886-M4886,0),IF(TODAY()&gt;M4886,TODAY()-M4886,0)))</f>
        <v>0</v>
      </c>
      <c r="Q4886" s="18" t="str">
        <f>VLOOKUP(B4886,辅助信息!E:M,9,FALSE)</f>
        <v>ZTWM-CDGS-XS-2024-0134-商投建工达州中医药科技成果示范园项目</v>
      </c>
      <c r="R4886" s="18" t="str">
        <f>_xlfn._xlws.FILTER(辅助信息!D:D,辅助信息!E:E=B4886)</f>
        <v>商投建工达州中医药科技园</v>
      </c>
    </row>
    <row r="4887" spans="2:18">
      <c r="B4887" s="130" t="s">
        <v>163</v>
      </c>
      <c r="C4887" s="59">
        <v>45953</v>
      </c>
      <c r="D4887" s="109" t="str">
        <f>VLOOKUP(B4887,辅助信息!E:K,7,FALSE)</f>
        <v>JWDDCD2025052800131</v>
      </c>
      <c r="E4887" s="109" t="str">
        <f>VLOOKUP(F4887,辅助信息!A:B,2,FALSE)</f>
        <v>盘螺</v>
      </c>
      <c r="F4887" s="109" t="s">
        <v>49</v>
      </c>
      <c r="G4887" s="110">
        <v>18</v>
      </c>
      <c r="H4887" s="123" t="str">
        <f>IF(SUMIFS('[1]2025年已发货'!$E:$E,'[1]2025年已发货'!$F:$F,C4887,'[1]2025年已发货'!$C:$C,F4887,'[1]2025年已发货'!$G:$G,I4887,'[1]2025年已发货'!$H:$H,J4887)=0,"未发货",SUMIFS('[1]2025年已发货'!$E:$E,'[1]2025年已发货'!$F:$F,C4887,'[1]2025年已发货'!$C:$C,F4887,'[1]2025年已发货'!$G:$G,I4887,'[1]2025年已发货'!$H:$H,J4887))</f>
        <v>未发货</v>
      </c>
      <c r="I4887" s="145" t="str">
        <f>VLOOKUP(B4887,辅助信息!E:I,3,FALSE)</f>
        <v>（商投建工达州中医药科技园-4工区-9号楼）达州市通川区达州中医药职业学院犀牛大道北段</v>
      </c>
      <c r="J4887" s="109" t="str">
        <f>VLOOKUP(B4887,辅助信息!E:I,4,FALSE)</f>
        <v>张扬</v>
      </c>
      <c r="K4887" s="109">
        <f>VLOOKUP(J4887,辅助信息!H:I,2,FALSE)</f>
        <v>18381904567</v>
      </c>
      <c r="L4887" s="111" t="str">
        <f>VLOOKUP(B4887,辅助信息!E:J,6,FALSE)</f>
        <v>控制炉批号！多了现场不收！,优先安排达钢,提前联系到场规格及数量</v>
      </c>
      <c r="M4887" s="80">
        <v>45953</v>
      </c>
      <c r="O4887" s="51">
        <f ca="1">IF(OR(M4887="",N4887&lt;&gt;""),"",MAX(M4887-TODAY(),0))</f>
        <v>0</v>
      </c>
      <c r="P4887" s="51">
        <f ca="1">IF(M4887="","",IF(N4887&lt;&gt;"",MAX(N4887-M4887,0),IF(TODAY()&gt;M4887,TODAY()-M4887,0)))</f>
        <v>0</v>
      </c>
      <c r="Q4887" s="18" t="str">
        <f>VLOOKUP(B4887,辅助信息!E:M,9,FALSE)</f>
        <v>ZTWM-CDGS-XS-2024-0134-商投建工达州中医药科技成果示范园项目</v>
      </c>
      <c r="R4887" s="18" t="str">
        <f>_xlfn._xlws.FILTER(辅助信息!D:D,辅助信息!E:E=B4887)</f>
        <v>商投建工达州中医药科技园</v>
      </c>
    </row>
    <row r="4888" spans="2:18">
      <c r="B4888" s="130" t="s">
        <v>163</v>
      </c>
      <c r="C4888" s="59">
        <v>45953</v>
      </c>
      <c r="D4888" s="109" t="str">
        <f>VLOOKUP(B4888,辅助信息!E:K,7,FALSE)</f>
        <v>JWDDCD2025052800131</v>
      </c>
      <c r="E4888" s="109" t="str">
        <f>VLOOKUP(F4888,辅助信息!A:B,2,FALSE)</f>
        <v>盘螺</v>
      </c>
      <c r="F4888" s="109" t="s">
        <v>41</v>
      </c>
      <c r="G4888" s="110">
        <v>18</v>
      </c>
      <c r="H4888" s="123" t="str">
        <f>IF(SUMIFS('[1]2025年已发货'!$E:$E,'[1]2025年已发货'!$F:$F,C4888,'[1]2025年已发货'!$C:$C,F4888,'[1]2025年已发货'!$G:$G,I4888,'[1]2025年已发货'!$H:$H,J4888)=0,"未发货",SUMIFS('[1]2025年已发货'!$E:$E,'[1]2025年已发货'!$F:$F,C4888,'[1]2025年已发货'!$C:$C,F4888,'[1]2025年已发货'!$G:$G,I4888,'[1]2025年已发货'!$H:$H,J4888))</f>
        <v>未发货</v>
      </c>
      <c r="I4888" s="145" t="str">
        <f>VLOOKUP(B4888,辅助信息!E:I,3,FALSE)</f>
        <v>（商投建工达州中医药科技园-4工区-9号楼）达州市通川区达州中医药职业学院犀牛大道北段</v>
      </c>
      <c r="J4888" s="109" t="str">
        <f>VLOOKUP(B4888,辅助信息!E:I,4,FALSE)</f>
        <v>张扬</v>
      </c>
      <c r="K4888" s="109">
        <f>VLOOKUP(J4888,辅助信息!H:I,2,FALSE)</f>
        <v>18381904567</v>
      </c>
      <c r="L4888" s="111" t="str">
        <f>VLOOKUP(B4888,辅助信息!E:J,6,FALSE)</f>
        <v>控制炉批号！多了现场不收！,优先安排达钢,提前联系到场规格及数量</v>
      </c>
      <c r="M4888" s="80">
        <v>45953</v>
      </c>
      <c r="O4888" s="51">
        <f ca="1">IF(OR(M4888="",N4888&lt;&gt;""),"",MAX(M4888-TODAY(),0))</f>
        <v>0</v>
      </c>
      <c r="P4888" s="51">
        <f ca="1">IF(M4888="","",IF(N4888&lt;&gt;"",MAX(N4888-M4888,0),IF(TODAY()&gt;M4888,TODAY()-M4888,0)))</f>
        <v>0</v>
      </c>
      <c r="Q4888" s="18" t="str">
        <f>VLOOKUP(B4888,辅助信息!E:M,9,FALSE)</f>
        <v>ZTWM-CDGS-XS-2024-0134-商投建工达州中医药科技成果示范园项目</v>
      </c>
      <c r="R4888" s="18" t="str">
        <f>_xlfn._xlws.FILTER(辅助信息!D:D,辅助信息!E:E=B4888)</f>
        <v>商投建工达州中医药科技园</v>
      </c>
    </row>
    <row r="4889" spans="2:18">
      <c r="B4889" s="124" t="s">
        <v>229</v>
      </c>
      <c r="C4889" s="59">
        <v>45953</v>
      </c>
      <c r="D4889" s="29" t="str">
        <f>VLOOKUP(B4889,辅助信息!E:K,7,FALSE)</f>
        <v>JWDDCD2025092400212</v>
      </c>
      <c r="E4889" s="29" t="str">
        <f>VLOOKUP(F4889,辅助信息!A:B,2,FALSE)</f>
        <v>高线</v>
      </c>
      <c r="F4889" s="29" t="s">
        <v>57</v>
      </c>
      <c r="G4889" s="25">
        <v>2</v>
      </c>
      <c r="H4889" s="123" t="str">
        <f>IF(SUMIFS('[1]2025年已发货'!$E:$E,'[1]2025年已发货'!$F:$F,C4889,'[1]2025年已发货'!$C:$C,F4889,'[1]2025年已发货'!$G:$G,I4889,'[1]2025年已发货'!$H:$H,J4889)=0,"未发货",SUMIFS('[1]2025年已发货'!$E:$E,'[1]2025年已发货'!$F:$F,C4889,'[1]2025年已发货'!$C:$C,F4889,'[1]2025年已发货'!$G:$G,I4889,'[1]2025年已发货'!$H:$H,J4889))</f>
        <v>未发货</v>
      </c>
      <c r="I4889" s="28" t="str">
        <f>VLOOKUP(B4889,辅助信息!E:I,3,FALSE)</f>
        <v>(五冶钢构龙泉东洪片区85亩住宅、商业及配套工程项目三标段)成都市龙泉驿外东洪路地铁2号线惠王陵地铁C口</v>
      </c>
      <c r="J4889" s="29" t="str">
        <f>VLOOKUP(B4889,辅助信息!E:I,4,FALSE)</f>
        <v>王军宝</v>
      </c>
      <c r="K4889" s="29">
        <f>VLOOKUP(J4889,辅助信息!H:I,2,FALSE)</f>
        <v>13889142392</v>
      </c>
      <c r="L4889" s="98">
        <f>VLOOKUP(B4889,辅助信息!E:J,6,FALSE)</f>
        <v>0</v>
      </c>
      <c r="M4889" s="80">
        <v>45950</v>
      </c>
      <c r="O4889" s="51">
        <f ca="1">IF(OR(M4889="",N4889&lt;&gt;""),"",MAX(M4889-TODAY(),0))</f>
        <v>0</v>
      </c>
      <c r="P4889" s="51">
        <f ca="1">IF(M4889="","",IF(N4889&lt;&gt;"",MAX(N4889-M4889,0),IF(TODAY()&gt;M4889,TODAY()-M4889,0)))</f>
        <v>3</v>
      </c>
      <c r="Q4889" s="18" t="str">
        <f>VLOOKUP(B4889,辅助信息!E:M,9,FALSE)</f>
        <v>ZTWM-CDGS-XS-2025-0156-五冶钢构-2025年九月第一批次钢筋采购合同(三圣乡项目)-中铁物贸成都公司</v>
      </c>
      <c r="R4889" s="18" t="str">
        <f>_xlfn._xlws.FILTER(辅助信息!D:D,辅助信息!E:E=B4889)</f>
        <v>五冶钢构龙泉东洪片区85亩住宅、商业及配套工程项目三标段</v>
      </c>
    </row>
    <row r="4890" spans="2:18">
      <c r="B4890" s="124" t="s">
        <v>229</v>
      </c>
      <c r="C4890" s="59">
        <v>45953</v>
      </c>
      <c r="D4890" s="29" t="str">
        <f>VLOOKUP(B4890,辅助信息!E:K,7,FALSE)</f>
        <v>JWDDCD2025092400212</v>
      </c>
      <c r="E4890" s="29" t="str">
        <f>VLOOKUP(F4890,辅助信息!A:B,2,FALSE)</f>
        <v>高线</v>
      </c>
      <c r="F4890" s="29" t="s">
        <v>53</v>
      </c>
      <c r="G4890" s="25">
        <v>2</v>
      </c>
      <c r="H4890" s="123"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28" t="str">
        <f>VLOOKUP(B4890,辅助信息!E:I,3,FALSE)</f>
        <v>(五冶钢构龙泉东洪片区85亩住宅、商业及配套工程项目三标段)成都市龙泉驿外东洪路地铁2号线惠王陵地铁C口</v>
      </c>
      <c r="J4890" s="29" t="str">
        <f>VLOOKUP(B4890,辅助信息!E:I,4,FALSE)</f>
        <v>王军宝</v>
      </c>
      <c r="K4890" s="29">
        <f>VLOOKUP(J4890,辅助信息!H:I,2,FALSE)</f>
        <v>13889142392</v>
      </c>
      <c r="L4890" s="98">
        <f>VLOOKUP(B4890,辅助信息!E:J,6,FALSE)</f>
        <v>0</v>
      </c>
      <c r="M4890" s="80">
        <v>45950</v>
      </c>
      <c r="O4890" s="51">
        <f ca="1">IF(OR(M4890="",N4890&lt;&gt;""),"",MAX(M4890-TODAY(),0))</f>
        <v>0</v>
      </c>
      <c r="P4890" s="51">
        <f ca="1">IF(M4890="","",IF(N4890&lt;&gt;"",MAX(N4890-M4890,0),IF(TODAY()&gt;M4890,TODAY()-M4890,0)))</f>
        <v>3</v>
      </c>
      <c r="Q4890" s="18" t="str">
        <f>VLOOKUP(B4890,辅助信息!E:M,9,FALSE)</f>
        <v>ZTWM-CDGS-XS-2025-0156-五冶钢构-2025年九月第一批次钢筋采购合同(三圣乡项目)-中铁物贸成都公司</v>
      </c>
      <c r="R4890" s="18" t="str">
        <f>_xlfn._xlws.FILTER(辅助信息!D:D,辅助信息!E:E=B4890)</f>
        <v>五冶钢构龙泉东洪片区85亩住宅、商业及配套工程项目三标段</v>
      </c>
    </row>
    <row r="4891" spans="2:18">
      <c r="B4891" s="124" t="s">
        <v>229</v>
      </c>
      <c r="C4891" s="59">
        <v>45953</v>
      </c>
      <c r="D4891" s="29" t="str">
        <f>VLOOKUP(B4891,辅助信息!E:K,7,FALSE)</f>
        <v>JWDDCD2025092400212</v>
      </c>
      <c r="E4891" s="29" t="str">
        <f>VLOOKUP(F4891,辅助信息!A:B,2,FALSE)</f>
        <v>盘螺</v>
      </c>
      <c r="F4891" s="29" t="s">
        <v>49</v>
      </c>
      <c r="G4891" s="25">
        <v>2</v>
      </c>
      <c r="H4891" s="123"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28" t="str">
        <f>VLOOKUP(B4891,辅助信息!E:I,3,FALSE)</f>
        <v>(五冶钢构龙泉东洪片区85亩住宅、商业及配套工程项目三标段)成都市龙泉驿外东洪路地铁2号线惠王陵地铁C口</v>
      </c>
      <c r="J4891" s="29" t="str">
        <f>VLOOKUP(B4891,辅助信息!E:I,4,FALSE)</f>
        <v>王军宝</v>
      </c>
      <c r="K4891" s="29">
        <f>VLOOKUP(J4891,辅助信息!H:I,2,FALSE)</f>
        <v>13889142392</v>
      </c>
      <c r="L4891" s="98">
        <f>VLOOKUP(B4891,辅助信息!E:J,6,FALSE)</f>
        <v>0</v>
      </c>
      <c r="M4891" s="80">
        <v>45950</v>
      </c>
      <c r="O4891" s="51">
        <f ca="1">IF(OR(M4891="",N4891&lt;&gt;""),"",MAX(M4891-TODAY(),0))</f>
        <v>0</v>
      </c>
      <c r="P4891" s="51">
        <f ca="1">IF(M4891="","",IF(N4891&lt;&gt;"",MAX(N4891-M4891,0),IF(TODAY()&gt;M4891,TODAY()-M4891,0)))</f>
        <v>3</v>
      </c>
      <c r="Q4891" s="18" t="str">
        <f>VLOOKUP(B4891,辅助信息!E:M,9,FALSE)</f>
        <v>ZTWM-CDGS-XS-2025-0156-五冶钢构-2025年九月第一批次钢筋采购合同(三圣乡项目)-中铁物贸成都公司</v>
      </c>
      <c r="R4891" s="18" t="str">
        <f>_xlfn._xlws.FILTER(辅助信息!D:D,辅助信息!E:E=B4891)</f>
        <v>五冶钢构龙泉东洪片区85亩住宅、商业及配套工程项目三标段</v>
      </c>
    </row>
    <row r="4892" spans="2:18">
      <c r="B4892" s="124" t="s">
        <v>229</v>
      </c>
      <c r="C4892" s="59">
        <v>45953</v>
      </c>
      <c r="D4892" s="29" t="str">
        <f>VLOOKUP(B4892,辅助信息!E:K,7,FALSE)</f>
        <v>JWDDCD2025092400212</v>
      </c>
      <c r="E4892" s="29" t="str">
        <f>VLOOKUP(F4892,辅助信息!A:B,2,FALSE)</f>
        <v>盘螺</v>
      </c>
      <c r="F4892" s="29" t="s">
        <v>40</v>
      </c>
      <c r="G4892" s="25">
        <v>8</v>
      </c>
      <c r="H4892" s="123"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28" t="str">
        <f>VLOOKUP(B4892,辅助信息!E:I,3,FALSE)</f>
        <v>(五冶钢构龙泉东洪片区85亩住宅、商业及配套工程项目三标段)成都市龙泉驿外东洪路地铁2号线惠王陵地铁C口</v>
      </c>
      <c r="J4892" s="29" t="str">
        <f>VLOOKUP(B4892,辅助信息!E:I,4,FALSE)</f>
        <v>王军宝</v>
      </c>
      <c r="K4892" s="29">
        <f>VLOOKUP(J4892,辅助信息!H:I,2,FALSE)</f>
        <v>13889142392</v>
      </c>
      <c r="L4892" s="98">
        <f>VLOOKUP(B4892,辅助信息!E:J,6,FALSE)</f>
        <v>0</v>
      </c>
      <c r="M4892" s="80">
        <v>45950</v>
      </c>
      <c r="O4892" s="51">
        <f ca="1">IF(OR(M4892="",N4892&lt;&gt;""),"",MAX(M4892-TODAY(),0))</f>
        <v>0</v>
      </c>
      <c r="P4892" s="51">
        <f ca="1">IF(M4892="","",IF(N4892&lt;&gt;"",MAX(N4892-M4892,0),IF(TODAY()&gt;M4892,TODAY()-M4892,0)))</f>
        <v>3</v>
      </c>
      <c r="Q4892" s="18" t="str">
        <f>VLOOKUP(B4892,辅助信息!E:M,9,FALSE)</f>
        <v>ZTWM-CDGS-XS-2025-0156-五冶钢构-2025年九月第一批次钢筋采购合同(三圣乡项目)-中铁物贸成都公司</v>
      </c>
      <c r="R4892" s="18" t="str">
        <f>_xlfn._xlws.FILTER(辅助信息!D:D,辅助信息!E:E=B4892)</f>
        <v>五冶钢构龙泉东洪片区85亩住宅、商业及配套工程项目三标段</v>
      </c>
    </row>
    <row r="4893" spans="2:18">
      <c r="B4893" s="124" t="s">
        <v>229</v>
      </c>
      <c r="C4893" s="59">
        <v>45953</v>
      </c>
      <c r="D4893" s="29" t="str">
        <f>VLOOKUP(B4893,辅助信息!E:K,7,FALSE)</f>
        <v>JWDDCD2025092400212</v>
      </c>
      <c r="E4893" s="29" t="str">
        <f>VLOOKUP(F4893,辅助信息!A:B,2,FALSE)</f>
        <v>盘螺</v>
      </c>
      <c r="F4893" s="29" t="s">
        <v>41</v>
      </c>
      <c r="G4893" s="25">
        <v>20</v>
      </c>
      <c r="H4893" s="123"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28" t="str">
        <f>VLOOKUP(B4893,辅助信息!E:I,3,FALSE)</f>
        <v>(五冶钢构龙泉东洪片区85亩住宅、商业及配套工程项目三标段)成都市龙泉驿外东洪路地铁2号线惠王陵地铁C口</v>
      </c>
      <c r="J4893" s="29" t="str">
        <f>VLOOKUP(B4893,辅助信息!E:I,4,FALSE)</f>
        <v>王军宝</v>
      </c>
      <c r="K4893" s="29">
        <f>VLOOKUP(J4893,辅助信息!H:I,2,FALSE)</f>
        <v>13889142392</v>
      </c>
      <c r="L4893" s="98">
        <f>VLOOKUP(B4893,辅助信息!E:J,6,FALSE)</f>
        <v>0</v>
      </c>
      <c r="M4893" s="80">
        <v>45950</v>
      </c>
      <c r="O4893" s="51">
        <f ca="1">IF(OR(M4893="",N4893&lt;&gt;""),"",MAX(M4893-TODAY(),0))</f>
        <v>0</v>
      </c>
      <c r="P4893" s="51">
        <f ca="1">IF(M4893="","",IF(N4893&lt;&gt;"",MAX(N4893-M4893,0),IF(TODAY()&gt;M4893,TODAY()-M4893,0)))</f>
        <v>3</v>
      </c>
      <c r="Q4893" s="18" t="str">
        <f>VLOOKUP(B4893,辅助信息!E:M,9,FALSE)</f>
        <v>ZTWM-CDGS-XS-2025-0156-五冶钢构-2025年九月第一批次钢筋采购合同(三圣乡项目)-中铁物贸成都公司</v>
      </c>
      <c r="R4893" s="18" t="str">
        <f>_xlfn._xlws.FILTER(辅助信息!D:D,辅助信息!E:E=B4893)</f>
        <v>五冶钢构龙泉东洪片区85亩住宅、商业及配套工程项目三标段</v>
      </c>
    </row>
    <row r="4894" spans="2:18">
      <c r="B4894" s="124" t="s">
        <v>229</v>
      </c>
      <c r="C4894" s="59">
        <v>45953</v>
      </c>
      <c r="D4894" s="29" t="str">
        <f>VLOOKUP(B4894,辅助信息!E:K,7,FALSE)</f>
        <v>JWDDCD2025092400212</v>
      </c>
      <c r="E4894" s="29" t="str">
        <f>VLOOKUP(F4894,辅助信息!A:B,2,FALSE)</f>
        <v>螺纹钢</v>
      </c>
      <c r="F4894" s="29" t="s">
        <v>27</v>
      </c>
      <c r="G4894" s="25">
        <v>30</v>
      </c>
      <c r="H4894" s="123"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28" t="str">
        <f>VLOOKUP(B4894,辅助信息!E:I,3,FALSE)</f>
        <v>(五冶钢构龙泉东洪片区85亩住宅、商业及配套工程项目三标段)成都市龙泉驿外东洪路地铁2号线惠王陵地铁C口</v>
      </c>
      <c r="J4894" s="29" t="str">
        <f>VLOOKUP(B4894,辅助信息!E:I,4,FALSE)</f>
        <v>王军宝</v>
      </c>
      <c r="K4894" s="29">
        <f>VLOOKUP(J4894,辅助信息!H:I,2,FALSE)</f>
        <v>13889142392</v>
      </c>
      <c r="L4894" s="98">
        <f>VLOOKUP(B4894,辅助信息!E:J,6,FALSE)</f>
        <v>0</v>
      </c>
      <c r="M4894" s="80">
        <v>45950</v>
      </c>
      <c r="O4894" s="51">
        <f ca="1">IF(OR(M4894="",N4894&lt;&gt;""),"",MAX(M4894-TODAY(),0))</f>
        <v>0</v>
      </c>
      <c r="P4894" s="51">
        <f ca="1">IF(M4894="","",IF(N4894&lt;&gt;"",MAX(N4894-M4894,0),IF(TODAY()&gt;M4894,TODAY()-M4894,0)))</f>
        <v>3</v>
      </c>
      <c r="Q4894" s="18" t="str">
        <f>VLOOKUP(B4894,辅助信息!E:M,9,FALSE)</f>
        <v>ZTWM-CDGS-XS-2025-0156-五冶钢构-2025年九月第一批次钢筋采购合同(三圣乡项目)-中铁物贸成都公司</v>
      </c>
      <c r="R4894" s="18" t="str">
        <f>_xlfn._xlws.FILTER(辅助信息!D:D,辅助信息!E:E=B4894)</f>
        <v>五冶钢构龙泉东洪片区85亩住宅、商业及配套工程项目三标段</v>
      </c>
    </row>
    <row r="4895" spans="2:18">
      <c r="B4895" s="124" t="s">
        <v>229</v>
      </c>
      <c r="C4895" s="59">
        <v>45953</v>
      </c>
      <c r="D4895" s="29" t="str">
        <f>VLOOKUP(B4895,辅助信息!E:K,7,FALSE)</f>
        <v>JWDDCD2025092400212</v>
      </c>
      <c r="E4895" s="29" t="str">
        <f>VLOOKUP(F4895,辅助信息!A:B,2,FALSE)</f>
        <v>盘螺</v>
      </c>
      <c r="F4895" s="29" t="s">
        <v>49</v>
      </c>
      <c r="G4895" s="25">
        <v>6</v>
      </c>
      <c r="H4895" s="123"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28" t="str">
        <f>VLOOKUP(B4895,辅助信息!E:I,3,FALSE)</f>
        <v>(五冶钢构龙泉东洪片区85亩住宅、商业及配套工程项目三标段)成都市龙泉驿外东洪路地铁2号线惠王陵地铁C口</v>
      </c>
      <c r="J4895" s="29" t="str">
        <f>VLOOKUP(B4895,辅助信息!E:I,4,FALSE)</f>
        <v>王军宝</v>
      </c>
      <c r="K4895" s="29">
        <f>VLOOKUP(J4895,辅助信息!H:I,2,FALSE)</f>
        <v>13889142392</v>
      </c>
      <c r="L4895" s="98">
        <f>VLOOKUP(B4895,辅助信息!E:J,6,FALSE)</f>
        <v>0</v>
      </c>
      <c r="M4895" s="80">
        <v>45950</v>
      </c>
      <c r="O4895" s="51">
        <f ca="1">IF(OR(M4895="",N4895&lt;&gt;""),"",MAX(M4895-TODAY(),0))</f>
        <v>0</v>
      </c>
      <c r="P4895" s="51">
        <f ca="1">IF(M4895="","",IF(N4895&lt;&gt;"",MAX(N4895-M4895,0),IF(TODAY()&gt;M4895,TODAY()-M4895,0)))</f>
        <v>3</v>
      </c>
      <c r="Q4895" s="18" t="str">
        <f>VLOOKUP(B4895,辅助信息!E:M,9,FALSE)</f>
        <v>ZTWM-CDGS-XS-2025-0156-五冶钢构-2025年九月第一批次钢筋采购合同(三圣乡项目)-中铁物贸成都公司</v>
      </c>
      <c r="R4895" s="18" t="str">
        <f>_xlfn._xlws.FILTER(辅助信息!D:D,辅助信息!E:E=B4895)</f>
        <v>五冶钢构龙泉东洪片区85亩住宅、商业及配套工程项目三标段</v>
      </c>
    </row>
    <row r="4896" spans="2:18">
      <c r="B4896" s="124" t="s">
        <v>229</v>
      </c>
      <c r="C4896" s="59">
        <v>45953</v>
      </c>
      <c r="D4896" s="29" t="str">
        <f>VLOOKUP(B4896,辅助信息!E:K,7,FALSE)</f>
        <v>JWDDCD2025092400212</v>
      </c>
      <c r="E4896" s="29" t="str">
        <f>VLOOKUP(F4896,辅助信息!A:B,2,FALSE)</f>
        <v>盘螺</v>
      </c>
      <c r="F4896" s="29" t="s">
        <v>40</v>
      </c>
      <c r="G4896" s="25">
        <v>20</v>
      </c>
      <c r="H4896" s="123"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28" t="str">
        <f>VLOOKUP(B4896,辅助信息!E:I,3,FALSE)</f>
        <v>(五冶钢构龙泉东洪片区85亩住宅、商业及配套工程项目三标段)成都市龙泉驿外东洪路地铁2号线惠王陵地铁C口</v>
      </c>
      <c r="J4896" s="29" t="str">
        <f>VLOOKUP(B4896,辅助信息!E:I,4,FALSE)</f>
        <v>王军宝</v>
      </c>
      <c r="K4896" s="29">
        <f>VLOOKUP(J4896,辅助信息!H:I,2,FALSE)</f>
        <v>13889142392</v>
      </c>
      <c r="L4896" s="98">
        <f>VLOOKUP(B4896,辅助信息!E:J,6,FALSE)</f>
        <v>0</v>
      </c>
      <c r="M4896" s="80">
        <v>45950</v>
      </c>
      <c r="O4896" s="51">
        <f ca="1">IF(OR(M4896="",N4896&lt;&gt;""),"",MAX(M4896-TODAY(),0))</f>
        <v>0</v>
      </c>
      <c r="P4896" s="51">
        <f ca="1">IF(M4896="","",IF(N4896&lt;&gt;"",MAX(N4896-M4896,0),IF(TODAY()&gt;M4896,TODAY()-M4896,0)))</f>
        <v>3</v>
      </c>
      <c r="Q4896" s="18" t="str">
        <f>VLOOKUP(B4896,辅助信息!E:M,9,FALSE)</f>
        <v>ZTWM-CDGS-XS-2025-0156-五冶钢构-2025年九月第一批次钢筋采购合同(三圣乡项目)-中铁物贸成都公司</v>
      </c>
      <c r="R4896" s="18" t="str">
        <f>_xlfn._xlws.FILTER(辅助信息!D:D,辅助信息!E:E=B4896)</f>
        <v>五冶钢构龙泉东洪片区85亩住宅、商业及配套工程项目三标段</v>
      </c>
    </row>
    <row r="4897" spans="2:18">
      <c r="B4897" s="124" t="s">
        <v>229</v>
      </c>
      <c r="C4897" s="59">
        <v>45953</v>
      </c>
      <c r="D4897" s="29" t="str">
        <f>VLOOKUP(B4897,辅助信息!E:K,7,FALSE)</f>
        <v>JWDDCD2025092400212</v>
      </c>
      <c r="E4897" s="29" t="str">
        <f>VLOOKUP(F4897,辅助信息!A:B,2,FALSE)</f>
        <v>盘螺</v>
      </c>
      <c r="F4897" s="29" t="s">
        <v>41</v>
      </c>
      <c r="G4897" s="25">
        <v>40</v>
      </c>
      <c r="H4897" s="123"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28" t="str">
        <f>VLOOKUP(B4897,辅助信息!E:I,3,FALSE)</f>
        <v>(五冶钢构龙泉东洪片区85亩住宅、商业及配套工程项目三标段)成都市龙泉驿外东洪路地铁2号线惠王陵地铁C口</v>
      </c>
      <c r="J4897" s="29" t="str">
        <f>VLOOKUP(B4897,辅助信息!E:I,4,FALSE)</f>
        <v>王军宝</v>
      </c>
      <c r="K4897" s="29">
        <f>VLOOKUP(J4897,辅助信息!H:I,2,FALSE)</f>
        <v>13889142392</v>
      </c>
      <c r="L4897" s="98">
        <f>VLOOKUP(B4897,辅助信息!E:J,6,FALSE)</f>
        <v>0</v>
      </c>
      <c r="M4897" s="80">
        <v>45950</v>
      </c>
      <c r="O4897" s="51">
        <f ca="1">IF(OR(M4897="",N4897&lt;&gt;""),"",MAX(M4897-TODAY(),0))</f>
        <v>0</v>
      </c>
      <c r="P4897" s="51">
        <f ca="1">IF(M4897="","",IF(N4897&lt;&gt;"",MAX(N4897-M4897,0),IF(TODAY()&gt;M4897,TODAY()-M4897,0)))</f>
        <v>3</v>
      </c>
      <c r="Q4897" s="18" t="str">
        <f>VLOOKUP(B4897,辅助信息!E:M,9,FALSE)</f>
        <v>ZTWM-CDGS-XS-2025-0156-五冶钢构-2025年九月第一批次钢筋采购合同(三圣乡项目)-中铁物贸成都公司</v>
      </c>
      <c r="R4897" s="18" t="str">
        <f>_xlfn._xlws.FILTER(辅助信息!D:D,辅助信息!E:E=B4897)</f>
        <v>五冶钢构龙泉东洪片区85亩住宅、商业及配套工程项目三标段</v>
      </c>
    </row>
    <row r="4898" spans="2:18">
      <c r="B4898" s="124" t="s">
        <v>229</v>
      </c>
      <c r="C4898" s="59">
        <v>45953</v>
      </c>
      <c r="D4898" s="29" t="str">
        <f>VLOOKUP(B4898,辅助信息!E:K,7,FALSE)</f>
        <v>JWDDCD2025092400212</v>
      </c>
      <c r="E4898" s="29" t="str">
        <f>VLOOKUP(F4898,辅助信息!A:B,2,FALSE)</f>
        <v>螺纹钢</v>
      </c>
      <c r="F4898" s="29" t="s">
        <v>27</v>
      </c>
      <c r="G4898" s="25">
        <v>57</v>
      </c>
      <c r="H4898" s="123"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28" t="str">
        <f>VLOOKUP(B4898,辅助信息!E:I,3,FALSE)</f>
        <v>(五冶钢构龙泉东洪片区85亩住宅、商业及配套工程项目三标段)成都市龙泉驿外东洪路地铁2号线惠王陵地铁C口</v>
      </c>
      <c r="J4898" s="29" t="str">
        <f>VLOOKUP(B4898,辅助信息!E:I,4,FALSE)</f>
        <v>王军宝</v>
      </c>
      <c r="K4898" s="29">
        <f>VLOOKUP(J4898,辅助信息!H:I,2,FALSE)</f>
        <v>13889142392</v>
      </c>
      <c r="L4898" s="98">
        <f>VLOOKUP(B4898,辅助信息!E:J,6,FALSE)</f>
        <v>0</v>
      </c>
      <c r="M4898" s="80">
        <v>45950</v>
      </c>
      <c r="O4898" s="51">
        <f ca="1">IF(OR(M4898="",N4898&lt;&gt;""),"",MAX(M4898-TODAY(),0))</f>
        <v>0</v>
      </c>
      <c r="P4898" s="51">
        <f ca="1">IF(M4898="","",IF(N4898&lt;&gt;"",MAX(N4898-M4898,0),IF(TODAY()&gt;M4898,TODAY()-M4898,0)))</f>
        <v>3</v>
      </c>
      <c r="Q4898" s="18" t="str">
        <f>VLOOKUP(B4898,辅助信息!E:M,9,FALSE)</f>
        <v>ZTWM-CDGS-XS-2025-0156-五冶钢构-2025年九月第一批次钢筋采购合同(三圣乡项目)-中铁物贸成都公司</v>
      </c>
      <c r="R4898" s="18" t="str">
        <f>_xlfn._xlws.FILTER(辅助信息!D:D,辅助信息!E:E=B4898)</f>
        <v>五冶钢构龙泉东洪片区85亩住宅、商业及配套工程项目三标段</v>
      </c>
    </row>
    <row r="4899" spans="2:18">
      <c r="B4899" s="124" t="s">
        <v>229</v>
      </c>
      <c r="C4899" s="59">
        <v>45953</v>
      </c>
      <c r="D4899" s="29" t="str">
        <f>VLOOKUP(B4899,辅助信息!E:K,7,FALSE)</f>
        <v>JWDDCD2025092400212</v>
      </c>
      <c r="E4899" s="29" t="str">
        <f>VLOOKUP(F4899,辅助信息!A:B,2,FALSE)</f>
        <v>螺纹钢</v>
      </c>
      <c r="F4899" s="29" t="s">
        <v>19</v>
      </c>
      <c r="G4899" s="25">
        <v>9</v>
      </c>
      <c r="H4899" s="123"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28" t="str">
        <f>VLOOKUP(B4899,辅助信息!E:I,3,FALSE)</f>
        <v>(五冶钢构龙泉东洪片区85亩住宅、商业及配套工程项目三标段)成都市龙泉驿外东洪路地铁2号线惠王陵地铁C口</v>
      </c>
      <c r="J4899" s="29" t="str">
        <f>VLOOKUP(B4899,辅助信息!E:I,4,FALSE)</f>
        <v>王军宝</v>
      </c>
      <c r="K4899" s="29">
        <f>VLOOKUP(J4899,辅助信息!H:I,2,FALSE)</f>
        <v>13889142392</v>
      </c>
      <c r="L4899" s="98">
        <f>VLOOKUP(B4899,辅助信息!E:J,6,FALSE)</f>
        <v>0</v>
      </c>
      <c r="M4899" s="80">
        <v>45950</v>
      </c>
      <c r="O4899" s="51">
        <f ca="1">IF(OR(M4899="",N4899&lt;&gt;""),"",MAX(M4899-TODAY(),0))</f>
        <v>0</v>
      </c>
      <c r="P4899" s="51">
        <f ca="1">IF(M4899="","",IF(N4899&lt;&gt;"",MAX(N4899-M4899,0),IF(TODAY()&gt;M4899,TODAY()-M4899,0)))</f>
        <v>3</v>
      </c>
      <c r="Q4899" s="18" t="str">
        <f>VLOOKUP(B4899,辅助信息!E:M,9,FALSE)</f>
        <v>ZTWM-CDGS-XS-2025-0156-五冶钢构-2025年九月第一批次钢筋采购合同(三圣乡项目)-中铁物贸成都公司</v>
      </c>
      <c r="R4899" s="18" t="str">
        <f>_xlfn._xlws.FILTER(辅助信息!D:D,辅助信息!E:E=B4899)</f>
        <v>五冶钢构龙泉东洪片区85亩住宅、商业及配套工程项目三标段</v>
      </c>
    </row>
    <row r="4900" spans="2:18">
      <c r="B4900" s="124" t="s">
        <v>229</v>
      </c>
      <c r="C4900" s="59">
        <v>45953</v>
      </c>
      <c r="D4900" s="29" t="str">
        <f>VLOOKUP(B4900,辅助信息!E:K,7,FALSE)</f>
        <v>JWDDCD2025092400212</v>
      </c>
      <c r="E4900" s="29" t="str">
        <f>VLOOKUP(F4900,辅助信息!A:B,2,FALSE)</f>
        <v>螺纹钢</v>
      </c>
      <c r="F4900" s="29" t="s">
        <v>32</v>
      </c>
      <c r="G4900" s="25">
        <v>6</v>
      </c>
      <c r="H4900" s="123"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28" t="str">
        <f>VLOOKUP(B4900,辅助信息!E:I,3,FALSE)</f>
        <v>(五冶钢构龙泉东洪片区85亩住宅、商业及配套工程项目三标段)成都市龙泉驿外东洪路地铁2号线惠王陵地铁C口</v>
      </c>
      <c r="J4900" s="29" t="str">
        <f>VLOOKUP(B4900,辅助信息!E:I,4,FALSE)</f>
        <v>王军宝</v>
      </c>
      <c r="K4900" s="29">
        <f>VLOOKUP(J4900,辅助信息!H:I,2,FALSE)</f>
        <v>13889142392</v>
      </c>
      <c r="L4900" s="98">
        <f>VLOOKUP(B4900,辅助信息!E:J,6,FALSE)</f>
        <v>0</v>
      </c>
      <c r="M4900" s="80">
        <v>45950</v>
      </c>
      <c r="O4900" s="51">
        <f ca="1">IF(OR(M4900="",N4900&lt;&gt;""),"",MAX(M4900-TODAY(),0))</f>
        <v>0</v>
      </c>
      <c r="P4900" s="51">
        <f ca="1">IF(M4900="","",IF(N4900&lt;&gt;"",MAX(N4900-M4900,0),IF(TODAY()&gt;M4900,TODAY()-M4900,0)))</f>
        <v>3</v>
      </c>
      <c r="Q4900" s="18" t="str">
        <f>VLOOKUP(B4900,辅助信息!E:M,9,FALSE)</f>
        <v>ZTWM-CDGS-XS-2025-0156-五冶钢构-2025年九月第一批次钢筋采购合同(三圣乡项目)-中铁物贸成都公司</v>
      </c>
      <c r="R4900" s="18" t="str">
        <f>_xlfn._xlws.FILTER(辅助信息!D:D,辅助信息!E:E=B4900)</f>
        <v>五冶钢构龙泉东洪片区85亩住宅、商业及配套工程项目三标段</v>
      </c>
    </row>
    <row r="4901" spans="2:18">
      <c r="B4901" s="124" t="s">
        <v>229</v>
      </c>
      <c r="C4901" s="59">
        <v>45953</v>
      </c>
      <c r="D4901" s="29" t="str">
        <f>VLOOKUP(B4901,辅助信息!E:K,7,FALSE)</f>
        <v>JWDDCD2025092400212</v>
      </c>
      <c r="E4901" s="29" t="str">
        <f>VLOOKUP(F4901,辅助信息!A:B,2,FALSE)</f>
        <v>螺纹钢</v>
      </c>
      <c r="F4901" s="29" t="s">
        <v>30</v>
      </c>
      <c r="G4901" s="25">
        <v>9</v>
      </c>
      <c r="H4901" s="123"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28" t="str">
        <f>VLOOKUP(B4901,辅助信息!E:I,3,FALSE)</f>
        <v>(五冶钢构龙泉东洪片区85亩住宅、商业及配套工程项目三标段)成都市龙泉驿外东洪路地铁2号线惠王陵地铁C口</v>
      </c>
      <c r="J4901" s="29" t="str">
        <f>VLOOKUP(B4901,辅助信息!E:I,4,FALSE)</f>
        <v>王军宝</v>
      </c>
      <c r="K4901" s="29">
        <f>VLOOKUP(J4901,辅助信息!H:I,2,FALSE)</f>
        <v>13889142392</v>
      </c>
      <c r="L4901" s="98">
        <f>VLOOKUP(B4901,辅助信息!E:J,6,FALSE)</f>
        <v>0</v>
      </c>
      <c r="M4901" s="80">
        <v>45950</v>
      </c>
      <c r="O4901" s="51">
        <f ca="1">IF(OR(M4901="",N4901&lt;&gt;""),"",MAX(M4901-TODAY(),0))</f>
        <v>0</v>
      </c>
      <c r="P4901" s="51">
        <f ca="1">IF(M4901="","",IF(N4901&lt;&gt;"",MAX(N4901-M4901,0),IF(TODAY()&gt;M4901,TODAY()-M4901,0)))</f>
        <v>3</v>
      </c>
      <c r="Q4901" s="18" t="str">
        <f>VLOOKUP(B4901,辅助信息!E:M,9,FALSE)</f>
        <v>ZTWM-CDGS-XS-2025-0156-五冶钢构-2025年九月第一批次钢筋采购合同(三圣乡项目)-中铁物贸成都公司</v>
      </c>
      <c r="R4901" s="18" t="str">
        <f>_xlfn._xlws.FILTER(辅助信息!D:D,辅助信息!E:E=B4901)</f>
        <v>五冶钢构龙泉东洪片区85亩住宅、商业及配套工程项目三标段</v>
      </c>
    </row>
    <row r="4902" spans="2:18">
      <c r="B4902" s="124" t="s">
        <v>229</v>
      </c>
      <c r="C4902" s="59">
        <v>45953</v>
      </c>
      <c r="D4902" s="29" t="str">
        <f>VLOOKUP(B4902,辅助信息!E:K,7,FALSE)</f>
        <v>JWDDCD2025092400212</v>
      </c>
      <c r="E4902" s="29" t="str">
        <f>VLOOKUP(F4902,辅助信息!A:B,2,FALSE)</f>
        <v>螺纹钢</v>
      </c>
      <c r="F4902" s="29" t="s">
        <v>18</v>
      </c>
      <c r="G4902" s="25">
        <v>6</v>
      </c>
      <c r="H4902" s="123"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28" t="str">
        <f>VLOOKUP(B4902,辅助信息!E:I,3,FALSE)</f>
        <v>(五冶钢构龙泉东洪片区85亩住宅、商业及配套工程项目三标段)成都市龙泉驿外东洪路地铁2号线惠王陵地铁C口</v>
      </c>
      <c r="J4902" s="29" t="str">
        <f>VLOOKUP(B4902,辅助信息!E:I,4,FALSE)</f>
        <v>王军宝</v>
      </c>
      <c r="K4902" s="29">
        <f>VLOOKUP(J4902,辅助信息!H:I,2,FALSE)</f>
        <v>13889142392</v>
      </c>
      <c r="L4902" s="98">
        <f>VLOOKUP(B4902,辅助信息!E:J,6,FALSE)</f>
        <v>0</v>
      </c>
      <c r="M4902" s="80">
        <v>45950</v>
      </c>
      <c r="O4902" s="51">
        <f ca="1">IF(OR(M4902="",N4902&lt;&gt;""),"",MAX(M4902-TODAY(),0))</f>
        <v>0</v>
      </c>
      <c r="P4902" s="51">
        <f ca="1">IF(M4902="","",IF(N4902&lt;&gt;"",MAX(N4902-M4902,0),IF(TODAY()&gt;M4902,TODAY()-M4902,0)))</f>
        <v>3</v>
      </c>
      <c r="Q4902" s="18" t="str">
        <f>VLOOKUP(B4902,辅助信息!E:M,9,FALSE)</f>
        <v>ZTWM-CDGS-XS-2025-0156-五冶钢构-2025年九月第一批次钢筋采购合同(三圣乡项目)-中铁物贸成都公司</v>
      </c>
      <c r="R4902" s="18" t="str">
        <f>_xlfn._xlws.FILTER(辅助信息!D:D,辅助信息!E:E=B4902)</f>
        <v>五冶钢构龙泉东洪片区85亩住宅、商业及配套工程项目三标段</v>
      </c>
    </row>
    <row r="4903" spans="2:18">
      <c r="B4903" s="124" t="s">
        <v>229</v>
      </c>
      <c r="C4903" s="59">
        <v>45953</v>
      </c>
      <c r="D4903" s="29" t="str">
        <f>VLOOKUP(B4903,辅助信息!E:K,7,FALSE)</f>
        <v>JWDDCD2025092400212</v>
      </c>
      <c r="E4903" s="29" t="str">
        <f>VLOOKUP(F4903,辅助信息!A:B,2,FALSE)</f>
        <v>螺纹钢</v>
      </c>
      <c r="F4903" s="29" t="s">
        <v>66</v>
      </c>
      <c r="G4903" s="25">
        <v>6</v>
      </c>
      <c r="H4903" s="123"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28" t="str">
        <f>VLOOKUP(B4903,辅助信息!E:I,3,FALSE)</f>
        <v>(五冶钢构龙泉东洪片区85亩住宅、商业及配套工程项目三标段)成都市龙泉驿外东洪路地铁2号线惠王陵地铁C口</v>
      </c>
      <c r="J4903" s="29" t="str">
        <f>VLOOKUP(B4903,辅助信息!E:I,4,FALSE)</f>
        <v>王军宝</v>
      </c>
      <c r="K4903" s="29">
        <f>VLOOKUP(J4903,辅助信息!H:I,2,FALSE)</f>
        <v>13889142392</v>
      </c>
      <c r="L4903" s="98">
        <f>VLOOKUP(B4903,辅助信息!E:J,6,FALSE)</f>
        <v>0</v>
      </c>
      <c r="M4903" s="80">
        <v>45950</v>
      </c>
      <c r="O4903" s="51">
        <f ca="1">IF(OR(M4903="",N4903&lt;&gt;""),"",MAX(M4903-TODAY(),0))</f>
        <v>0</v>
      </c>
      <c r="P4903" s="51">
        <f ca="1">IF(M4903="","",IF(N4903&lt;&gt;"",MAX(N4903-M4903,0),IF(TODAY()&gt;M4903,TODAY()-M4903,0)))</f>
        <v>3</v>
      </c>
      <c r="Q4903" s="18" t="str">
        <f>VLOOKUP(B4903,辅助信息!E:M,9,FALSE)</f>
        <v>ZTWM-CDGS-XS-2025-0156-五冶钢构-2025年九月第一批次钢筋采购合同(三圣乡项目)-中铁物贸成都公司</v>
      </c>
      <c r="R4903" s="18" t="str">
        <f>_xlfn._xlws.FILTER(辅助信息!D:D,辅助信息!E:E=B4903)</f>
        <v>五冶钢构龙泉东洪片区85亩住宅、商业及配套工程项目三标段</v>
      </c>
    </row>
    <row r="4904" spans="2:18">
      <c r="B4904" s="124" t="s">
        <v>229</v>
      </c>
      <c r="C4904" s="59">
        <v>45953</v>
      </c>
      <c r="D4904" s="29" t="str">
        <f>VLOOKUP(B4904,辅助信息!E:K,7,FALSE)</f>
        <v>JWDDCD2025092400212</v>
      </c>
      <c r="E4904" s="29" t="str">
        <f>VLOOKUP(F4904,辅助信息!A:B,2,FALSE)</f>
        <v>螺纹钢</v>
      </c>
      <c r="F4904" s="29" t="s">
        <v>58</v>
      </c>
      <c r="G4904" s="25">
        <v>6</v>
      </c>
      <c r="H4904" s="123"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28" t="str">
        <f>VLOOKUP(B4904,辅助信息!E:I,3,FALSE)</f>
        <v>(五冶钢构龙泉东洪片区85亩住宅、商业及配套工程项目三标段)成都市龙泉驿外东洪路地铁2号线惠王陵地铁C口</v>
      </c>
      <c r="J4904" s="29" t="str">
        <f>VLOOKUP(B4904,辅助信息!E:I,4,FALSE)</f>
        <v>王军宝</v>
      </c>
      <c r="K4904" s="29">
        <f>VLOOKUP(J4904,辅助信息!H:I,2,FALSE)</f>
        <v>13889142392</v>
      </c>
      <c r="L4904" s="98">
        <f>VLOOKUP(B4904,辅助信息!E:J,6,FALSE)</f>
        <v>0</v>
      </c>
      <c r="M4904" s="80">
        <v>45950</v>
      </c>
      <c r="O4904" s="51">
        <f ca="1">IF(OR(M4904="",N4904&lt;&gt;""),"",MAX(M4904-TODAY(),0))</f>
        <v>0</v>
      </c>
      <c r="P4904" s="51">
        <f ca="1">IF(M4904="","",IF(N4904&lt;&gt;"",MAX(N4904-M4904,0),IF(TODAY()&gt;M4904,TODAY()-M4904,0)))</f>
        <v>3</v>
      </c>
      <c r="Q4904" s="18" t="str">
        <f>VLOOKUP(B4904,辅助信息!E:M,9,FALSE)</f>
        <v>ZTWM-CDGS-XS-2025-0156-五冶钢构-2025年九月第一批次钢筋采购合同(三圣乡项目)-中铁物贸成都公司</v>
      </c>
      <c r="R4904" s="18" t="str">
        <f>_xlfn._xlws.FILTER(辅助信息!D:D,辅助信息!E:E=B4904)</f>
        <v>五冶钢构龙泉东洪片区85亩住宅、商业及配套工程项目三标段</v>
      </c>
    </row>
    <row r="4905" spans="2:18">
      <c r="B4905" s="124" t="s">
        <v>229</v>
      </c>
      <c r="C4905" s="59">
        <v>45953</v>
      </c>
      <c r="D4905" s="29" t="str">
        <f>VLOOKUP(B4905,辅助信息!E:K,7,FALSE)</f>
        <v>JWDDCD2025092400212</v>
      </c>
      <c r="E4905" s="29" t="str">
        <f>VLOOKUP(F4905,辅助信息!A:B,2,FALSE)</f>
        <v>螺纹钢</v>
      </c>
      <c r="F4905" s="29" t="s">
        <v>46</v>
      </c>
      <c r="G4905" s="25">
        <v>9</v>
      </c>
      <c r="H4905" s="123"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28" t="str">
        <f>VLOOKUP(B4905,辅助信息!E:I,3,FALSE)</f>
        <v>(五冶钢构龙泉东洪片区85亩住宅、商业及配套工程项目三标段)成都市龙泉驿外东洪路地铁2号线惠王陵地铁C口</v>
      </c>
      <c r="J4905" s="29" t="str">
        <f>VLOOKUP(B4905,辅助信息!E:I,4,FALSE)</f>
        <v>王军宝</v>
      </c>
      <c r="K4905" s="29">
        <f>VLOOKUP(J4905,辅助信息!H:I,2,FALSE)</f>
        <v>13889142392</v>
      </c>
      <c r="L4905" s="98">
        <f>VLOOKUP(B4905,辅助信息!E:J,6,FALSE)</f>
        <v>0</v>
      </c>
      <c r="M4905" s="80">
        <v>45950</v>
      </c>
      <c r="O4905" s="51">
        <f ca="1">IF(OR(M4905="",N4905&lt;&gt;""),"",MAX(M4905-TODAY(),0))</f>
        <v>0</v>
      </c>
      <c r="P4905" s="51">
        <f ca="1">IF(M4905="","",IF(N4905&lt;&gt;"",MAX(N4905-M4905,0),IF(TODAY()&gt;M4905,TODAY()-M4905,0)))</f>
        <v>3</v>
      </c>
      <c r="Q4905" s="18" t="str">
        <f>VLOOKUP(B4905,辅助信息!E:M,9,FALSE)</f>
        <v>ZTWM-CDGS-XS-2025-0156-五冶钢构-2025年九月第一批次钢筋采购合同(三圣乡项目)-中铁物贸成都公司</v>
      </c>
      <c r="R4905" s="18" t="str">
        <f>_xlfn._xlws.FILTER(辅助信息!D:D,辅助信息!E:E=B4905)</f>
        <v>五冶钢构龙泉东洪片区85亩住宅、商业及配套工程项目三标段</v>
      </c>
    </row>
    <row r="4906" spans="2:18">
      <c r="B4906" s="124" t="s">
        <v>229</v>
      </c>
      <c r="C4906" s="59">
        <v>45953</v>
      </c>
      <c r="D4906" s="29" t="str">
        <f>VLOOKUP(B4906,辅助信息!E:K,7,FALSE)</f>
        <v>JWDDCD2025092400212</v>
      </c>
      <c r="E4906" s="29" t="str">
        <f>VLOOKUP(F4906,辅助信息!A:B,2,FALSE)</f>
        <v>螺纹钢</v>
      </c>
      <c r="F4906" s="29" t="s">
        <v>22</v>
      </c>
      <c r="G4906" s="25">
        <v>21</v>
      </c>
      <c r="H4906" s="123"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28" t="str">
        <f>VLOOKUP(B4906,辅助信息!E:I,3,FALSE)</f>
        <v>(五冶钢构龙泉东洪片区85亩住宅、商业及配套工程项目三标段)成都市龙泉驿外东洪路地铁2号线惠王陵地铁C口</v>
      </c>
      <c r="J4906" s="29" t="str">
        <f>VLOOKUP(B4906,辅助信息!E:I,4,FALSE)</f>
        <v>王军宝</v>
      </c>
      <c r="K4906" s="29">
        <f>VLOOKUP(J4906,辅助信息!H:I,2,FALSE)</f>
        <v>13889142392</v>
      </c>
      <c r="L4906" s="98">
        <f>VLOOKUP(B4906,辅助信息!E:J,6,FALSE)</f>
        <v>0</v>
      </c>
      <c r="M4906" s="80">
        <v>45950</v>
      </c>
      <c r="O4906" s="51">
        <f ca="1">IF(OR(M4906="",N4906&lt;&gt;""),"",MAX(M4906-TODAY(),0))</f>
        <v>0</v>
      </c>
      <c r="P4906" s="51">
        <f ca="1">IF(M4906="","",IF(N4906&lt;&gt;"",MAX(N4906-M4906,0),IF(TODAY()&gt;M4906,TODAY()-M4906,0)))</f>
        <v>3</v>
      </c>
      <c r="Q4906" s="18" t="str">
        <f>VLOOKUP(B4906,辅助信息!E:M,9,FALSE)</f>
        <v>ZTWM-CDGS-XS-2025-0156-五冶钢构-2025年九月第一批次钢筋采购合同(三圣乡项目)-中铁物贸成都公司</v>
      </c>
      <c r="R4906" s="18" t="str">
        <f>_xlfn._xlws.FILTER(辅助信息!D:D,辅助信息!E:E=B4906)</f>
        <v>五冶钢构龙泉东洪片区85亩住宅、商业及配套工程项目三标段</v>
      </c>
    </row>
    <row r="4907" spans="2:18">
      <c r="B4907" s="146" t="s">
        <v>228</v>
      </c>
      <c r="C4907" s="59">
        <v>45953</v>
      </c>
      <c r="D4907" s="147" t="str">
        <f>VLOOKUP(B4907,辅助信息!E:K,7,FALSE)</f>
        <v>JWDDCD2025092400190</v>
      </c>
      <c r="E4907" s="147" t="str">
        <f>VLOOKUP(F4907,辅助信息!A:B,2,FALSE)</f>
        <v>高线</v>
      </c>
      <c r="F4907" s="147" t="s">
        <v>53</v>
      </c>
      <c r="G4907" s="148">
        <v>2</v>
      </c>
      <c r="H4907" s="123"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151" t="str">
        <f>VLOOKUP(B4907,辅助信息!E:I,3,FALSE)</f>
        <v>(五冶钢构龙泉东洪片区70亩住宅、商业及配套工程项目二标段)成都市龙泉驿外东洪路地铁2号线惠王陵地铁C口</v>
      </c>
      <c r="J4907" s="147" t="str">
        <f>VLOOKUP(B4907,辅助信息!E:I,4,FALSE)</f>
        <v>蒋嗣伟</v>
      </c>
      <c r="K4907" s="147">
        <f>VLOOKUP(J4907,辅助信息!H:I,2,FALSE)</f>
        <v>15014331252</v>
      </c>
      <c r="L4907" s="152">
        <f>VLOOKUP(B4907,辅助信息!E:J,6,FALSE)</f>
        <v>0</v>
      </c>
      <c r="M4907" s="80">
        <v>45953</v>
      </c>
      <c r="O4907" s="51">
        <f ca="1">IF(OR(M4907="",N4907&lt;&gt;""),"",MAX(M4907-TODAY(),0))</f>
        <v>0</v>
      </c>
      <c r="P4907" s="51">
        <f ca="1">IF(M4907="","",IF(N4907&lt;&gt;"",MAX(N4907-M4907,0),IF(TODAY()&gt;M4907,TODAY()-M4907,0)))</f>
        <v>0</v>
      </c>
      <c r="Q4907" s="18" t="str">
        <f>VLOOKUP(B4907,辅助信息!E:M,9,FALSE)</f>
        <v>ZTWM-CDGS-XS-2025-0156-五冶钢构-2025年九月第一批次钢筋采购合同(三圣乡项目)-中铁物贸成都公司</v>
      </c>
      <c r="R4907" s="18" t="str">
        <f>_xlfn._xlws.FILTER(辅助信息!D:D,辅助信息!E:E=B4907)</f>
        <v>五冶钢构龙泉东洪片区70亩住宅、商业及配套工程项目二标段</v>
      </c>
    </row>
    <row r="4908" spans="2:18">
      <c r="B4908" s="146" t="s">
        <v>228</v>
      </c>
      <c r="C4908" s="59">
        <v>45953</v>
      </c>
      <c r="D4908" s="147" t="str">
        <f>VLOOKUP(B4908,辅助信息!E:K,7,FALSE)</f>
        <v>JWDDCD2025092400190</v>
      </c>
      <c r="E4908" s="147" t="str">
        <f>VLOOKUP(F4908,辅助信息!A:B,2,FALSE)</f>
        <v>盘螺</v>
      </c>
      <c r="F4908" s="147" t="s">
        <v>40</v>
      </c>
      <c r="G4908" s="148">
        <v>35</v>
      </c>
      <c r="H4908" s="123"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151" t="str">
        <f>VLOOKUP(B4908,辅助信息!E:I,3,FALSE)</f>
        <v>(五冶钢构龙泉东洪片区70亩住宅、商业及配套工程项目二标段)成都市龙泉驿外东洪路地铁2号线惠王陵地铁C口</v>
      </c>
      <c r="J4908" s="147" t="str">
        <f>VLOOKUP(B4908,辅助信息!E:I,4,FALSE)</f>
        <v>蒋嗣伟</v>
      </c>
      <c r="K4908" s="147">
        <f>VLOOKUP(J4908,辅助信息!H:I,2,FALSE)</f>
        <v>15014331252</v>
      </c>
      <c r="L4908" s="152">
        <f>VLOOKUP(B4908,辅助信息!E:J,6,FALSE)</f>
        <v>0</v>
      </c>
      <c r="M4908" s="80">
        <v>45953</v>
      </c>
      <c r="O4908" s="51">
        <f ca="1">IF(OR(M4908="",N4908&lt;&gt;""),"",MAX(M4908-TODAY(),0))</f>
        <v>0</v>
      </c>
      <c r="P4908" s="51">
        <f ca="1">IF(M4908="","",IF(N4908&lt;&gt;"",MAX(N4908-M4908,0),IF(TODAY()&gt;M4908,TODAY()-M4908,0)))</f>
        <v>0</v>
      </c>
      <c r="Q4908" s="18" t="str">
        <f>VLOOKUP(B4908,辅助信息!E:M,9,FALSE)</f>
        <v>ZTWM-CDGS-XS-2025-0156-五冶钢构-2025年九月第一批次钢筋采购合同(三圣乡项目)-中铁物贸成都公司</v>
      </c>
      <c r="R4908" s="18" t="str">
        <f>_xlfn._xlws.FILTER(辅助信息!D:D,辅助信息!E:E=B4908)</f>
        <v>五冶钢构龙泉东洪片区70亩住宅、商业及配套工程项目二标段</v>
      </c>
    </row>
    <row r="4909" spans="2:18">
      <c r="B4909" s="146" t="s">
        <v>228</v>
      </c>
      <c r="C4909" s="59">
        <v>45953</v>
      </c>
      <c r="D4909" s="147" t="str">
        <f>VLOOKUP(B4909,辅助信息!E:K,7,FALSE)</f>
        <v>JWDDCD2025092400190</v>
      </c>
      <c r="E4909" s="147" t="str">
        <f>VLOOKUP(F4909,辅助信息!A:B,2,FALSE)</f>
        <v>螺纹钢</v>
      </c>
      <c r="F4909" s="147" t="s">
        <v>27</v>
      </c>
      <c r="G4909" s="148">
        <v>35</v>
      </c>
      <c r="H4909" s="123"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151" t="str">
        <f>VLOOKUP(B4909,辅助信息!E:I,3,FALSE)</f>
        <v>(五冶钢构龙泉东洪片区70亩住宅、商业及配套工程项目二标段)成都市龙泉驿外东洪路地铁2号线惠王陵地铁C口</v>
      </c>
      <c r="J4909" s="147" t="str">
        <f>VLOOKUP(B4909,辅助信息!E:I,4,FALSE)</f>
        <v>蒋嗣伟</v>
      </c>
      <c r="K4909" s="147">
        <f>VLOOKUP(J4909,辅助信息!H:I,2,FALSE)</f>
        <v>15014331252</v>
      </c>
      <c r="L4909" s="152">
        <f>VLOOKUP(B4909,辅助信息!E:J,6,FALSE)</f>
        <v>0</v>
      </c>
      <c r="M4909" s="80">
        <v>45953</v>
      </c>
      <c r="O4909" s="51">
        <f ca="1">IF(OR(M4909="",N4909&lt;&gt;""),"",MAX(M4909-TODAY(),0))</f>
        <v>0</v>
      </c>
      <c r="P4909" s="51">
        <f ca="1">IF(M4909="","",IF(N4909&lt;&gt;"",MAX(N4909-M4909,0),IF(TODAY()&gt;M4909,TODAY()-M4909,0)))</f>
        <v>0</v>
      </c>
      <c r="Q4909" s="18" t="str">
        <f>VLOOKUP(B4909,辅助信息!E:M,9,FALSE)</f>
        <v>ZTWM-CDGS-XS-2025-0156-五冶钢构-2025年九月第一批次钢筋采购合同(三圣乡项目)-中铁物贸成都公司</v>
      </c>
      <c r="R4909" s="18" t="str">
        <f>_xlfn._xlws.FILTER(辅助信息!D:D,辅助信息!E:E=B4909)</f>
        <v>五冶钢构龙泉东洪片区70亩住宅、商业及配套工程项目二标段</v>
      </c>
    </row>
    <row r="4910" spans="2:18">
      <c r="B4910" s="146" t="s">
        <v>228</v>
      </c>
      <c r="C4910" s="59">
        <v>45953</v>
      </c>
      <c r="D4910" s="147" t="str">
        <f>VLOOKUP(B4910,辅助信息!E:K,7,FALSE)</f>
        <v>JWDDCD2025092400190</v>
      </c>
      <c r="E4910" s="147" t="str">
        <f>VLOOKUP(F4910,辅助信息!A:B,2,FALSE)</f>
        <v>螺纹钢</v>
      </c>
      <c r="F4910" s="147" t="s">
        <v>19</v>
      </c>
      <c r="G4910" s="148">
        <v>15</v>
      </c>
      <c r="H4910" s="123"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151" t="str">
        <f>VLOOKUP(B4910,辅助信息!E:I,3,FALSE)</f>
        <v>(五冶钢构龙泉东洪片区70亩住宅、商业及配套工程项目二标段)成都市龙泉驿外东洪路地铁2号线惠王陵地铁C口</v>
      </c>
      <c r="J4910" s="147" t="str">
        <f>VLOOKUP(B4910,辅助信息!E:I,4,FALSE)</f>
        <v>蒋嗣伟</v>
      </c>
      <c r="K4910" s="147">
        <f>VLOOKUP(J4910,辅助信息!H:I,2,FALSE)</f>
        <v>15014331252</v>
      </c>
      <c r="L4910" s="152">
        <f>VLOOKUP(B4910,辅助信息!E:J,6,FALSE)</f>
        <v>0</v>
      </c>
      <c r="M4910" s="80">
        <v>45953</v>
      </c>
      <c r="O4910" s="51">
        <f ca="1">IF(OR(M4910="",N4910&lt;&gt;""),"",MAX(M4910-TODAY(),0))</f>
        <v>0</v>
      </c>
      <c r="P4910" s="51">
        <f ca="1">IF(M4910="","",IF(N4910&lt;&gt;"",MAX(N4910-M4910,0),IF(TODAY()&gt;M4910,TODAY()-M4910,0)))</f>
        <v>0</v>
      </c>
      <c r="Q4910" s="18" t="str">
        <f>VLOOKUP(B4910,辅助信息!E:M,9,FALSE)</f>
        <v>ZTWM-CDGS-XS-2025-0156-五冶钢构-2025年九月第一批次钢筋采购合同(三圣乡项目)-中铁物贸成都公司</v>
      </c>
      <c r="R4910" s="18" t="str">
        <f>_xlfn._xlws.FILTER(辅助信息!D:D,辅助信息!E:E=B4910)</f>
        <v>五冶钢构龙泉东洪片区70亩住宅、商业及配套工程项目二标段</v>
      </c>
    </row>
    <row r="4911" spans="2:18">
      <c r="B4911" s="146" t="s">
        <v>228</v>
      </c>
      <c r="C4911" s="59">
        <v>45953</v>
      </c>
      <c r="D4911" s="147" t="str">
        <f>VLOOKUP(B4911,辅助信息!E:K,7,FALSE)</f>
        <v>JWDDCD2025092400190</v>
      </c>
      <c r="E4911" s="147" t="str">
        <f>VLOOKUP(F4911,辅助信息!A:B,2,FALSE)</f>
        <v>螺纹钢</v>
      </c>
      <c r="F4911" s="147" t="s">
        <v>32</v>
      </c>
      <c r="G4911" s="148">
        <v>35</v>
      </c>
      <c r="H4911" s="123"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151" t="str">
        <f>VLOOKUP(B4911,辅助信息!E:I,3,FALSE)</f>
        <v>(五冶钢构龙泉东洪片区70亩住宅、商业及配套工程项目二标段)成都市龙泉驿外东洪路地铁2号线惠王陵地铁C口</v>
      </c>
      <c r="J4911" s="147" t="str">
        <f>VLOOKUP(B4911,辅助信息!E:I,4,FALSE)</f>
        <v>蒋嗣伟</v>
      </c>
      <c r="K4911" s="147">
        <f>VLOOKUP(J4911,辅助信息!H:I,2,FALSE)</f>
        <v>15014331252</v>
      </c>
      <c r="L4911" s="152">
        <f>VLOOKUP(B4911,辅助信息!E:J,6,FALSE)</f>
        <v>0</v>
      </c>
      <c r="M4911" s="80">
        <v>45953</v>
      </c>
      <c r="O4911" s="51">
        <f ca="1">IF(OR(M4911="",N4911&lt;&gt;""),"",MAX(M4911-TODAY(),0))</f>
        <v>0</v>
      </c>
      <c r="P4911" s="51">
        <f ca="1">IF(M4911="","",IF(N4911&lt;&gt;"",MAX(N4911-M4911,0),IF(TODAY()&gt;M4911,TODAY()-M4911,0)))</f>
        <v>0</v>
      </c>
      <c r="Q4911" s="18" t="str">
        <f>VLOOKUP(B4911,辅助信息!E:M,9,FALSE)</f>
        <v>ZTWM-CDGS-XS-2025-0156-五冶钢构-2025年九月第一批次钢筋采购合同(三圣乡项目)-中铁物贸成都公司</v>
      </c>
      <c r="R4911" s="18" t="str">
        <f>_xlfn._xlws.FILTER(辅助信息!D:D,辅助信息!E:E=B4911)</f>
        <v>五冶钢构龙泉东洪片区70亩住宅、商业及配套工程项目二标段</v>
      </c>
    </row>
    <row r="4912" spans="2:18">
      <c r="B4912" s="146" t="s">
        <v>228</v>
      </c>
      <c r="C4912" s="59">
        <v>45953</v>
      </c>
      <c r="D4912" s="147" t="str">
        <f>VLOOKUP(B4912,辅助信息!E:K,7,FALSE)</f>
        <v>JWDDCD2025092400190</v>
      </c>
      <c r="E4912" s="147" t="str">
        <f>VLOOKUP(F4912,辅助信息!A:B,2,FALSE)</f>
        <v>螺纹钢</v>
      </c>
      <c r="F4912" s="147" t="s">
        <v>30</v>
      </c>
      <c r="G4912" s="148">
        <v>10</v>
      </c>
      <c r="H4912" s="123"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151" t="str">
        <f>VLOOKUP(B4912,辅助信息!E:I,3,FALSE)</f>
        <v>(五冶钢构龙泉东洪片区70亩住宅、商业及配套工程项目二标段)成都市龙泉驿外东洪路地铁2号线惠王陵地铁C口</v>
      </c>
      <c r="J4912" s="147" t="str">
        <f>VLOOKUP(B4912,辅助信息!E:I,4,FALSE)</f>
        <v>蒋嗣伟</v>
      </c>
      <c r="K4912" s="147">
        <f>VLOOKUP(J4912,辅助信息!H:I,2,FALSE)</f>
        <v>15014331252</v>
      </c>
      <c r="L4912" s="152">
        <f>VLOOKUP(B4912,辅助信息!E:J,6,FALSE)</f>
        <v>0</v>
      </c>
      <c r="M4912" s="80">
        <v>45953</v>
      </c>
      <c r="O4912" s="51">
        <f ca="1">IF(OR(M4912="",N4912&lt;&gt;""),"",MAX(M4912-TODAY(),0))</f>
        <v>0</v>
      </c>
      <c r="P4912" s="51">
        <f ca="1">IF(M4912="","",IF(N4912&lt;&gt;"",MAX(N4912-M4912,0),IF(TODAY()&gt;M4912,TODAY()-M4912,0)))</f>
        <v>0</v>
      </c>
      <c r="Q4912" s="18" t="str">
        <f>VLOOKUP(B4912,辅助信息!E:M,9,FALSE)</f>
        <v>ZTWM-CDGS-XS-2025-0156-五冶钢构-2025年九月第一批次钢筋采购合同(三圣乡项目)-中铁物贸成都公司</v>
      </c>
      <c r="R4912" s="18" t="str">
        <f>_xlfn._xlws.FILTER(辅助信息!D:D,辅助信息!E:E=B4912)</f>
        <v>五冶钢构龙泉东洪片区70亩住宅、商业及配套工程项目二标段</v>
      </c>
    </row>
    <row r="4913" spans="2:18">
      <c r="B4913" s="146" t="s">
        <v>228</v>
      </c>
      <c r="C4913" s="59">
        <v>45953</v>
      </c>
      <c r="D4913" s="147" t="str">
        <f>VLOOKUP(B4913,辅助信息!E:K,7,FALSE)</f>
        <v>JWDDCD2025092400190</v>
      </c>
      <c r="E4913" s="147" t="str">
        <f>VLOOKUP(F4913,辅助信息!A:B,2,FALSE)</f>
        <v>螺纹钢</v>
      </c>
      <c r="F4913" s="147" t="s">
        <v>33</v>
      </c>
      <c r="G4913" s="148">
        <v>12.5</v>
      </c>
      <c r="H4913" s="123"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151" t="str">
        <f>VLOOKUP(B4913,辅助信息!E:I,3,FALSE)</f>
        <v>(五冶钢构龙泉东洪片区70亩住宅、商业及配套工程项目二标段)成都市龙泉驿外东洪路地铁2号线惠王陵地铁C口</v>
      </c>
      <c r="J4913" s="147" t="str">
        <f>VLOOKUP(B4913,辅助信息!E:I,4,FALSE)</f>
        <v>蒋嗣伟</v>
      </c>
      <c r="K4913" s="147">
        <f>VLOOKUP(J4913,辅助信息!H:I,2,FALSE)</f>
        <v>15014331252</v>
      </c>
      <c r="L4913" s="152">
        <f>VLOOKUP(B4913,辅助信息!E:J,6,FALSE)</f>
        <v>0</v>
      </c>
      <c r="M4913" s="80">
        <v>45953</v>
      </c>
      <c r="O4913" s="51">
        <f ca="1">IF(OR(M4913="",N4913&lt;&gt;""),"",MAX(M4913-TODAY(),0))</f>
        <v>0</v>
      </c>
      <c r="P4913" s="51">
        <f ca="1">IF(M4913="","",IF(N4913&lt;&gt;"",MAX(N4913-M4913,0),IF(TODAY()&gt;M4913,TODAY()-M4913,0)))</f>
        <v>0</v>
      </c>
      <c r="Q4913" s="18" t="str">
        <f>VLOOKUP(B4913,辅助信息!E:M,9,FALSE)</f>
        <v>ZTWM-CDGS-XS-2025-0156-五冶钢构-2025年九月第一批次钢筋采购合同(三圣乡项目)-中铁物贸成都公司</v>
      </c>
      <c r="R4913" s="18" t="str">
        <f>_xlfn._xlws.FILTER(辅助信息!D:D,辅助信息!E:E=B4913)</f>
        <v>五冶钢构龙泉东洪片区70亩住宅、商业及配套工程项目二标段</v>
      </c>
    </row>
    <row r="4914" spans="2:18">
      <c r="B4914" s="146" t="s">
        <v>228</v>
      </c>
      <c r="C4914" s="59">
        <v>45953</v>
      </c>
      <c r="D4914" s="147" t="str">
        <f>VLOOKUP(B4914,辅助信息!E:K,7,FALSE)</f>
        <v>JWDDCD2025092400190</v>
      </c>
      <c r="E4914" s="147" t="str">
        <f>VLOOKUP(F4914,辅助信息!A:B,2,FALSE)</f>
        <v>螺纹钢</v>
      </c>
      <c r="F4914" s="147" t="s">
        <v>28</v>
      </c>
      <c r="G4914" s="148">
        <v>15</v>
      </c>
      <c r="H4914" s="123"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151" t="str">
        <f>VLOOKUP(B4914,辅助信息!E:I,3,FALSE)</f>
        <v>(五冶钢构龙泉东洪片区70亩住宅、商业及配套工程项目二标段)成都市龙泉驿外东洪路地铁2号线惠王陵地铁C口</v>
      </c>
      <c r="J4914" s="147" t="str">
        <f>VLOOKUP(B4914,辅助信息!E:I,4,FALSE)</f>
        <v>蒋嗣伟</v>
      </c>
      <c r="K4914" s="147">
        <f>VLOOKUP(J4914,辅助信息!H:I,2,FALSE)</f>
        <v>15014331252</v>
      </c>
      <c r="L4914" s="152">
        <f>VLOOKUP(B4914,辅助信息!E:J,6,FALSE)</f>
        <v>0</v>
      </c>
      <c r="M4914" s="80">
        <v>45953</v>
      </c>
      <c r="O4914" s="51">
        <f ca="1">IF(OR(M4914="",N4914&lt;&gt;""),"",MAX(M4914-TODAY(),0))</f>
        <v>0</v>
      </c>
      <c r="P4914" s="51">
        <f ca="1">IF(M4914="","",IF(N4914&lt;&gt;"",MAX(N4914-M4914,0),IF(TODAY()&gt;M4914,TODAY()-M4914,0)))</f>
        <v>0</v>
      </c>
      <c r="Q4914" s="18" t="str">
        <f>VLOOKUP(B4914,辅助信息!E:M,9,FALSE)</f>
        <v>ZTWM-CDGS-XS-2025-0156-五冶钢构-2025年九月第一批次钢筋采购合同(三圣乡项目)-中铁物贸成都公司</v>
      </c>
      <c r="R4914" s="18" t="str">
        <f>_xlfn._xlws.FILTER(辅助信息!D:D,辅助信息!E:E=B4914)</f>
        <v>五冶钢构龙泉东洪片区70亩住宅、商业及配套工程项目二标段</v>
      </c>
    </row>
    <row r="4915" spans="2:18">
      <c r="B4915" s="146" t="s">
        <v>228</v>
      </c>
      <c r="C4915" s="59">
        <v>45953</v>
      </c>
      <c r="D4915" s="147" t="str">
        <f>VLOOKUP(B4915,辅助信息!E:K,7,FALSE)</f>
        <v>JWDDCD2025092400190</v>
      </c>
      <c r="E4915" s="147" t="str">
        <f>VLOOKUP(F4915,辅助信息!A:B,2,FALSE)</f>
        <v>螺纹钢</v>
      </c>
      <c r="F4915" s="147" t="s">
        <v>18</v>
      </c>
      <c r="G4915" s="148">
        <v>15</v>
      </c>
      <c r="H4915" s="123"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151" t="str">
        <f>VLOOKUP(B4915,辅助信息!E:I,3,FALSE)</f>
        <v>(五冶钢构龙泉东洪片区70亩住宅、商业及配套工程项目二标段)成都市龙泉驿外东洪路地铁2号线惠王陵地铁C口</v>
      </c>
      <c r="J4915" s="147" t="str">
        <f>VLOOKUP(B4915,辅助信息!E:I,4,FALSE)</f>
        <v>蒋嗣伟</v>
      </c>
      <c r="K4915" s="147">
        <f>VLOOKUP(J4915,辅助信息!H:I,2,FALSE)</f>
        <v>15014331252</v>
      </c>
      <c r="L4915" s="152">
        <f>VLOOKUP(B4915,辅助信息!E:J,6,FALSE)</f>
        <v>0</v>
      </c>
      <c r="M4915" s="80">
        <v>45953</v>
      </c>
      <c r="O4915" s="51">
        <f ca="1">IF(OR(M4915="",N4915&lt;&gt;""),"",MAX(M4915-TODAY(),0))</f>
        <v>0</v>
      </c>
      <c r="P4915" s="51">
        <f ca="1">IF(M4915="","",IF(N4915&lt;&gt;"",MAX(N4915-M4915,0),IF(TODAY()&gt;M4915,TODAY()-M4915,0)))</f>
        <v>0</v>
      </c>
      <c r="Q4915" s="18" t="str">
        <f>VLOOKUP(B4915,辅助信息!E:M,9,FALSE)</f>
        <v>ZTWM-CDGS-XS-2025-0156-五冶钢构-2025年九月第一批次钢筋采购合同(三圣乡项目)-中铁物贸成都公司</v>
      </c>
      <c r="R4915" s="18" t="str">
        <f>_xlfn._xlws.FILTER(辅助信息!D:D,辅助信息!E:E=B4915)</f>
        <v>五冶钢构龙泉东洪片区70亩住宅、商业及配套工程项目二标段</v>
      </c>
    </row>
    <row r="4916" spans="2:18">
      <c r="B4916" s="146" t="s">
        <v>232</v>
      </c>
      <c r="C4916" s="149">
        <v>45953</v>
      </c>
      <c r="D4916" s="147" t="str">
        <f>VLOOKUP(B4916,辅助信息!E:K,7,FALSE)</f>
        <v>JWDDCD2025052800131</v>
      </c>
      <c r="E4916" s="147" t="str">
        <f>VLOOKUP(F4916,辅助信息!A:B,2,FALSE)</f>
        <v>盘螺</v>
      </c>
      <c r="F4916" s="147" t="s">
        <v>40</v>
      </c>
      <c r="G4916" s="148">
        <v>10</v>
      </c>
      <c r="H4916" s="150"/>
      <c r="I4916" s="151" t="str">
        <f>VLOOKUP(B4916,辅助信息!E:I,3,FALSE)</f>
        <v>（商投建工达州中医药科技园-2工区-2号桥）达州市通川区达州中医药职业学院犀牛大道北段</v>
      </c>
      <c r="J4916" s="147" t="str">
        <f>VLOOKUP(B4916,辅助信息!E:I,4,FALSE)</f>
        <v>李波</v>
      </c>
      <c r="K4916" s="147">
        <f>VLOOKUP(J4916,辅助信息!H:I,2,FALSE)</f>
        <v>18381899787</v>
      </c>
      <c r="L4916" s="152" t="str">
        <f>VLOOKUP(B4916,辅助信息!E:J,6,FALSE)</f>
        <v>控制炉批号！多了现场不收！,优先安排达钢,提前联系到场规格及数量</v>
      </c>
      <c r="M4916" s="80">
        <v>45953</v>
      </c>
      <c r="O4916" s="51">
        <f ca="1">IF(OR(M4916="",N4916&lt;&gt;""),"",MAX(M4916-TODAY(),0))</f>
        <v>0</v>
      </c>
      <c r="P4916" s="51">
        <f ca="1">IF(M4916="","",IF(N4916&lt;&gt;"",MAX(N4916-M4916,0),IF(TODAY()&gt;M4916,TODAY()-M4916,0)))</f>
        <v>0</v>
      </c>
      <c r="Q4916" s="18" t="str">
        <f>VLOOKUP(B4916,辅助信息!E:M,9,FALSE)</f>
        <v>ZTWM-CDGS-XS-2024-0134-商投建工达州中医药科技成果示范园项目</v>
      </c>
      <c r="R4916" s="18" t="str">
        <f>_xlfn._xlws.FILTER(辅助信息!D:D,辅助信息!E:E=B4916)</f>
        <v>商投建工达州中医药科技园</v>
      </c>
    </row>
    <row r="4917" spans="2:18">
      <c r="B4917" s="146" t="s">
        <v>232</v>
      </c>
      <c r="C4917" s="149">
        <v>45953</v>
      </c>
      <c r="D4917" s="147" t="str">
        <f>VLOOKUP(B4917,辅助信息!E:K,7,FALSE)</f>
        <v>JWDDCD2025052800131</v>
      </c>
      <c r="E4917" s="147" t="str">
        <f>VLOOKUP(F4917,辅助信息!A:B,2,FALSE)</f>
        <v>盘螺</v>
      </c>
      <c r="F4917" s="147" t="s">
        <v>41</v>
      </c>
      <c r="G4917" s="148">
        <v>10</v>
      </c>
      <c r="H4917" s="150"/>
      <c r="I4917" s="151" t="str">
        <f>VLOOKUP(B4917,辅助信息!E:I,3,FALSE)</f>
        <v>（商投建工达州中医药科技园-2工区-2号桥）达州市通川区达州中医药职业学院犀牛大道北段</v>
      </c>
      <c r="J4917" s="147" t="str">
        <f>VLOOKUP(B4917,辅助信息!E:I,4,FALSE)</f>
        <v>李波</v>
      </c>
      <c r="K4917" s="147">
        <f>VLOOKUP(J4917,辅助信息!H:I,2,FALSE)</f>
        <v>18381899787</v>
      </c>
      <c r="L4917" s="152" t="str">
        <f>VLOOKUP(B4917,辅助信息!E:J,6,FALSE)</f>
        <v>控制炉批号！多了现场不收！,优先安排达钢,提前联系到场规格及数量</v>
      </c>
      <c r="M4917" s="80">
        <v>45953</v>
      </c>
      <c r="O4917" s="51">
        <f ca="1">IF(OR(M4917="",N4917&lt;&gt;""),"",MAX(M4917-TODAY(),0))</f>
        <v>0</v>
      </c>
      <c r="P4917" s="51">
        <f ca="1">IF(M4917="","",IF(N4917&lt;&gt;"",MAX(N4917-M4917,0),IF(TODAY()&gt;M4917,TODAY()-M4917,0)))</f>
        <v>0</v>
      </c>
      <c r="Q4917" s="18" t="str">
        <f>VLOOKUP(B4917,辅助信息!E:M,9,FALSE)</f>
        <v>ZTWM-CDGS-XS-2024-0134-商投建工达州中医药科技成果示范园项目</v>
      </c>
      <c r="R4917" s="18" t="str">
        <f>_xlfn._xlws.FILTER(辅助信息!D:D,辅助信息!E:E=B4917)</f>
        <v>商投建工达州中医药科技园</v>
      </c>
    </row>
    <row r="4918" spans="2:18">
      <c r="B4918" s="146" t="s">
        <v>232</v>
      </c>
      <c r="C4918" s="149">
        <v>45953</v>
      </c>
      <c r="D4918" s="147" t="str">
        <f>VLOOKUP(B4918,辅助信息!E:K,7,FALSE)</f>
        <v>JWDDCD2025052800131</v>
      </c>
      <c r="E4918" s="147" t="str">
        <f>VLOOKUP(F4918,辅助信息!A:B,2,FALSE)</f>
        <v>螺纹钢</v>
      </c>
      <c r="F4918" s="147" t="s">
        <v>27</v>
      </c>
      <c r="G4918" s="148">
        <v>30</v>
      </c>
      <c r="H4918" s="150"/>
      <c r="I4918" s="151" t="str">
        <f>VLOOKUP(B4918,辅助信息!E:I,3,FALSE)</f>
        <v>（商投建工达州中医药科技园-2工区-2号桥）达州市通川区达州中医药职业学院犀牛大道北段</v>
      </c>
      <c r="J4918" s="147" t="str">
        <f>VLOOKUP(B4918,辅助信息!E:I,4,FALSE)</f>
        <v>李波</v>
      </c>
      <c r="K4918" s="147">
        <f>VLOOKUP(J4918,辅助信息!H:I,2,FALSE)</f>
        <v>18381899787</v>
      </c>
      <c r="L4918" s="152" t="str">
        <f>VLOOKUP(B4918,辅助信息!E:J,6,FALSE)</f>
        <v>控制炉批号！多了现场不收！,优先安排达钢,提前联系到场规格及数量</v>
      </c>
      <c r="M4918" s="80">
        <v>45953</v>
      </c>
      <c r="O4918" s="51">
        <f ca="1">IF(OR(M4918="",N4918&lt;&gt;""),"",MAX(M4918-TODAY(),0))</f>
        <v>0</v>
      </c>
      <c r="P4918" s="51">
        <f ca="1">IF(M4918="","",IF(N4918&lt;&gt;"",MAX(N4918-M4918,0),IF(TODAY()&gt;M4918,TODAY()-M4918,0)))</f>
        <v>0</v>
      </c>
      <c r="Q4918" s="18" t="str">
        <f>VLOOKUP(B4918,辅助信息!E:M,9,FALSE)</f>
        <v>ZTWM-CDGS-XS-2024-0134-商投建工达州中医药科技成果示范园项目</v>
      </c>
      <c r="R4918" s="18" t="str">
        <f>_xlfn._xlws.FILTER(辅助信息!D:D,辅助信息!E:E=B4918)</f>
        <v>商投建工达州中医药科技园</v>
      </c>
    </row>
    <row r="4919" spans="2:18">
      <c r="B4919" s="146" t="s">
        <v>232</v>
      </c>
      <c r="C4919" s="149">
        <v>45953</v>
      </c>
      <c r="D4919" s="147" t="str">
        <f>VLOOKUP(B4919,辅助信息!E:K,7,FALSE)</f>
        <v>JWDDCD2025052800131</v>
      </c>
      <c r="E4919" s="147" t="str">
        <f>VLOOKUP(F4919,辅助信息!A:B,2,FALSE)</f>
        <v>螺纹钢</v>
      </c>
      <c r="F4919" s="147" t="s">
        <v>19</v>
      </c>
      <c r="G4919" s="148">
        <v>100</v>
      </c>
      <c r="H4919" s="150"/>
      <c r="I4919" s="151" t="str">
        <f>VLOOKUP(B4919,辅助信息!E:I,3,FALSE)</f>
        <v>（商投建工达州中医药科技园-2工区-2号桥）达州市通川区达州中医药职业学院犀牛大道北段</v>
      </c>
      <c r="J4919" s="147" t="str">
        <f>VLOOKUP(B4919,辅助信息!E:I,4,FALSE)</f>
        <v>李波</v>
      </c>
      <c r="K4919" s="147">
        <f>VLOOKUP(J4919,辅助信息!H:I,2,FALSE)</f>
        <v>18381899787</v>
      </c>
      <c r="L4919" s="152" t="str">
        <f>VLOOKUP(B4919,辅助信息!E:J,6,FALSE)</f>
        <v>控制炉批号！多了现场不收！,优先安排达钢,提前联系到场规格及数量</v>
      </c>
      <c r="M4919" s="80">
        <v>45953</v>
      </c>
      <c r="O4919" s="51">
        <f ca="1">IF(OR(M4919="",N4919&lt;&gt;""),"",MAX(M4919-TODAY(),0))</f>
        <v>0</v>
      </c>
      <c r="P4919" s="51">
        <f ca="1">IF(M4919="","",IF(N4919&lt;&gt;"",MAX(N4919-M4919,0),IF(TODAY()&gt;M4919,TODAY()-M4919,0)))</f>
        <v>0</v>
      </c>
      <c r="Q4919" s="18" t="str">
        <f>VLOOKUP(B4919,辅助信息!E:M,9,FALSE)</f>
        <v>ZTWM-CDGS-XS-2024-0134-商投建工达州中医药科技成果示范园项目</v>
      </c>
      <c r="R4919" s="18" t="str">
        <f>_xlfn._xlws.FILTER(辅助信息!D:D,辅助信息!E:E=B4919)</f>
        <v>商投建工达州中医药科技园</v>
      </c>
    </row>
    <row r="4920" spans="2:18">
      <c r="B4920" s="146" t="s">
        <v>232</v>
      </c>
      <c r="C4920" s="149">
        <v>45953</v>
      </c>
      <c r="D4920" s="147" t="str">
        <f>VLOOKUP(B4920,辅助信息!E:K,7,FALSE)</f>
        <v>JWDDCD2025052800131</v>
      </c>
      <c r="E4920" s="147" t="str">
        <f>VLOOKUP(F4920,辅助信息!A:B,2,FALSE)</f>
        <v>螺纹钢</v>
      </c>
      <c r="F4920" s="147" t="s">
        <v>32</v>
      </c>
      <c r="G4920" s="148">
        <v>30</v>
      </c>
      <c r="H4920" s="150"/>
      <c r="I4920" s="151" t="str">
        <f>VLOOKUP(B4920,辅助信息!E:I,3,FALSE)</f>
        <v>（商投建工达州中医药科技园-2工区-2号桥）达州市通川区达州中医药职业学院犀牛大道北段</v>
      </c>
      <c r="J4920" s="147" t="str">
        <f>VLOOKUP(B4920,辅助信息!E:I,4,FALSE)</f>
        <v>李波</v>
      </c>
      <c r="K4920" s="147">
        <f>VLOOKUP(J4920,辅助信息!H:I,2,FALSE)</f>
        <v>18381899787</v>
      </c>
      <c r="L4920" s="152" t="str">
        <f>VLOOKUP(B4920,辅助信息!E:J,6,FALSE)</f>
        <v>控制炉批号！多了现场不收！,优先安排达钢,提前联系到场规格及数量</v>
      </c>
      <c r="M4920" s="80">
        <v>45953</v>
      </c>
      <c r="O4920" s="51">
        <f ca="1">IF(OR(M4920="",N4920&lt;&gt;""),"",MAX(M4920-TODAY(),0))</f>
        <v>0</v>
      </c>
      <c r="P4920" s="51">
        <f ca="1">IF(M4920="","",IF(N4920&lt;&gt;"",MAX(N4920-M4920,0),IF(TODAY()&gt;M4920,TODAY()-M4920,0)))</f>
        <v>0</v>
      </c>
      <c r="Q4920" s="18" t="str">
        <f>VLOOKUP(B4920,辅助信息!E:M,9,FALSE)</f>
        <v>ZTWM-CDGS-XS-2024-0134-商投建工达州中医药科技成果示范园项目</v>
      </c>
      <c r="R4920" s="18" t="str">
        <f>_xlfn._xlws.FILTER(辅助信息!D:D,辅助信息!E:E=B4920)</f>
        <v>商投建工达州中医药科技园</v>
      </c>
    </row>
    <row r="4921" spans="2:18">
      <c r="B4921" s="146" t="s">
        <v>232</v>
      </c>
      <c r="C4921" s="149">
        <v>45953</v>
      </c>
      <c r="D4921" s="147" t="str">
        <f>VLOOKUP(B4921,辅助信息!E:K,7,FALSE)</f>
        <v>JWDDCD2025052800131</v>
      </c>
      <c r="E4921" s="147" t="str">
        <f>VLOOKUP(F4921,辅助信息!A:B,2,FALSE)</f>
        <v>螺纹钢</v>
      </c>
      <c r="F4921" s="147" t="s">
        <v>30</v>
      </c>
      <c r="G4921" s="148">
        <v>90</v>
      </c>
      <c r="H4921" s="150"/>
      <c r="I4921" s="151" t="str">
        <f>VLOOKUP(B4921,辅助信息!E:I,3,FALSE)</f>
        <v>（商投建工达州中医药科技园-2工区-2号桥）达州市通川区达州中医药职业学院犀牛大道北段</v>
      </c>
      <c r="J4921" s="147" t="str">
        <f>VLOOKUP(B4921,辅助信息!E:I,4,FALSE)</f>
        <v>李波</v>
      </c>
      <c r="K4921" s="147">
        <f>VLOOKUP(J4921,辅助信息!H:I,2,FALSE)</f>
        <v>18381899787</v>
      </c>
      <c r="L4921" s="152" t="str">
        <f>VLOOKUP(B4921,辅助信息!E:J,6,FALSE)</f>
        <v>控制炉批号！多了现场不收！,优先安排达钢,提前联系到场规格及数量</v>
      </c>
      <c r="M4921" s="80">
        <v>45953</v>
      </c>
      <c r="O4921" s="51">
        <f ca="1">IF(OR(M4921="",N4921&lt;&gt;""),"",MAX(M4921-TODAY(),0))</f>
        <v>0</v>
      </c>
      <c r="P4921" s="51">
        <f ca="1">IF(M4921="","",IF(N4921&lt;&gt;"",MAX(N4921-M4921,0),IF(TODAY()&gt;M4921,TODAY()-M4921,0)))</f>
        <v>0</v>
      </c>
      <c r="Q4921" s="18" t="str">
        <f>VLOOKUP(B4921,辅助信息!E:M,9,FALSE)</f>
        <v>ZTWM-CDGS-XS-2024-0134-商投建工达州中医药科技成果示范园项目</v>
      </c>
      <c r="R4921" s="18" t="str">
        <f>_xlfn._xlws.FILTER(辅助信息!D:D,辅助信息!E:E=B4921)</f>
        <v>商投建工达州中医药科技园</v>
      </c>
    </row>
    <row r="4922" spans="2:18">
      <c r="B4922" s="146" t="s">
        <v>232</v>
      </c>
      <c r="C4922" s="149">
        <v>45953</v>
      </c>
      <c r="D4922" s="147" t="str">
        <f>VLOOKUP(B4922,辅助信息!E:K,7,FALSE)</f>
        <v>JWDDCD2025052800131</v>
      </c>
      <c r="E4922" s="147" t="str">
        <f>VLOOKUP(F4922,辅助信息!A:B,2,FALSE)</f>
        <v>螺纹钢</v>
      </c>
      <c r="F4922" s="147" t="s">
        <v>33</v>
      </c>
      <c r="G4922" s="148">
        <v>40</v>
      </c>
      <c r="H4922" s="150"/>
      <c r="I4922" s="151" t="str">
        <f>VLOOKUP(B4922,辅助信息!E:I,3,FALSE)</f>
        <v>（商投建工达州中医药科技园-2工区-2号桥）达州市通川区达州中医药职业学院犀牛大道北段</v>
      </c>
      <c r="J4922" s="147" t="str">
        <f>VLOOKUP(B4922,辅助信息!E:I,4,FALSE)</f>
        <v>李波</v>
      </c>
      <c r="K4922" s="147">
        <f>VLOOKUP(J4922,辅助信息!H:I,2,FALSE)</f>
        <v>18381899787</v>
      </c>
      <c r="L4922" s="152" t="str">
        <f>VLOOKUP(B4922,辅助信息!E:J,6,FALSE)</f>
        <v>控制炉批号！多了现场不收！,优先安排达钢,提前联系到场规格及数量</v>
      </c>
      <c r="M4922" s="80">
        <v>45953</v>
      </c>
      <c r="O4922" s="51">
        <f ca="1">IF(OR(M4922="",N4922&lt;&gt;""),"",MAX(M4922-TODAY(),0))</f>
        <v>0</v>
      </c>
      <c r="P4922" s="51">
        <f ca="1">IF(M4922="","",IF(N4922&lt;&gt;"",MAX(N4922-M4922,0),IF(TODAY()&gt;M4922,TODAY()-M4922,0)))</f>
        <v>0</v>
      </c>
      <c r="Q4922" s="18" t="str">
        <f>VLOOKUP(B4922,辅助信息!E:M,9,FALSE)</f>
        <v>ZTWM-CDGS-XS-2024-0134-商投建工达州中医药科技成果示范园项目</v>
      </c>
      <c r="R4922" s="18" t="str">
        <f>_xlfn._xlws.FILTER(辅助信息!D:D,辅助信息!E:E=B4922)</f>
        <v>商投建工达州中医药科技园</v>
      </c>
    </row>
    <row r="4923" spans="2:18">
      <c r="B4923" s="146" t="s">
        <v>232</v>
      </c>
      <c r="C4923" s="149">
        <v>45953</v>
      </c>
      <c r="D4923" s="147" t="str">
        <f>VLOOKUP(B4923,辅助信息!E:K,7,FALSE)</f>
        <v>JWDDCD2025052800131</v>
      </c>
      <c r="E4923" s="147" t="str">
        <f>VLOOKUP(F4923,辅助信息!A:B,2,FALSE)</f>
        <v>螺纹钢</v>
      </c>
      <c r="F4923" s="147" t="s">
        <v>18</v>
      </c>
      <c r="G4923" s="148">
        <v>30</v>
      </c>
      <c r="H4923" s="150"/>
      <c r="I4923" s="151" t="str">
        <f>VLOOKUP(B4923,辅助信息!E:I,3,FALSE)</f>
        <v>（商投建工达州中医药科技园-2工区-2号桥）达州市通川区达州中医药职业学院犀牛大道北段</v>
      </c>
      <c r="J4923" s="147" t="str">
        <f>VLOOKUP(B4923,辅助信息!E:I,4,FALSE)</f>
        <v>李波</v>
      </c>
      <c r="K4923" s="147">
        <f>VLOOKUP(J4923,辅助信息!H:I,2,FALSE)</f>
        <v>18381899787</v>
      </c>
      <c r="L4923" s="152" t="str">
        <f>VLOOKUP(B4923,辅助信息!E:J,6,FALSE)</f>
        <v>控制炉批号！多了现场不收！,优先安排达钢,提前联系到场规格及数量</v>
      </c>
      <c r="M4923" s="80">
        <v>45953</v>
      </c>
      <c r="O4923" s="51">
        <f ca="1">IF(OR(M4923="",N4923&lt;&gt;""),"",MAX(M4923-TODAY(),0))</f>
        <v>0</v>
      </c>
      <c r="P4923" s="51">
        <f ca="1">IF(M4923="","",IF(N4923&lt;&gt;"",MAX(N4923-M4923,0),IF(TODAY()&gt;M4923,TODAY()-M4923,0)))</f>
        <v>0</v>
      </c>
      <c r="Q4923" s="18" t="str">
        <f>VLOOKUP(B4923,辅助信息!E:M,9,FALSE)</f>
        <v>ZTWM-CDGS-XS-2024-0134-商投建工达州中医药科技成果示范园项目</v>
      </c>
      <c r="R4923" s="18" t="str">
        <f>_xlfn._xlws.FILTER(辅助信息!D:D,辅助信息!E:E=B4923)</f>
        <v>商投建工达州中医药科技园</v>
      </c>
    </row>
    <row r="4924" spans="2:18">
      <c r="B4924" s="146" t="s">
        <v>194</v>
      </c>
      <c r="C4924" s="149">
        <v>45953</v>
      </c>
      <c r="D4924" s="147" t="str">
        <f>VLOOKUP(B4924,辅助信息!E:K,7,FALSE)</f>
        <v>JWDD2025071500089</v>
      </c>
      <c r="E4924" s="147" t="str">
        <f>VLOOKUP(F4924,辅助信息!A:B,2,FALSE)</f>
        <v>盘螺</v>
      </c>
      <c r="F4924" s="147" t="s">
        <v>49</v>
      </c>
      <c r="G4924" s="148">
        <v>6</v>
      </c>
      <c r="H4924" s="150"/>
      <c r="I4924" s="151" t="str">
        <f>VLOOKUP(B4924,辅助信息!E:I,3,FALSE)</f>
        <v>(宜宾兴港三江新区长江工业园保障性租赁住房建设项目-土建)四川省宜宾市翠屏区永善路南段宜宾市三江新区长江工业园区</v>
      </c>
      <c r="J4924" s="147" t="str">
        <f>VLOOKUP(B4924,辅助信息!E:I,4,FALSE)</f>
        <v>赵元虎</v>
      </c>
      <c r="K4924" s="147">
        <f>VLOOKUP(J4924,辅助信息!H:I,2,FALSE)</f>
        <v>13684167136</v>
      </c>
      <c r="L4924" s="152" t="str">
        <f>VLOOKUP(B4924,辅助信息!E:J,6,FALSE)</f>
        <v>现场要求调度统一联系指定收货人，不单独发司机位置。锈货不收，装货前联系收货人核实到场规格,没提前告知进场规格现场不给予接收</v>
      </c>
      <c r="M4924" s="80">
        <v>45953</v>
      </c>
      <c r="O4924" s="51">
        <f ca="1">IF(OR(M4924="",N4924&lt;&gt;""),"",MAX(M4924-TODAY(),0))</f>
        <v>0</v>
      </c>
      <c r="P4924" s="51">
        <f ca="1">IF(M4924="","",IF(N4924&lt;&gt;"",MAX(N4924-M4924,0),IF(TODAY()&gt;M4924,TODAY()-M4924,0)))</f>
        <v>0</v>
      </c>
      <c r="Q4924" s="18" t="str">
        <f>VLOOKUP(B4924,辅助信息!E:M,9,FALSE)</f>
        <v>ZTWM-CDYXGS-XS-2025-0014-宜宾兴港建材-三江新区长江工业园片区保障性租赁住房建设项目</v>
      </c>
      <c r="R4924" s="18" t="str">
        <f>_xlfn._xlws.FILTER(辅助信息!D:D,辅助信息!E:E=B4924)</f>
        <v>宜宾兴港三江新区长江工业园建设项目</v>
      </c>
    </row>
    <row r="4925" spans="2:18">
      <c r="B4925" s="146" t="s">
        <v>194</v>
      </c>
      <c r="C4925" s="149">
        <v>45953</v>
      </c>
      <c r="D4925" s="147" t="str">
        <f>VLOOKUP(B4925,辅助信息!E:K,7,FALSE)</f>
        <v>JWDD2025071500089</v>
      </c>
      <c r="E4925" s="147" t="str">
        <f>VLOOKUP(F4925,辅助信息!A:B,2,FALSE)</f>
        <v>盘螺</v>
      </c>
      <c r="F4925" s="147" t="s">
        <v>41</v>
      </c>
      <c r="G4925" s="148">
        <v>10</v>
      </c>
      <c r="H4925" s="150"/>
      <c r="I4925" s="151" t="str">
        <f>VLOOKUP(B4925,辅助信息!E:I,3,FALSE)</f>
        <v>(宜宾兴港三江新区长江工业园保障性租赁住房建设项目-土建)四川省宜宾市翠屏区永善路南段宜宾市三江新区长江工业园区</v>
      </c>
      <c r="J4925" s="147" t="str">
        <f>VLOOKUP(B4925,辅助信息!E:I,4,FALSE)</f>
        <v>赵元虎</v>
      </c>
      <c r="K4925" s="147">
        <f>VLOOKUP(J4925,辅助信息!H:I,2,FALSE)</f>
        <v>13684167136</v>
      </c>
      <c r="L4925" s="152" t="str">
        <f>VLOOKUP(B4925,辅助信息!E:J,6,FALSE)</f>
        <v>现场要求调度统一联系指定收货人，不单独发司机位置。锈货不收，装货前联系收货人核实到场规格,没提前告知进场规格现场不给予接收</v>
      </c>
      <c r="M4925" s="80">
        <v>45953</v>
      </c>
      <c r="O4925" s="51">
        <f ca="1">IF(OR(M4925="",N4925&lt;&gt;""),"",MAX(M4925-TODAY(),0))</f>
        <v>0</v>
      </c>
      <c r="P4925" s="51">
        <f ca="1">IF(M4925="","",IF(N4925&lt;&gt;"",MAX(N4925-M4925,0),IF(TODAY()&gt;M4925,TODAY()-M4925,0)))</f>
        <v>0</v>
      </c>
      <c r="Q4925" s="18" t="str">
        <f>VLOOKUP(B4925,辅助信息!E:M,9,FALSE)</f>
        <v>ZTWM-CDYXGS-XS-2025-0014-宜宾兴港建材-三江新区长江工业园片区保障性租赁住房建设项目</v>
      </c>
      <c r="R4925" s="18" t="str">
        <f>_xlfn._xlws.FILTER(辅助信息!D:D,辅助信息!E:E=B4925)</f>
        <v>宜宾兴港三江新区长江工业园建设项目</v>
      </c>
    </row>
    <row r="4926" spans="2:18">
      <c r="B4926" s="146" t="s">
        <v>194</v>
      </c>
      <c r="C4926" s="149">
        <v>45953</v>
      </c>
      <c r="D4926" s="147" t="str">
        <f>VLOOKUP(B4926,辅助信息!E:K,7,FALSE)</f>
        <v>JWDD2025071500089</v>
      </c>
      <c r="E4926" s="147" t="str">
        <f>VLOOKUP(F4926,辅助信息!A:B,2,FALSE)</f>
        <v>盘螺</v>
      </c>
      <c r="F4926" s="147" t="s">
        <v>26</v>
      </c>
      <c r="G4926" s="148">
        <v>8</v>
      </c>
      <c r="H4926" s="150"/>
      <c r="I4926" s="151" t="str">
        <f>VLOOKUP(B4926,辅助信息!E:I,3,FALSE)</f>
        <v>(宜宾兴港三江新区长江工业园保障性租赁住房建设项目-土建)四川省宜宾市翠屏区永善路南段宜宾市三江新区长江工业园区</v>
      </c>
      <c r="J4926" s="147" t="str">
        <f>VLOOKUP(B4926,辅助信息!E:I,4,FALSE)</f>
        <v>赵元虎</v>
      </c>
      <c r="K4926" s="147">
        <f>VLOOKUP(J4926,辅助信息!H:I,2,FALSE)</f>
        <v>13684167136</v>
      </c>
      <c r="L4926" s="152" t="str">
        <f>VLOOKUP(B4926,辅助信息!E:J,6,FALSE)</f>
        <v>现场要求调度统一联系指定收货人，不单独发司机位置。锈货不收，装货前联系收货人核实到场规格,没提前告知进场规格现场不给予接收</v>
      </c>
      <c r="M4926" s="80">
        <v>45953</v>
      </c>
      <c r="O4926" s="51">
        <f ca="1">IF(OR(M4926="",N4926&lt;&gt;""),"",MAX(M4926-TODAY(),0))</f>
        <v>0</v>
      </c>
      <c r="P4926" s="51">
        <f ca="1">IF(M4926="","",IF(N4926&lt;&gt;"",MAX(N4926-M4926,0),IF(TODAY()&gt;M4926,TODAY()-M4926,0)))</f>
        <v>0</v>
      </c>
      <c r="Q4926" s="18" t="str">
        <f>VLOOKUP(B4926,辅助信息!E:M,9,FALSE)</f>
        <v>ZTWM-CDYXGS-XS-2025-0014-宜宾兴港建材-三江新区长江工业园片区保障性租赁住房建设项目</v>
      </c>
      <c r="R4926" s="18" t="str">
        <f>_xlfn._xlws.FILTER(辅助信息!D:D,辅助信息!E:E=B4926)</f>
        <v>宜宾兴港三江新区长江工业园建设项目</v>
      </c>
    </row>
    <row r="4927" spans="2:18">
      <c r="B4927" s="146" t="s">
        <v>194</v>
      </c>
      <c r="C4927" s="149">
        <v>45953</v>
      </c>
      <c r="D4927" s="147" t="str">
        <f>VLOOKUP(B4927,辅助信息!E:K,7,FALSE)</f>
        <v>JWDD2025071500089</v>
      </c>
      <c r="E4927" s="147" t="str">
        <f>VLOOKUP(F4927,辅助信息!A:B,2,FALSE)</f>
        <v>螺纹钢</v>
      </c>
      <c r="F4927" s="147" t="s">
        <v>19</v>
      </c>
      <c r="G4927" s="148">
        <v>12</v>
      </c>
      <c r="H4927" s="150"/>
      <c r="I4927" s="151" t="str">
        <f>VLOOKUP(B4927,辅助信息!E:I,3,FALSE)</f>
        <v>(宜宾兴港三江新区长江工业园保障性租赁住房建设项目-土建)四川省宜宾市翠屏区永善路南段宜宾市三江新区长江工业园区</v>
      </c>
      <c r="J4927" s="147" t="str">
        <f>VLOOKUP(B4927,辅助信息!E:I,4,FALSE)</f>
        <v>赵元虎</v>
      </c>
      <c r="K4927" s="147">
        <f>VLOOKUP(J4927,辅助信息!H:I,2,FALSE)</f>
        <v>13684167136</v>
      </c>
      <c r="L4927" s="152" t="str">
        <f>VLOOKUP(B4927,辅助信息!E:J,6,FALSE)</f>
        <v>现场要求调度统一联系指定收货人，不单独发司机位置。锈货不收，装货前联系收货人核实到场规格,没提前告知进场规格现场不给予接收</v>
      </c>
      <c r="M4927" s="80">
        <v>45953</v>
      </c>
      <c r="O4927" s="51">
        <f ca="1">IF(OR(M4927="",N4927&lt;&gt;""),"",MAX(M4927-TODAY(),0))</f>
        <v>0</v>
      </c>
      <c r="P4927" s="51">
        <f ca="1">IF(M4927="","",IF(N4927&lt;&gt;"",MAX(N4927-M4927,0),IF(TODAY()&gt;M4927,TODAY()-M4927,0)))</f>
        <v>0</v>
      </c>
      <c r="Q4927" s="18" t="str">
        <f>VLOOKUP(B4927,辅助信息!E:M,9,FALSE)</f>
        <v>ZTWM-CDYXGS-XS-2025-0014-宜宾兴港建材-三江新区长江工业园片区保障性租赁住房建设项目</v>
      </c>
      <c r="R4927" s="18" t="str">
        <f>_xlfn._xlws.FILTER(辅助信息!D:D,辅助信息!E:E=B4927)</f>
        <v>宜宾兴港三江新区长江工业园建设项目</v>
      </c>
    </row>
    <row r="4928" spans="2:18">
      <c r="B4928" s="146" t="s">
        <v>194</v>
      </c>
      <c r="C4928" s="149">
        <v>45953</v>
      </c>
      <c r="D4928" s="147" t="str">
        <f>VLOOKUP(B4928,辅助信息!E:K,7,FALSE)</f>
        <v>JWDD2025071500089</v>
      </c>
      <c r="E4928" s="147" t="str">
        <f>VLOOKUP(F4928,辅助信息!A:B,2,FALSE)</f>
        <v>螺纹钢</v>
      </c>
      <c r="F4928" s="147" t="s">
        <v>32</v>
      </c>
      <c r="G4928" s="148">
        <v>6</v>
      </c>
      <c r="H4928" s="150"/>
      <c r="I4928" s="151" t="str">
        <f>VLOOKUP(B4928,辅助信息!E:I,3,FALSE)</f>
        <v>(宜宾兴港三江新区长江工业园保障性租赁住房建设项目-土建)四川省宜宾市翠屏区永善路南段宜宾市三江新区长江工业园区</v>
      </c>
      <c r="J4928" s="147" t="str">
        <f>VLOOKUP(B4928,辅助信息!E:I,4,FALSE)</f>
        <v>赵元虎</v>
      </c>
      <c r="K4928" s="147">
        <f>VLOOKUP(J4928,辅助信息!H:I,2,FALSE)</f>
        <v>13684167136</v>
      </c>
      <c r="L4928" s="152" t="str">
        <f>VLOOKUP(B4928,辅助信息!E:J,6,FALSE)</f>
        <v>现场要求调度统一联系指定收货人，不单独发司机位置。锈货不收，装货前联系收货人核实到场规格,没提前告知进场规格现场不给予接收</v>
      </c>
      <c r="M4928" s="80">
        <v>45953</v>
      </c>
      <c r="O4928" s="51">
        <f ca="1">IF(OR(M4928="",N4928&lt;&gt;""),"",MAX(M4928-TODAY(),0))</f>
        <v>0</v>
      </c>
      <c r="P4928" s="51">
        <f ca="1">IF(M4928="","",IF(N4928&lt;&gt;"",MAX(N4928-M4928,0),IF(TODAY()&gt;M4928,TODAY()-M4928,0)))</f>
        <v>0</v>
      </c>
      <c r="Q4928" s="18" t="str">
        <f>VLOOKUP(B4928,辅助信息!E:M,9,FALSE)</f>
        <v>ZTWM-CDYXGS-XS-2025-0014-宜宾兴港建材-三江新区长江工业园片区保障性租赁住房建设项目</v>
      </c>
      <c r="R4928" s="18" t="str">
        <f>_xlfn._xlws.FILTER(辅助信息!D:D,辅助信息!E:E=B4928)</f>
        <v>宜宾兴港三江新区长江工业园建设项目</v>
      </c>
    </row>
    <row r="4929" spans="2:18">
      <c r="B4929" s="146" t="s">
        <v>194</v>
      </c>
      <c r="C4929" s="149">
        <v>45953</v>
      </c>
      <c r="D4929" s="147" t="str">
        <f>VLOOKUP(B4929,辅助信息!E:K,7,FALSE)</f>
        <v>JWDD2025071500089</v>
      </c>
      <c r="E4929" s="147" t="str">
        <f>VLOOKUP(F4929,辅助信息!A:B,2,FALSE)</f>
        <v>螺纹钢</v>
      </c>
      <c r="F4929" s="147" t="s">
        <v>30</v>
      </c>
      <c r="G4929" s="148">
        <v>6</v>
      </c>
      <c r="H4929" s="150"/>
      <c r="I4929" s="151" t="str">
        <f>VLOOKUP(B4929,辅助信息!E:I,3,FALSE)</f>
        <v>(宜宾兴港三江新区长江工业园保障性租赁住房建设项目-土建)四川省宜宾市翠屏区永善路南段宜宾市三江新区长江工业园区</v>
      </c>
      <c r="J4929" s="147" t="str">
        <f>VLOOKUP(B4929,辅助信息!E:I,4,FALSE)</f>
        <v>赵元虎</v>
      </c>
      <c r="K4929" s="147">
        <f>VLOOKUP(J4929,辅助信息!H:I,2,FALSE)</f>
        <v>13684167136</v>
      </c>
      <c r="L4929" s="152" t="str">
        <f>VLOOKUP(B4929,辅助信息!E:J,6,FALSE)</f>
        <v>现场要求调度统一联系指定收货人，不单独发司机位置。锈货不收，装货前联系收货人核实到场规格,没提前告知进场规格现场不给予接收</v>
      </c>
      <c r="M4929" s="80">
        <v>45953</v>
      </c>
      <c r="O4929" s="51">
        <f ca="1">IF(OR(M4929="",N4929&lt;&gt;""),"",MAX(M4929-TODAY(),0))</f>
        <v>0</v>
      </c>
      <c r="P4929" s="51">
        <f ca="1">IF(M4929="","",IF(N4929&lt;&gt;"",MAX(N4929-M4929,0),IF(TODAY()&gt;M4929,TODAY()-M4929,0)))</f>
        <v>0</v>
      </c>
      <c r="Q4929" s="18" t="str">
        <f>VLOOKUP(B4929,辅助信息!E:M,9,FALSE)</f>
        <v>ZTWM-CDYXGS-XS-2025-0014-宜宾兴港建材-三江新区长江工业园片区保障性租赁住房建设项目</v>
      </c>
      <c r="R4929" s="18" t="str">
        <f>_xlfn._xlws.FILTER(辅助信息!D:D,辅助信息!E:E=B4929)</f>
        <v>宜宾兴港三江新区长江工业园建设项目</v>
      </c>
    </row>
    <row r="4930" spans="2:18">
      <c r="B4930" s="146" t="s">
        <v>194</v>
      </c>
      <c r="C4930" s="149">
        <v>45953</v>
      </c>
      <c r="D4930" s="147" t="str">
        <f>VLOOKUP(B4930,辅助信息!E:K,7,FALSE)</f>
        <v>JWDD2025071500089</v>
      </c>
      <c r="E4930" s="147" t="str">
        <f>VLOOKUP(F4930,辅助信息!A:B,2,FALSE)</f>
        <v>螺纹钢</v>
      </c>
      <c r="F4930" s="147" t="s">
        <v>33</v>
      </c>
      <c r="G4930" s="148">
        <v>6</v>
      </c>
      <c r="H4930" s="150"/>
      <c r="I4930" s="151" t="str">
        <f>VLOOKUP(B4930,辅助信息!E:I,3,FALSE)</f>
        <v>(宜宾兴港三江新区长江工业园保障性租赁住房建设项目-土建)四川省宜宾市翠屏区永善路南段宜宾市三江新区长江工业园区</v>
      </c>
      <c r="J4930" s="147" t="str">
        <f>VLOOKUP(B4930,辅助信息!E:I,4,FALSE)</f>
        <v>赵元虎</v>
      </c>
      <c r="K4930" s="147">
        <f>VLOOKUP(J4930,辅助信息!H:I,2,FALSE)</f>
        <v>13684167136</v>
      </c>
      <c r="L4930" s="152" t="str">
        <f>VLOOKUP(B4930,辅助信息!E:J,6,FALSE)</f>
        <v>现场要求调度统一联系指定收货人，不单独发司机位置。锈货不收，装货前联系收货人核实到场规格,没提前告知进场规格现场不给予接收</v>
      </c>
      <c r="M4930" s="80">
        <v>45953</v>
      </c>
      <c r="O4930" s="51">
        <f ca="1">IF(OR(M4930="",N4930&lt;&gt;""),"",MAX(M4930-TODAY(),0))</f>
        <v>0</v>
      </c>
      <c r="P4930" s="51">
        <f ca="1">IF(M4930="","",IF(N4930&lt;&gt;"",MAX(N4930-M4930,0),IF(TODAY()&gt;M4930,TODAY()-M4930,0)))</f>
        <v>0</v>
      </c>
      <c r="Q4930" s="18" t="str">
        <f>VLOOKUP(B4930,辅助信息!E:M,9,FALSE)</f>
        <v>ZTWM-CDYXGS-XS-2025-0014-宜宾兴港建材-三江新区长江工业园片区保障性租赁住房建设项目</v>
      </c>
      <c r="R4930" s="18" t="str">
        <f>_xlfn._xlws.FILTER(辅助信息!D:D,辅助信息!E:E=B4930)</f>
        <v>宜宾兴港三江新区长江工业园建设项目</v>
      </c>
    </row>
    <row r="4931" spans="2:18">
      <c r="B4931" s="146" t="s">
        <v>194</v>
      </c>
      <c r="C4931" s="149">
        <v>45953</v>
      </c>
      <c r="D4931" s="147" t="str">
        <f>VLOOKUP(B4931,辅助信息!E:K,7,FALSE)</f>
        <v>JWDD2025071500089</v>
      </c>
      <c r="E4931" s="147" t="str">
        <f>VLOOKUP(F4931,辅助信息!A:B,2,FALSE)</f>
        <v>螺纹钢</v>
      </c>
      <c r="F4931" s="147" t="s">
        <v>28</v>
      </c>
      <c r="G4931" s="148">
        <v>6</v>
      </c>
      <c r="H4931" s="150"/>
      <c r="I4931" s="151" t="str">
        <f>VLOOKUP(B4931,辅助信息!E:I,3,FALSE)</f>
        <v>(宜宾兴港三江新区长江工业园保障性租赁住房建设项目-土建)四川省宜宾市翠屏区永善路南段宜宾市三江新区长江工业园区</v>
      </c>
      <c r="J4931" s="147" t="str">
        <f>VLOOKUP(B4931,辅助信息!E:I,4,FALSE)</f>
        <v>赵元虎</v>
      </c>
      <c r="K4931" s="147">
        <f>VLOOKUP(J4931,辅助信息!H:I,2,FALSE)</f>
        <v>13684167136</v>
      </c>
      <c r="L4931" s="152" t="str">
        <f>VLOOKUP(B4931,辅助信息!E:J,6,FALSE)</f>
        <v>现场要求调度统一联系指定收货人，不单独发司机位置。锈货不收，装货前联系收货人核实到场规格,没提前告知进场规格现场不给予接收</v>
      </c>
      <c r="M4931" s="80">
        <v>45953</v>
      </c>
      <c r="O4931" s="51">
        <f ca="1">IF(OR(M4931="",N4931&lt;&gt;""),"",MAX(M4931-TODAY(),0))</f>
        <v>0</v>
      </c>
      <c r="P4931" s="51">
        <f ca="1">IF(M4931="","",IF(N4931&lt;&gt;"",MAX(N4931-M4931,0),IF(TODAY()&gt;M4931,TODAY()-M4931,0)))</f>
        <v>0</v>
      </c>
      <c r="Q4931" s="18" t="str">
        <f>VLOOKUP(B4931,辅助信息!E:M,9,FALSE)</f>
        <v>ZTWM-CDYXGS-XS-2025-0014-宜宾兴港建材-三江新区长江工业园片区保障性租赁住房建设项目</v>
      </c>
      <c r="R4931" s="18" t="str">
        <f>_xlfn._xlws.FILTER(辅助信息!D:D,辅助信息!E:E=B4931)</f>
        <v>宜宾兴港三江新区长江工业园建设项目</v>
      </c>
    </row>
    <row r="4932" spans="2:18">
      <c r="B4932" s="146" t="s">
        <v>194</v>
      </c>
      <c r="C4932" s="149">
        <v>45953</v>
      </c>
      <c r="D4932" s="147" t="str">
        <f>VLOOKUP(B4932,辅助信息!E:K,7,FALSE)</f>
        <v>JWDD2025071500089</v>
      </c>
      <c r="E4932" s="147" t="str">
        <f>VLOOKUP(F4932,辅助信息!A:B,2,FALSE)</f>
        <v>螺纹钢</v>
      </c>
      <c r="F4932" s="147" t="s">
        <v>18</v>
      </c>
      <c r="G4932" s="148">
        <v>10</v>
      </c>
      <c r="H4932" s="150"/>
      <c r="I4932" s="151" t="str">
        <f>VLOOKUP(B4932,辅助信息!E:I,3,FALSE)</f>
        <v>(宜宾兴港三江新区长江工业园保障性租赁住房建设项目-土建)四川省宜宾市翠屏区永善路南段宜宾市三江新区长江工业园区</v>
      </c>
      <c r="J4932" s="147" t="str">
        <f>VLOOKUP(B4932,辅助信息!E:I,4,FALSE)</f>
        <v>赵元虎</v>
      </c>
      <c r="K4932" s="147">
        <f>VLOOKUP(J4932,辅助信息!H:I,2,FALSE)</f>
        <v>13684167136</v>
      </c>
      <c r="L4932" s="152" t="str">
        <f>VLOOKUP(B4932,辅助信息!E:J,6,FALSE)</f>
        <v>现场要求调度统一联系指定收货人，不单独发司机位置。锈货不收，装货前联系收货人核实到场规格,没提前告知进场规格现场不给予接收</v>
      </c>
      <c r="M4932" s="80">
        <v>45953</v>
      </c>
      <c r="O4932" s="51">
        <f ca="1">IF(OR(M4932="",N4932&lt;&gt;""),"",MAX(M4932-TODAY(),0))</f>
        <v>0</v>
      </c>
      <c r="P4932" s="51">
        <f ca="1">IF(M4932="","",IF(N4932&lt;&gt;"",MAX(N4932-M4932,0),IF(TODAY()&gt;M4932,TODAY()-M4932,0)))</f>
        <v>0</v>
      </c>
      <c r="Q4932" s="18" t="str">
        <f>VLOOKUP(B4932,辅助信息!E:M,9,FALSE)</f>
        <v>ZTWM-CDYXGS-XS-2025-0014-宜宾兴港建材-三江新区长江工业园片区保障性租赁住房建设项目</v>
      </c>
      <c r="R4932" s="18" t="str">
        <f>_xlfn._xlws.FILTER(辅助信息!D:D,辅助信息!E:E=B4932)</f>
        <v>宜宾兴港三江新区长江工业园建设项目</v>
      </c>
    </row>
  </sheetData>
  <protectedRanges>
    <protectedRange sqref="M3348:M3353" name="区域1"/>
  </protectedRanges>
  <autoFilter ref="A1:Q4906">
    <filterColumn colId="2">
      <filters>
        <dateGroupItem year="2025" month="10" day="23"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4:A4932"/>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6" operator="lessThan">
      <formula>TODAY()</formula>
    </cfRule>
  </conditionalFormatting>
  <conditionalFormatting sqref="L32:O32">
    <cfRule type="containsText" dxfId="1" priority="1973" operator="between" text="送货车型9.6米">
      <formula>NOT(ISERROR(SEARCH("送货车型9.6米",L32)))</formula>
    </cfRule>
  </conditionalFormatting>
  <conditionalFormatting sqref="L40:O40">
    <cfRule type="containsText" dxfId="1" priority="1970" operator="between" text="送货车型9.6米">
      <formula>NOT(ISERROR(SEARCH("送货车型9.6米",L40)))</formula>
    </cfRule>
  </conditionalFormatting>
  <conditionalFormatting sqref="L45:O45">
    <cfRule type="containsText" dxfId="1" priority="1972" operator="between" text="送货车型9.6米">
      <formula>NOT(ISERROR(SEARCH("送货车型9.6米",L45)))</formula>
    </cfRule>
  </conditionalFormatting>
  <conditionalFormatting sqref="L50:O50">
    <cfRule type="containsText" dxfId="1" priority="1969" operator="between" text="送货车型9.6米">
      <formula>NOT(ISERROR(SEARCH("送货车型9.6米",L50)))</formula>
    </cfRule>
  </conditionalFormatting>
  <conditionalFormatting sqref="L85:O85">
    <cfRule type="containsText" dxfId="1" priority="1964" operator="between" text="送货车型9.6米">
      <formula>NOT(ISERROR(SEARCH("送货车型9.6米",L85)))</formula>
    </cfRule>
  </conditionalFormatting>
  <conditionalFormatting sqref="L89:O89">
    <cfRule type="containsText" dxfId="1" priority="1963" operator="between" text="送货车型9.6米">
      <formula>NOT(ISERROR(SEARCH("送货车型9.6米",L89)))</formula>
    </cfRule>
  </conditionalFormatting>
  <conditionalFormatting sqref="L166:O166">
    <cfRule type="containsText" dxfId="1" priority="1959" operator="between" text="送货车型9.6米">
      <formula>NOT(ISERROR(SEARCH("送货车型9.6米",L166)))</formula>
    </cfRule>
  </conditionalFormatting>
  <conditionalFormatting sqref="L178:O178">
    <cfRule type="containsText" dxfId="1" priority="1954" operator="between" text="送货车型9.6米">
      <formula>NOT(ISERROR(SEARCH("送货车型9.6米",L178)))</formula>
    </cfRule>
  </conditionalFormatting>
  <conditionalFormatting sqref="L193:O193">
    <cfRule type="containsText" dxfId="1" priority="1951" operator="between" text="送货车型9.6米">
      <formula>NOT(ISERROR(SEARCH("送货车型9.6米",L193)))</formula>
    </cfRule>
  </conditionalFormatting>
  <conditionalFormatting sqref="L197:O197">
    <cfRule type="containsText" dxfId="1" priority="1950" operator="between" text="送货车型9.6米">
      <formula>NOT(ISERROR(SEARCH("送货车型9.6米",L197)))</formula>
    </cfRule>
  </conditionalFormatting>
  <conditionalFormatting sqref="L270:O270">
    <cfRule type="containsText" dxfId="1" priority="1930" operator="between" text="送货车型9.6米">
      <formula>NOT(ISERROR(SEARCH("送货车型9.6米",L270)))</formula>
    </cfRule>
  </conditionalFormatting>
  <conditionalFormatting sqref="L274:O274">
    <cfRule type="containsText" dxfId="1" priority="1929" operator="between" text="送货车型9.6米">
      <formula>NOT(ISERROR(SEARCH("送货车型9.6米",L274)))</formula>
    </cfRule>
  </conditionalFormatting>
  <conditionalFormatting sqref="L278:O278">
    <cfRule type="containsText" dxfId="1" priority="1928" operator="between" text="送货车型9.6米">
      <formula>NOT(ISERROR(SEARCH("送货车型9.6米",L278)))</formula>
    </cfRule>
  </conditionalFormatting>
  <conditionalFormatting sqref="L284:O284">
    <cfRule type="containsText" dxfId="1" priority="1927" operator="between" text="送货车型9.6米">
      <formula>NOT(ISERROR(SEARCH("送货车型9.6米",L284)))</formula>
    </cfRule>
  </conditionalFormatting>
  <conditionalFormatting sqref="L288:O288">
    <cfRule type="containsText" dxfId="1" priority="1926" operator="between" text="送货车型9.6米">
      <formula>NOT(ISERROR(SEARCH("送货车型9.6米",L288)))</formula>
    </cfRule>
  </conditionalFormatting>
  <conditionalFormatting sqref="L290:O290">
    <cfRule type="containsText" dxfId="1" priority="1925" operator="between" text="送货车型9.6米">
      <formula>NOT(ISERROR(SEARCH("送货车型9.6米",L290)))</formula>
    </cfRule>
  </conditionalFormatting>
  <conditionalFormatting sqref="L295:O295">
    <cfRule type="containsText" dxfId="1" priority="1924" operator="between" text="送货车型9.6米">
      <formula>NOT(ISERROR(SEARCH("送货车型9.6米",L295)))</formula>
    </cfRule>
  </conditionalFormatting>
  <conditionalFormatting sqref="L299:O299">
    <cfRule type="containsText" dxfId="1" priority="1923" operator="between" text="送货车型9.6米">
      <formula>NOT(ISERROR(SEARCH("送货车型9.6米",L299)))</formula>
    </cfRule>
  </conditionalFormatting>
  <conditionalFormatting sqref="L307:O307">
    <cfRule type="containsText" dxfId="1" priority="1922" operator="between" text="送货车型9.6米">
      <formula>NOT(ISERROR(SEARCH("送货车型9.6米",L307)))</formula>
    </cfRule>
  </conditionalFormatting>
  <conditionalFormatting sqref="L310:O310">
    <cfRule type="containsText" dxfId="1" priority="1921" operator="between" text="送货车型9.6米">
      <formula>NOT(ISERROR(SEARCH("送货车型9.6米",L310)))</formula>
    </cfRule>
  </conditionalFormatting>
  <conditionalFormatting sqref="L318">
    <cfRule type="containsText" dxfId="1" priority="1920" operator="between" text="送货车型9.6米">
      <formula>NOT(ISERROR(SEARCH("送货车型9.6米",L318)))</formula>
    </cfRule>
  </conditionalFormatting>
  <conditionalFormatting sqref="L328">
    <cfRule type="containsText" dxfId="1" priority="1919" operator="between" text="送货车型9.6米">
      <formula>NOT(ISERROR(SEARCH("送货车型9.6米",L328)))</formula>
    </cfRule>
  </conditionalFormatting>
  <conditionalFormatting sqref="L332">
    <cfRule type="containsText" dxfId="1" priority="1916" operator="between" text="送货车型9.6米">
      <formula>NOT(ISERROR(SEARCH("送货车型9.6米",L332)))</formula>
    </cfRule>
  </conditionalFormatting>
  <conditionalFormatting sqref="L350:O350">
    <cfRule type="containsText" dxfId="1" priority="1914" operator="between" text="送货车型9.6米">
      <formula>NOT(ISERROR(SEARCH("送货车型9.6米",L350)))</formula>
    </cfRule>
  </conditionalFormatting>
  <conditionalFormatting sqref="L353">
    <cfRule type="containsText" dxfId="1" priority="1908" operator="between" text="送货车型9.6米">
      <formula>NOT(ISERROR(SEARCH("送货车型9.6米",L353)))</formula>
    </cfRule>
  </conditionalFormatting>
  <conditionalFormatting sqref="L357">
    <cfRule type="containsText" dxfId="1" priority="1907" operator="between" text="送货车型9.6米">
      <formula>NOT(ISERROR(SEARCH("送货车型9.6米",L357)))</formula>
    </cfRule>
  </conditionalFormatting>
  <conditionalFormatting sqref="L362">
    <cfRule type="containsText" dxfId="1" priority="1906" operator="between" text="送货车型9.6米">
      <formula>NOT(ISERROR(SEARCH("送货车型9.6米",L362)))</formula>
    </cfRule>
  </conditionalFormatting>
  <conditionalFormatting sqref="L365">
    <cfRule type="containsText" dxfId="1" priority="1905" operator="between" text="送货车型9.6米">
      <formula>NOT(ISERROR(SEARCH("送货车型9.6米",L365)))</formula>
    </cfRule>
  </conditionalFormatting>
  <conditionalFormatting sqref="L368">
    <cfRule type="containsText" dxfId="1" priority="1904" operator="between" text="送货车型9.6米">
      <formula>NOT(ISERROR(SEARCH("送货车型9.6米",L368)))</formula>
    </cfRule>
  </conditionalFormatting>
  <conditionalFormatting sqref="L395">
    <cfRule type="containsText" dxfId="1" priority="1875" operator="between" text="送货车型9.6米">
      <formula>NOT(ISERROR(SEARCH("送货车型9.6米",L395)))</formula>
    </cfRule>
  </conditionalFormatting>
  <conditionalFormatting sqref="L417:O417">
    <cfRule type="containsText" dxfId="1" priority="1867" operator="between" text="送货车型9.6米">
      <formula>NOT(ISERROR(SEARCH("送货车型9.6米",L417)))</formula>
    </cfRule>
  </conditionalFormatting>
  <conditionalFormatting sqref="L509">
    <cfRule type="containsText" dxfId="1" priority="1865" operator="between" text="送货车型9.6米">
      <formula>NOT(ISERROR(SEARCH("送货车型9.6米",L509)))</formula>
    </cfRule>
  </conditionalFormatting>
  <conditionalFormatting sqref="L559">
    <cfRule type="containsText" dxfId="1" priority="1864" operator="between" text="送货车型9.6米">
      <formula>NOT(ISERROR(SEARCH("送货车型9.6米",L559)))</formula>
    </cfRule>
  </conditionalFormatting>
  <conditionalFormatting sqref="L702">
    <cfRule type="containsText" dxfId="1" priority="1859" operator="between" text="送货车型9.6米">
      <formula>NOT(ISERROR(SEARCH("送货车型9.6米",L702)))</formula>
    </cfRule>
  </conditionalFormatting>
  <conditionalFormatting sqref="L713">
    <cfRule type="containsText" dxfId="1" priority="1856" operator="between" text="送货车型9.6米">
      <formula>NOT(ISERROR(SEARCH("送货车型9.6米",L713)))</formula>
    </cfRule>
  </conditionalFormatting>
  <conditionalFormatting sqref="L719">
    <cfRule type="containsText" dxfId="1" priority="1849" operator="between" text="送货车型9.6米">
      <formula>NOT(ISERROR(SEARCH("送货车型9.6米",L719)))</formula>
    </cfRule>
  </conditionalFormatting>
  <conditionalFormatting sqref="L726">
    <cfRule type="containsText" dxfId="1" priority="1848" operator="between" text="送货车型9.6米">
      <formula>NOT(ISERROR(SEARCH("送货车型9.6米",L726)))</formula>
    </cfRule>
  </conditionalFormatting>
  <conditionalFormatting sqref="L733">
    <cfRule type="containsText" dxfId="1" priority="1841" operator="between" text="送货车型9.6米">
      <formula>NOT(ISERROR(SEARCH("送货车型9.6米",L733)))</formula>
    </cfRule>
  </conditionalFormatting>
  <conditionalFormatting sqref="L738">
    <cfRule type="containsText" dxfId="1" priority="1845" operator="between" text="送货车型9.6米">
      <formula>NOT(ISERROR(SEARCH("送货车型9.6米",L738)))</formula>
    </cfRule>
  </conditionalFormatting>
  <conditionalFormatting sqref="L740">
    <cfRule type="containsText" dxfId="1" priority="1843" operator="between" text="送货车型9.6米">
      <formula>NOT(ISERROR(SEARCH("送货车型9.6米",L740)))</formula>
    </cfRule>
  </conditionalFormatting>
  <conditionalFormatting sqref="L746">
    <cfRule type="containsText" dxfId="1" priority="1840" operator="between" text="送货车型9.6米">
      <formula>NOT(ISERROR(SEARCH("送货车型9.6米",L746)))</formula>
    </cfRule>
  </conditionalFormatting>
  <conditionalFormatting sqref="L752">
    <cfRule type="containsText" dxfId="1" priority="1794" operator="between" text="送货车型9.6米">
      <formula>NOT(ISERROR(SEARCH("送货车型9.6米",L752)))</formula>
    </cfRule>
  </conditionalFormatting>
  <conditionalFormatting sqref="L755">
    <cfRule type="containsText" dxfId="1" priority="1786" operator="between" text="送货车型9.6米">
      <formula>NOT(ISERROR(SEARCH("送货车型9.6米",L755)))</formula>
    </cfRule>
  </conditionalFormatting>
  <conditionalFormatting sqref="L767">
    <cfRule type="containsText" dxfId="1" priority="1780" operator="between" text="送货车型9.6米">
      <formula>NOT(ISERROR(SEARCH("送货车型9.6米",L767)))</formula>
    </cfRule>
  </conditionalFormatting>
  <conditionalFormatting sqref="L793">
    <cfRule type="containsText" dxfId="1" priority="1764" operator="between" text="送货车型9.6米">
      <formula>NOT(ISERROR(SEARCH("送货车型9.6米",L793)))</formula>
    </cfRule>
  </conditionalFormatting>
  <conditionalFormatting sqref="L795">
    <cfRule type="containsText" dxfId="1" priority="1773" operator="between" text="送货车型9.6米">
      <formula>NOT(ISERROR(SEARCH("送货车型9.6米",L795)))</formula>
    </cfRule>
  </conditionalFormatting>
  <conditionalFormatting sqref="L799">
    <cfRule type="containsText" dxfId="1" priority="1772" operator="between" text="送货车型9.6米">
      <formula>NOT(ISERROR(SEARCH("送货车型9.6米",L799)))</formula>
    </cfRule>
  </conditionalFormatting>
  <conditionalFormatting sqref="L801">
    <cfRule type="containsText" dxfId="1" priority="1768" operator="between" text="送货车型9.6米">
      <formula>NOT(ISERROR(SEARCH("送货车型9.6米",L801)))</formula>
    </cfRule>
  </conditionalFormatting>
  <conditionalFormatting sqref="L803:N803">
    <cfRule type="containsText" dxfId="1" priority="1767" operator="between" text="送货车型9.6米">
      <formula>NOT(ISERROR(SEARCH("送货车型9.6米",L803)))</formula>
    </cfRule>
  </conditionalFormatting>
  <conditionalFormatting sqref="L805">
    <cfRule type="containsText" dxfId="1" priority="1766" operator="between" text="送货车型9.6米">
      <formula>NOT(ISERROR(SEARCH("送货车型9.6米",L805)))</formula>
    </cfRule>
  </conditionalFormatting>
  <conditionalFormatting sqref="L809">
    <cfRule type="containsText" dxfId="1" priority="1765" operator="between" text="送货车型9.6米">
      <formula>NOT(ISERROR(SEARCH("送货车型9.6米",L809)))</formula>
    </cfRule>
  </conditionalFormatting>
  <conditionalFormatting sqref="L820">
    <cfRule type="containsText" dxfId="1" priority="1762" operator="between" text="送货车型9.6米">
      <formula>NOT(ISERROR(SEARCH("送货车型9.6米",L820)))</formula>
    </cfRule>
  </conditionalFormatting>
  <conditionalFormatting sqref="L825">
    <cfRule type="containsText" dxfId="1" priority="1759" operator="between" text="送货车型9.6米">
      <formula>NOT(ISERROR(SEARCH("送货车型9.6米",L825)))</formula>
    </cfRule>
  </conditionalFormatting>
  <conditionalFormatting sqref="L827">
    <cfRule type="containsText" dxfId="1" priority="1758" operator="between" text="送货车型9.6米">
      <formula>NOT(ISERROR(SEARCH("送货车型9.6米",L827)))</formula>
    </cfRule>
  </conditionalFormatting>
  <conditionalFormatting sqref="L883">
    <cfRule type="containsText" dxfId="1" priority="1735" operator="between" text="送货车型9.6米">
      <formula>NOT(ISERROR(SEARCH("送货车型9.6米",L883)))</formula>
    </cfRule>
  </conditionalFormatting>
  <conditionalFormatting sqref="L887">
    <cfRule type="containsText" dxfId="1" priority="1733" operator="between" text="送货车型9.6米">
      <formula>NOT(ISERROR(SEARCH("送货车型9.6米",L887)))</formula>
    </cfRule>
  </conditionalFormatting>
  <conditionalFormatting sqref="N887">
    <cfRule type="expression" dxfId="2" priority="1716">
      <formula>N887&gt;0</formula>
    </cfRule>
  </conditionalFormatting>
  <conditionalFormatting sqref="L894">
    <cfRule type="containsText" dxfId="1" priority="1732" operator="between" text="送货车型9.6米">
      <formula>NOT(ISERROR(SEARCH("送货车型9.6米",L894)))</formula>
    </cfRule>
  </conditionalFormatting>
  <conditionalFormatting sqref="L901">
    <cfRule type="containsText" dxfId="1" priority="1689" operator="between" text="送货车型9.6米">
      <formula>NOT(ISERROR(SEARCH("送货车型9.6米",L901)))</formula>
    </cfRule>
  </conditionalFormatting>
  <conditionalFormatting sqref="L905">
    <cfRule type="containsText" dxfId="1" priority="1687" operator="between" text="送货车型9.6米">
      <formula>NOT(ISERROR(SEARCH("送货车型9.6米",L905)))</formula>
    </cfRule>
  </conditionalFormatting>
  <conditionalFormatting sqref="L908">
    <cfRule type="containsText" dxfId="1" priority="1686" operator="between" text="送货车型9.6米">
      <formula>NOT(ISERROR(SEARCH("送货车型9.6米",L908)))</formula>
    </cfRule>
  </conditionalFormatting>
  <conditionalFormatting sqref="L911">
    <cfRule type="containsText" dxfId="1" priority="1685" operator="between" text="送货车型9.6米">
      <formula>NOT(ISERROR(SEARCH("送货车型9.6米",L911)))</formula>
    </cfRule>
  </conditionalFormatting>
  <conditionalFormatting sqref="L923">
    <cfRule type="containsText" dxfId="1" priority="1682" operator="between" text="送货车型9.6米">
      <formula>NOT(ISERROR(SEARCH("送货车型9.6米",L923)))</formula>
    </cfRule>
  </conditionalFormatting>
  <conditionalFormatting sqref="L951">
    <cfRule type="containsText" dxfId="1" priority="1680" operator="between" text="送货车型9.6米">
      <formula>NOT(ISERROR(SEARCH("送货车型9.6米",L951)))</formula>
    </cfRule>
  </conditionalFormatting>
  <conditionalFormatting sqref="L955">
    <cfRule type="containsText" dxfId="1" priority="1592" operator="between" text="送货车型9.6米">
      <formula>NOT(ISERROR(SEARCH("送货车型9.6米",L955)))</formula>
    </cfRule>
  </conditionalFormatting>
  <conditionalFormatting sqref="L961">
    <cfRule type="containsText" dxfId="1" priority="1591" operator="between" text="送货车型9.6米">
      <formula>NOT(ISERROR(SEARCH("送货车型9.6米",L961)))</formula>
    </cfRule>
  </conditionalFormatting>
  <conditionalFormatting sqref="L964">
    <cfRule type="containsText" dxfId="1" priority="1590" operator="between" text="送货车型9.6米">
      <formula>NOT(ISERROR(SEARCH("送货车型9.6米",L964)))</formula>
    </cfRule>
  </conditionalFormatting>
  <conditionalFormatting sqref="L972">
    <cfRule type="containsText" dxfId="1" priority="1587" operator="between" text="送货车型9.6米">
      <formula>NOT(ISERROR(SEARCH("送货车型9.6米",L972)))</formula>
    </cfRule>
  </conditionalFormatting>
  <conditionalFormatting sqref="L976">
    <cfRule type="containsText" dxfId="1" priority="1586" operator="between" text="送货车型9.6米">
      <formula>NOT(ISERROR(SEARCH("送货车型9.6米",L976)))</formula>
    </cfRule>
  </conditionalFormatting>
  <conditionalFormatting sqref="L981">
    <cfRule type="containsText" dxfId="1" priority="1585" operator="between" text="送货车型9.6米">
      <formula>NOT(ISERROR(SEARCH("送货车型9.6米",L981)))</formula>
    </cfRule>
  </conditionalFormatting>
  <conditionalFormatting sqref="L987">
    <cfRule type="containsText" dxfId="1" priority="1584" operator="between" text="送货车型9.6米">
      <formula>NOT(ISERROR(SEARCH("送货车型9.6米",L987)))</formula>
    </cfRule>
  </conditionalFormatting>
  <conditionalFormatting sqref="L991">
    <cfRule type="containsText" dxfId="1" priority="1583" operator="between" text="送货车型9.6米">
      <formula>NOT(ISERROR(SEARCH("送货车型9.6米",L991)))</formula>
    </cfRule>
  </conditionalFormatting>
  <conditionalFormatting sqref="L998:O998">
    <cfRule type="containsText" dxfId="1" priority="1385" operator="between" text="送货车型9.6米">
      <formula>NOT(ISERROR(SEARCH("送货车型9.6米",L998)))</formula>
    </cfRule>
  </conditionalFormatting>
  <conditionalFormatting sqref="L1004">
    <cfRule type="containsText" dxfId="1" priority="1366" operator="between" text="送货车型9.6米">
      <formula>NOT(ISERROR(SEARCH("送货车型9.6米",L1004)))</formula>
    </cfRule>
  </conditionalFormatting>
  <conditionalFormatting sqref="L1006">
    <cfRule type="containsText" dxfId="1" priority="1370" operator="between" text="送货车型9.6米">
      <formula>NOT(ISERROR(SEARCH("送货车型9.6米",L1006)))</formula>
    </cfRule>
  </conditionalFormatting>
  <conditionalFormatting sqref="L1008">
    <cfRule type="containsText" dxfId="1" priority="1369" operator="between" text="送货车型9.6米">
      <formula>NOT(ISERROR(SEARCH("送货车型9.6米",L1008)))</formula>
    </cfRule>
  </conditionalFormatting>
  <conditionalFormatting sqref="L1012">
    <cfRule type="containsText" dxfId="1" priority="1368" operator="between" text="送货车型9.6米">
      <formula>NOT(ISERROR(SEARCH("送货车型9.6米",L1012)))</formula>
    </cfRule>
  </conditionalFormatting>
  <conditionalFormatting sqref="L1017">
    <cfRule type="containsText" dxfId="1" priority="1367" operator="between" text="送货车型9.6米">
      <formula>NOT(ISERROR(SEARCH("送货车型9.6米",L1017)))</formula>
    </cfRule>
  </conditionalFormatting>
  <conditionalFormatting sqref="L1028">
    <cfRule type="containsText" dxfId="1" priority="1345" operator="between" text="送货车型9.6米">
      <formula>NOT(ISERROR(SEARCH("送货车型9.6米",L1028)))</formula>
    </cfRule>
  </conditionalFormatting>
  <conditionalFormatting sqref="L1032">
    <cfRule type="containsText" dxfId="1" priority="1344" operator="between" text="送货车型9.6米">
      <formula>NOT(ISERROR(SEARCH("送货车型9.6米",L1032)))</formula>
    </cfRule>
  </conditionalFormatting>
  <conditionalFormatting sqref="L1034">
    <cfRule type="containsText" dxfId="1" priority="1343" operator="between" text="送货车型9.6米">
      <formula>NOT(ISERROR(SEARCH("送货车型9.6米",L1034)))</formula>
    </cfRule>
  </conditionalFormatting>
  <conditionalFormatting sqref="L1041">
    <cfRule type="containsText" dxfId="1" priority="1342" operator="between" text="送货车型9.6米">
      <formula>NOT(ISERROR(SEARCH("送货车型9.6米",L1041)))</formula>
    </cfRule>
  </conditionalFormatting>
  <conditionalFormatting sqref="L1045">
    <cfRule type="containsText" dxfId="1" priority="1341" operator="between" text="送货车型9.6米">
      <formula>NOT(ISERROR(SEARCH("送货车型9.6米",L1045)))</formula>
    </cfRule>
  </conditionalFormatting>
  <conditionalFormatting sqref="L1050">
    <cfRule type="containsText" dxfId="1" priority="1340" operator="between" text="送货车型9.6米">
      <formula>NOT(ISERROR(SEARCH("送货车型9.6米",L1050)))</formula>
    </cfRule>
  </conditionalFormatting>
  <conditionalFormatting sqref="L1054">
    <cfRule type="containsText" dxfId="1" priority="1339" operator="between" text="送货车型9.6米">
      <formula>NOT(ISERROR(SEARCH("送货车型9.6米",L1054)))</formula>
    </cfRule>
  </conditionalFormatting>
  <conditionalFormatting sqref="L1056">
    <cfRule type="containsText" dxfId="1" priority="1338" operator="between" text="送货车型9.6米">
      <formula>NOT(ISERROR(SEARCH("送货车型9.6米",L1056)))</formula>
    </cfRule>
  </conditionalFormatting>
  <conditionalFormatting sqref="L1059">
    <cfRule type="containsText" dxfId="1" priority="1337" operator="between" text="送货车型9.6米">
      <formula>NOT(ISERROR(SEARCH("送货车型9.6米",L1059)))</formula>
    </cfRule>
  </conditionalFormatting>
  <conditionalFormatting sqref="L1062">
    <cfRule type="containsText" dxfId="1" priority="1336" operator="between" text="送货车型9.6米">
      <formula>NOT(ISERROR(SEARCH("送货车型9.6米",L1062)))</formula>
    </cfRule>
  </conditionalFormatting>
  <conditionalFormatting sqref="L1066">
    <cfRule type="containsText" dxfId="1" priority="1335" operator="between" text="送货车型9.6米">
      <formula>NOT(ISERROR(SEARCH("送货车型9.6米",L1066)))</formula>
    </cfRule>
  </conditionalFormatting>
  <conditionalFormatting sqref="D1419:E1419">
    <cfRule type="expression" dxfId="3" priority="7701">
      <formula>AND(NOT(HasFormula(XEZ1419)),XEZ1419&lt;&gt;"")</formula>
    </cfRule>
    <cfRule type="expression" dxfId="4" priority="7700">
      <formula>AND(NOT(HasFormula(#REF!)),#REF!&lt;&gt;"")</formula>
    </cfRule>
  </conditionalFormatting>
  <conditionalFormatting sqref="H1419:L1419">
    <cfRule type="expression" dxfId="4" priority="7702">
      <formula>AND(NOT(HasFormula(#REF!)),#REF!&lt;&gt;"")</formula>
    </cfRule>
    <cfRule type="expression" dxfId="3" priority="7703">
      <formula>AND(NOT(HasFormula(XFD1419)),XFD1419&lt;&gt;"")</formula>
    </cfRule>
  </conditionalFormatting>
  <conditionalFormatting sqref="D1420">
    <cfRule type="expression" dxfId="4" priority="7656">
      <formula>AND(NOT(HasFormula(XFD1422)),XFD1422&lt;&gt;"")</formula>
    </cfRule>
    <cfRule type="expression" dxfId="3" priority="7657">
      <formula>AND(NOT(HasFormula(XEZ1420)),XEZ1420&lt;&gt;"")</formula>
    </cfRule>
  </conditionalFormatting>
  <conditionalFormatting sqref="D1421">
    <cfRule type="expression" dxfId="4" priority="7648">
      <formula>AND(NOT(HasFormula(#REF!)),#REF!&lt;&gt;"")</formula>
    </cfRule>
    <cfRule type="expression" dxfId="3" priority="7649">
      <formula>AND(NOT(HasFormula(XEZ1421)),XEZ1421&lt;&gt;"")</formula>
    </cfRule>
  </conditionalFormatting>
  <conditionalFormatting sqref="H1428:L1428">
    <cfRule type="expression" dxfId="4" priority="7672">
      <formula>AND(NOT(HasFormula(D1432)),D1432&lt;&gt;"")</formula>
    </cfRule>
    <cfRule type="expression" dxfId="3" priority="7673">
      <formula>AND(NOT(HasFormula(XFD1428)),XFD1428&lt;&gt;"")</formula>
    </cfRule>
  </conditionalFormatting>
  <conditionalFormatting sqref="H1431:L1431">
    <cfRule type="expression" dxfId="4" priority="7680">
      <formula>AND(NOT(HasFormula(D1435)),D1435&lt;&gt;"")</formula>
    </cfRule>
    <cfRule type="expression" dxfId="3" priority="7681">
      <formula>AND(NOT(HasFormula(XFD1431)),XFD1431&lt;&gt;"")</formula>
    </cfRule>
  </conditionalFormatting>
  <conditionalFormatting sqref="D1487:E1487">
    <cfRule type="expression" dxfId="4" priority="7724">
      <formula>AND(NOT(HasFormula(#REF!)),#REF!&lt;&gt;"")</formula>
    </cfRule>
    <cfRule type="expression" dxfId="3" priority="7725">
      <formula>AND(NOT(HasFormula(XEZ1487)),XEZ1487&lt;&gt;"")</formula>
    </cfRule>
  </conditionalFormatting>
  <conditionalFormatting sqref="H1487:L1487">
    <cfRule type="expression" dxfId="4" priority="7726">
      <formula>AND(NOT(HasFormula(#REF!)),#REF!&lt;&gt;"")</formula>
    </cfRule>
    <cfRule type="expression" dxfId="3" priority="7727">
      <formula>AND(NOT(HasFormula(XFD1487)),XFD1487&lt;&gt;"")</formula>
    </cfRule>
  </conditionalFormatting>
  <conditionalFormatting sqref="D1497:E1497">
    <cfRule type="expression" dxfId="4" priority="7742">
      <formula>AND(NOT(HasFormula(#REF!)),#REF!&lt;&gt;"")</formula>
    </cfRule>
    <cfRule type="expression" dxfId="3" priority="7743">
      <formula>AND(NOT(HasFormula(XEZ1497)),XEZ1497&lt;&gt;"")</formula>
    </cfRule>
  </conditionalFormatting>
  <conditionalFormatting sqref="H1497:L1497">
    <cfRule type="expression" dxfId="4" priority="7744">
      <formula>AND(NOT(HasFormula(#REF!)),#REF!&lt;&gt;"")</formula>
    </cfRule>
    <cfRule type="expression" dxfId="3" priority="7745">
      <formula>AND(NOT(HasFormula(XFD1497)),XFD1497&lt;&gt;"")</formula>
    </cfRule>
  </conditionalFormatting>
  <conditionalFormatting sqref="D1502:E1502">
    <cfRule type="expression" dxfId="4" priority="7730">
      <formula>AND(NOT(HasFormula(#REF!)),#REF!&lt;&gt;"")</formula>
    </cfRule>
    <cfRule type="expression" dxfId="3" priority="7731">
      <formula>AND(NOT(HasFormula(XEZ1502)),XEZ1502&lt;&gt;"")</formula>
    </cfRule>
  </conditionalFormatting>
  <conditionalFormatting sqref="D1503:E1503">
    <cfRule type="expression" dxfId="4" priority="955">
      <formula>AND(NOT(HasFormula(XFD1506)),XFD1506&lt;&gt;"")</formula>
    </cfRule>
    <cfRule type="expression" dxfId="3" priority="956">
      <formula>AND(NOT(HasFormula(XEZ1503)),XEZ1503&lt;&gt;"")</formula>
    </cfRule>
  </conditionalFormatting>
  <conditionalFormatting sqref="D1504:E1504">
    <cfRule type="expression" dxfId="4" priority="985">
      <formula>AND(NOT(HasFormula(XFD1505)),XFD1505&lt;&gt;"")</formula>
    </cfRule>
  </conditionalFormatting>
  <conditionalFormatting sqref="D1505:E1505">
    <cfRule type="expression" dxfId="4" priority="984">
      <formula>AND(NOT(HasFormula(XFD1514)),XFD1514&lt;&gt;"")</formula>
    </cfRule>
  </conditionalFormatting>
  <conditionalFormatting sqref="D1513:E1513">
    <cfRule type="expression" dxfId="4" priority="986">
      <formula>AND(NOT(HasFormula(XFD1504)),XFD1504&lt;&gt;"")</formula>
    </cfRule>
  </conditionalFormatting>
  <conditionalFormatting sqref="D1563">
    <cfRule type="expression" dxfId="4" priority="7750">
      <formula>AND(NOT(HasFormula(#REF!)),#REF!&lt;&gt;"")</formula>
    </cfRule>
  </conditionalFormatting>
  <conditionalFormatting sqref="H1563">
    <cfRule type="expression" dxfId="4" priority="7760">
      <formula>AND(NOT(HasFormula(#REF!)),#REF!&lt;&gt;"")</formula>
    </cfRule>
    <cfRule type="expression" dxfId="3" priority="7761">
      <formula>AND(NOT(HasFormula(XFD1563)),XFD1563&lt;&gt;"")</formula>
    </cfRule>
  </conditionalFormatting>
  <conditionalFormatting sqref="I1563:L1563">
    <cfRule type="expression" dxfId="4" priority="7746">
      <formula>AND(NOT(HasFormula(#REF!)),#REF!&lt;&gt;"")</formula>
    </cfRule>
    <cfRule type="expression" dxfId="3" priority="7747">
      <formula>AND(NOT(HasFormula(A1563)),A1563&lt;&gt;"")</formula>
    </cfRule>
  </conditionalFormatting>
  <conditionalFormatting sqref="D1565">
    <cfRule type="expression" dxfId="4" priority="7765">
      <formula>AND(NOT(HasFormula(#REF!)),#REF!&lt;&gt;"")</formula>
    </cfRule>
  </conditionalFormatting>
  <conditionalFormatting sqref="E1565">
    <cfRule type="expression" dxfId="4" priority="7762">
      <formula>AND(NOT(HasFormula(#REF!)),#REF!&lt;&gt;"")</formula>
    </cfRule>
  </conditionalFormatting>
  <conditionalFormatting sqref="H1565">
    <cfRule type="expression" dxfId="4" priority="7763">
      <formula>AND(NOT(HasFormula(#REF!)),#REF!&lt;&gt;"")</formula>
    </cfRule>
    <cfRule type="expression" dxfId="3" priority="7764">
      <formula>AND(NOT(HasFormula(XFD1565)),XFD1565&lt;&gt;"")</formula>
    </cfRule>
  </conditionalFormatting>
  <conditionalFormatting sqref="I1565:L1565">
    <cfRule type="expression" dxfId="4" priority="7766">
      <formula>AND(NOT(HasFormula(#REF!)),#REF!&lt;&gt;"")</formula>
    </cfRule>
    <cfRule type="expression" dxfId="3" priority="7767">
      <formula>AND(NOT(HasFormula(A1565)),A1565&lt;&gt;"")</formula>
    </cfRule>
  </conditionalFormatting>
  <conditionalFormatting sqref="D1609">
    <cfRule type="expression" dxfId="4" priority="7773">
      <formula>AND(NOT(HasFormula(#REF!)),#REF!&lt;&gt;"")</formula>
    </cfRule>
  </conditionalFormatting>
  <conditionalFormatting sqref="E1609">
    <cfRule type="expression" dxfId="4" priority="7774">
      <formula>AND(NOT(HasFormula(#REF!)),#REF!&lt;&gt;"")</formula>
    </cfRule>
  </conditionalFormatting>
  <conditionalFormatting sqref="H1609">
    <cfRule type="expression" dxfId="4" priority="7771">
      <formula>AND(NOT(HasFormula(#REF!)),#REF!&lt;&gt;"")</formula>
    </cfRule>
    <cfRule type="expression" dxfId="3" priority="7772">
      <formula>AND(NOT(HasFormula(XFD1609)),XFD1609&lt;&gt;"")</formula>
    </cfRule>
  </conditionalFormatting>
  <conditionalFormatting sqref="I1609:L1609">
    <cfRule type="expression" dxfId="4" priority="7775">
      <formula>AND(NOT(HasFormula(#REF!)),#REF!&lt;&gt;"")</formula>
    </cfRule>
    <cfRule type="expression" dxfId="3" priority="7776">
      <formula>AND(NOT(HasFormula(A1609)),A1609&lt;&gt;"")</formula>
    </cfRule>
  </conditionalFormatting>
  <conditionalFormatting sqref="M1630:O1630">
    <cfRule type="containsText" dxfId="1" priority="915" operator="between" text="送货车型9.6米">
      <formula>NOT(ISERROR(SEARCH("送货车型9.6米",M1630)))</formula>
    </cfRule>
  </conditionalFormatting>
  <conditionalFormatting sqref="M1631:O1631">
    <cfRule type="containsText" dxfId="1" priority="884" operator="between" text="送货车型9.6米">
      <formula>NOT(ISERROR(SEARCH("送货车型9.6米",M1631)))</formula>
    </cfRule>
  </conditionalFormatting>
  <conditionalFormatting sqref="M1632:O1632">
    <cfRule type="containsText" dxfId="1" priority="883" operator="between" text="送货车型9.6米">
      <formula>NOT(ISERROR(SEARCH("送货车型9.6米",M1632)))</formula>
    </cfRule>
  </conditionalFormatting>
  <conditionalFormatting sqref="M1633:O1633">
    <cfRule type="containsText" dxfId="1" priority="882" operator="between" text="送货车型9.6米">
      <formula>NOT(ISERROR(SEARCH("送货车型9.6米",M1633)))</formula>
    </cfRule>
  </conditionalFormatting>
  <conditionalFormatting sqref="M1634:O1634">
    <cfRule type="containsText" dxfId="1" priority="881" operator="between" text="送货车型9.6米">
      <formula>NOT(ISERROR(SEARCH("送货车型9.6米",M1634)))</formula>
    </cfRule>
  </conditionalFormatting>
  <conditionalFormatting sqref="D1650:E1650">
    <cfRule type="expression" dxfId="3" priority="868">
      <formula>AND(NOT(HasFormula(XEZ1650)),XEZ1650&lt;&gt;"")</formula>
    </cfRule>
  </conditionalFormatting>
  <conditionalFormatting sqref="D1650">
    <cfRule type="expression" dxfId="2" priority="866">
      <formula>AND(NOT(_xlfn.ISFORMULA(D1650)),D1650&lt;&gt;"")</formula>
    </cfRule>
    <cfRule type="expression" dxfId="4" priority="867">
      <formula>AND(NOT(HasFormula(#REF!)),#REF!&lt;&gt;"")</formula>
    </cfRule>
  </conditionalFormatting>
  <conditionalFormatting sqref="E1650">
    <cfRule type="expression" dxfId="4" priority="875">
      <formula>AND(NOT(HasFormula(#REF!)),#REF!&lt;&gt;"")</formula>
    </cfRule>
  </conditionalFormatting>
  <conditionalFormatting sqref="F1650">
    <cfRule type="containsText" dxfId="5" priority="870" operator="between" text="HRB500E">
      <formula>NOT(ISERROR(SEARCH("HRB500E",F1650)))</formula>
    </cfRule>
    <cfRule type="containsText" dxfId="6" priority="869" operator="between" text="12m">
      <formula>NOT(ISERROR(SEARCH("12m",F1650)))</formula>
    </cfRule>
  </conditionalFormatting>
  <conditionalFormatting sqref="H1650">
    <cfRule type="expression" dxfId="4" priority="871">
      <formula>AND(NOT(HasFormula(#REF!)),#REF!&lt;&gt;"")</formula>
    </cfRule>
    <cfRule type="expression" dxfId="3" priority="872">
      <formula>AND(NOT(HasFormula(XFD1650)),XFD1650&lt;&gt;"")</formula>
    </cfRule>
  </conditionalFormatting>
  <conditionalFormatting sqref="I1650:L1650">
    <cfRule type="expression" dxfId="4" priority="873">
      <formula>AND(NOT(HasFormula(#REF!)),#REF!&lt;&gt;"")</formula>
    </cfRule>
    <cfRule type="expression" dxfId="3" priority="874">
      <formula>AND(NOT(HasFormula(A1650)),A1650&lt;&gt;"")</formula>
    </cfRule>
  </conditionalFormatting>
  <conditionalFormatting sqref="L1650:N1650">
    <cfRule type="containsText" dxfId="1" priority="865" operator="between" text="送货车型9.6米">
      <formula>NOT(ISERROR(SEARCH("送货车型9.6米",L1650)))</formula>
    </cfRule>
  </conditionalFormatting>
  <conditionalFormatting sqref="O1650">
    <cfRule type="containsText" dxfId="1" priority="863" operator="between" text="送货车型9.6米">
      <formula>NOT(ISERROR(SEARCH("送货车型9.6米",O1650)))</formula>
    </cfRule>
  </conditionalFormatting>
  <conditionalFormatting sqref="O1665">
    <cfRule type="containsText" dxfId="1" priority="862" operator="between" text="送货车型9.6米">
      <formula>NOT(ISERROR(SEARCH("送货车型9.6米",O1665)))</formula>
    </cfRule>
  </conditionalFormatting>
  <conditionalFormatting sqref="O1666">
    <cfRule type="containsText" dxfId="1" priority="861" operator="between" text="送货车型9.6米">
      <formula>NOT(ISERROR(SEARCH("送货车型9.6米",O1666)))</formula>
    </cfRule>
  </conditionalFormatting>
  <conditionalFormatting sqref="O1667">
    <cfRule type="containsText" dxfId="1" priority="860" operator="between" text="送货车型9.6米">
      <formula>NOT(ISERROR(SEARCH("送货车型9.6米",O1667)))</formula>
    </cfRule>
  </conditionalFormatting>
  <conditionalFormatting sqref="O1668">
    <cfRule type="containsText" dxfId="1" priority="859" operator="between" text="送货车型9.6米">
      <formula>NOT(ISERROR(SEARCH("送货车型9.6米",O1668)))</formula>
    </cfRule>
  </conditionalFormatting>
  <conditionalFormatting sqref="O1669">
    <cfRule type="containsText" dxfId="1" priority="858" operator="between" text="送货车型9.6米">
      <formula>NOT(ISERROR(SEARCH("送货车型9.6米",O1669)))</formula>
    </cfRule>
  </conditionalFormatting>
  <conditionalFormatting sqref="O1670">
    <cfRule type="containsText" dxfId="1" priority="857" operator="between" text="送货车型9.6米">
      <formula>NOT(ISERROR(SEARCH("送货车型9.6米",O1670)))</formula>
    </cfRule>
  </conditionalFormatting>
  <conditionalFormatting sqref="O1671">
    <cfRule type="containsText" dxfId="1" priority="856" operator="between" text="送货车型9.6米">
      <formula>NOT(ISERROR(SEARCH("送货车型9.6米",O1671)))</formula>
    </cfRule>
  </conditionalFormatting>
  <conditionalFormatting sqref="O1672">
    <cfRule type="containsText" dxfId="1" priority="855" operator="between" text="送货车型9.6米">
      <formula>NOT(ISERROR(SEARCH("送货车型9.6米",O1672)))</formula>
    </cfRule>
  </conditionalFormatting>
  <conditionalFormatting sqref="N1673">
    <cfRule type="containsText" dxfId="1" priority="854" operator="between" text="送货车型9.6米">
      <formula>NOT(ISERROR(SEARCH("送货车型9.6米",N1673)))</formula>
    </cfRule>
  </conditionalFormatting>
  <conditionalFormatting sqref="O1673">
    <cfRule type="containsText" dxfId="1" priority="850" operator="between" text="送货车型9.6米">
      <formula>NOT(ISERROR(SEARCH("送货车型9.6米",O1673)))</formula>
    </cfRule>
  </conditionalFormatting>
  <conditionalFormatting sqref="N1674">
    <cfRule type="containsText" dxfId="1" priority="853" operator="between" text="送货车型9.6米">
      <formula>NOT(ISERROR(SEARCH("送货车型9.6米",N1674)))</formula>
    </cfRule>
  </conditionalFormatting>
  <conditionalFormatting sqref="O1674">
    <cfRule type="containsText" dxfId="1" priority="849" operator="between" text="送货车型9.6米">
      <formula>NOT(ISERROR(SEARCH("送货车型9.6米",O1674)))</formula>
    </cfRule>
  </conditionalFormatting>
  <conditionalFormatting sqref="N1675">
    <cfRule type="containsText" dxfId="1" priority="852" operator="between" text="送货车型9.6米">
      <formula>NOT(ISERROR(SEARCH("送货车型9.6米",N1675)))</formula>
    </cfRule>
  </conditionalFormatting>
  <conditionalFormatting sqref="O1675">
    <cfRule type="containsText" dxfId="1" priority="848" operator="between" text="送货车型9.6米">
      <formula>NOT(ISERROR(SEARCH("送货车型9.6米",O1675)))</formula>
    </cfRule>
  </conditionalFormatting>
  <conditionalFormatting sqref="N1676">
    <cfRule type="containsText" dxfId="1" priority="851" operator="between" text="送货车型9.6米">
      <formula>NOT(ISERROR(SEARCH("送货车型9.6米",N1676)))</formula>
    </cfRule>
  </conditionalFormatting>
  <conditionalFormatting sqref="O1676">
    <cfRule type="containsText" dxfId="1" priority="847" operator="between" text="送货车型9.6米">
      <formula>NOT(ISERROR(SEARCH("送货车型9.6米",O1676)))</formula>
    </cfRule>
  </conditionalFormatting>
  <conditionalFormatting sqref="M1811:O1811">
    <cfRule type="containsText" dxfId="1" priority="842" operator="between" text="送货车型9.6米">
      <formula>NOT(ISERROR(SEARCH("送货车型9.6米",M1811)))</formula>
    </cfRule>
  </conditionalFormatting>
  <conditionalFormatting sqref="D1844">
    <cfRule type="expression" dxfId="4" priority="7815">
      <formula>AND(NOT(HasFormula(XFD1846)),XFD1846&lt;&gt;"")</formula>
    </cfRule>
  </conditionalFormatting>
  <conditionalFormatting sqref="E1844">
    <cfRule type="expression" dxfId="4" priority="7816">
      <formula>AND(NOT(HasFormula(A1846)),A1846&lt;&gt;"")</formula>
    </cfRule>
  </conditionalFormatting>
  <conditionalFormatting sqref="H1844">
    <cfRule type="expression" dxfId="4" priority="7813">
      <formula>AND(NOT(HasFormula(D1846)),D1846&lt;&gt;"")</formula>
    </cfRule>
    <cfRule type="expression" dxfId="3" priority="7814">
      <formula>AND(NOT(HasFormula(XFD1844)),XFD1844&lt;&gt;"")</formula>
    </cfRule>
  </conditionalFormatting>
  <conditionalFormatting sqref="I1844:L1844">
    <cfRule type="expression" dxfId="4" priority="7817">
      <formula>AND(NOT(HasFormula(E1846)),E1846&lt;&gt;"")</formula>
    </cfRule>
    <cfRule type="expression" dxfId="3" priority="7818">
      <formula>AND(NOT(HasFormula(A1844)),A1844&lt;&gt;"")</formula>
    </cfRule>
  </conditionalFormatting>
  <conditionalFormatting sqref="C1845">
    <cfRule type="timePeriod" dxfId="7" priority="829" timePeriod="yesterday">
      <formula>FLOOR(C1845,1)=TODAY()-1</formula>
    </cfRule>
  </conditionalFormatting>
  <conditionalFormatting sqref="D1845:E1845">
    <cfRule type="expression" dxfId="3" priority="834">
      <formula>AND(NOT(HasFormula(XEZ1845)),XEZ1845&lt;&gt;"")</formula>
    </cfRule>
  </conditionalFormatting>
  <conditionalFormatting sqref="D1845">
    <cfRule type="expression" dxfId="4" priority="833">
      <formula>AND(NOT(HasFormula(XFD1846)),XFD1846&lt;&gt;"")</formula>
    </cfRule>
    <cfRule type="expression" dxfId="2" priority="831">
      <formula>AND(NOT(_xlfn.ISFORMULA(D1845)),D1845&lt;&gt;"")</formula>
    </cfRule>
  </conditionalFormatting>
  <conditionalFormatting sqref="E1845">
    <cfRule type="expression" dxfId="4" priority="841">
      <formula>AND(NOT(HasFormula(A1846)),A1846&lt;&gt;"")</formula>
    </cfRule>
  </conditionalFormatting>
  <conditionalFormatting sqref="F1845">
    <cfRule type="containsText" dxfId="5" priority="836" operator="between" text="HRB500E">
      <formula>NOT(ISERROR(SEARCH("HRB500E",F1845)))</formula>
    </cfRule>
    <cfRule type="containsText" dxfId="6" priority="835" operator="between" text="12m">
      <formula>NOT(ISERROR(SEARCH("12m",F1845)))</formula>
    </cfRule>
  </conditionalFormatting>
  <conditionalFormatting sqref="H1845">
    <cfRule type="expression" dxfId="3" priority="838">
      <formula>AND(NOT(HasFormula(XFD1845)),XFD1845&lt;&gt;"")</formula>
    </cfRule>
    <cfRule type="expression" dxfId="4" priority="837">
      <formula>AND(NOT(HasFormula(D1846)),D1846&lt;&gt;"")</formula>
    </cfRule>
  </conditionalFormatting>
  <conditionalFormatting sqref="I1845:L1845">
    <cfRule type="expression" dxfId="3" priority="840">
      <formula>AND(NOT(HasFormula(A1845)),A1845&lt;&gt;"")</formula>
    </cfRule>
    <cfRule type="expression" dxfId="4" priority="839">
      <formula>AND(NOT(HasFormula(E1846)),E1846&lt;&gt;"")</formula>
    </cfRule>
  </conditionalFormatting>
  <conditionalFormatting sqref="L1845:O1845">
    <cfRule type="containsText" dxfId="1" priority="830" operator="between" text="送货车型9.6米">
      <formula>NOT(ISERROR(SEARCH("送货车型9.6米",L1845)))</formula>
    </cfRule>
  </conditionalFormatting>
  <conditionalFormatting sqref="H1846">
    <cfRule type="expression" dxfId="3" priority="828">
      <formula>AND(NOT(HasFormula(XFD1846)),XFD1846&lt;&gt;"")</formula>
    </cfRule>
    <cfRule type="expression" dxfId="4" priority="827">
      <formula>AND(NOT(HasFormula(D1847)),D1847&lt;&gt;"")</formula>
    </cfRule>
  </conditionalFormatting>
  <conditionalFormatting sqref="O1871">
    <cfRule type="containsText" dxfId="1" priority="812" operator="between" text="送货车型9.6米">
      <formula>NOT(ISERROR(SEARCH("送货车型9.6米",O1871)))</formula>
    </cfRule>
  </conditionalFormatting>
  <conditionalFormatting sqref="O1872">
    <cfRule type="containsText" dxfId="1" priority="811" operator="between" text="送货车型9.6米">
      <formula>NOT(ISERROR(SEARCH("送货车型9.6米",O1872)))</formula>
    </cfRule>
  </conditionalFormatting>
  <conditionalFormatting sqref="O1873">
    <cfRule type="containsText" dxfId="1" priority="810" operator="between" text="送货车型9.6米">
      <formula>NOT(ISERROR(SEARCH("送货车型9.6米",O1873)))</formula>
    </cfRule>
  </conditionalFormatting>
  <conditionalFormatting sqref="O1874">
    <cfRule type="containsText" dxfId="1" priority="809" operator="between" text="送货车型9.6米">
      <formula>NOT(ISERROR(SEARCH("送货车型9.6米",O1874)))</formula>
    </cfRule>
  </conditionalFormatting>
  <conditionalFormatting sqref="O1875">
    <cfRule type="containsText" dxfId="1" priority="808" operator="between" text="送货车型9.6米">
      <formula>NOT(ISERROR(SEARCH("送货车型9.6米",O1875)))</formula>
    </cfRule>
  </conditionalFormatting>
  <conditionalFormatting sqref="O1876">
    <cfRule type="containsText" dxfId="1" priority="807" operator="between" text="送货车型9.6米">
      <formula>NOT(ISERROR(SEARCH("送货车型9.6米",O1876)))</formula>
    </cfRule>
  </conditionalFormatting>
  <conditionalFormatting sqref="O1877">
    <cfRule type="containsText" dxfId="1" priority="806" operator="between" text="送货车型9.6米">
      <formula>NOT(ISERROR(SEARCH("送货车型9.6米",O1877)))</formula>
    </cfRule>
  </conditionalFormatting>
  <conditionalFormatting sqref="O1878">
    <cfRule type="containsText" dxfId="1" priority="805" operator="between" text="送货车型9.6米">
      <formula>NOT(ISERROR(SEARCH("送货车型9.6米",O1878)))</formula>
    </cfRule>
  </conditionalFormatting>
  <conditionalFormatting sqref="O1879">
    <cfRule type="containsText" dxfId="1" priority="804" operator="between" text="送货车型9.6米">
      <formula>NOT(ISERROR(SEARCH("送货车型9.6米",O1879)))</formula>
    </cfRule>
  </conditionalFormatting>
  <conditionalFormatting sqref="O1880">
    <cfRule type="containsText" dxfId="1" priority="803" operator="between" text="送货车型9.6米">
      <formula>NOT(ISERROR(SEARCH("送货车型9.6米",O1880)))</formula>
    </cfRule>
  </conditionalFormatting>
  <conditionalFormatting sqref="D1897">
    <cfRule type="expression" dxfId="4" priority="7821">
      <formula>AND(NOT(HasFormula(#REF!)),#REF!&lt;&gt;"")</formula>
    </cfRule>
  </conditionalFormatting>
  <conditionalFormatting sqref="E1897">
    <cfRule type="expression" dxfId="4" priority="7822">
      <formula>AND(NOT(HasFormula(#REF!)),#REF!&lt;&gt;"")</formula>
    </cfRule>
  </conditionalFormatting>
  <conditionalFormatting sqref="H1897">
    <cfRule type="expression" dxfId="4" priority="7819">
      <formula>AND(NOT(HasFormula(#REF!)),#REF!&lt;&gt;"")</formula>
    </cfRule>
    <cfRule type="expression" dxfId="3" priority="7820">
      <formula>AND(NOT(HasFormula(XFD1897)),XFD1897&lt;&gt;"")</formula>
    </cfRule>
  </conditionalFormatting>
  <conditionalFormatting sqref="I1897:L1897">
    <cfRule type="expression" dxfId="4" priority="7823">
      <formula>AND(NOT(HasFormula(#REF!)),#REF!&lt;&gt;"")</formula>
    </cfRule>
    <cfRule type="expression" dxfId="3" priority="7824">
      <formula>AND(NOT(HasFormula(A1897)),A1897&lt;&gt;"")</formula>
    </cfRule>
  </conditionalFormatting>
  <conditionalFormatting sqref="J1907:L1907">
    <cfRule type="expression" dxfId="4" priority="7829">
      <formula>AND(NOT(HasFormula(#REF!)),#REF!&lt;&gt;"")</formula>
    </cfRule>
    <cfRule type="expression" dxfId="3" priority="7830">
      <formula>AND(NOT(HasFormula(B1907)),B1907&lt;&gt;"")</formula>
    </cfRule>
  </conditionalFormatting>
  <conditionalFormatting sqref="J1908:L1908">
    <cfRule type="expression" dxfId="3" priority="770">
      <formula>AND(NOT(HasFormula(B1908)),B1908&lt;&gt;"")</formula>
    </cfRule>
    <cfRule type="expression" dxfId="4" priority="759">
      <formula>AND(NOT(HasFormula(F1909)),F1909&lt;&gt;"")</formula>
    </cfRule>
  </conditionalFormatting>
  <conditionalFormatting sqref="J1909:L1909">
    <cfRule type="expression" dxfId="3" priority="769">
      <formula>AND(NOT(HasFormula(B1909)),B1909&lt;&gt;"")</formula>
    </cfRule>
    <cfRule type="expression" dxfId="4" priority="758">
      <formula>AND(NOT(HasFormula(F1910)),F1910&lt;&gt;"")</formula>
    </cfRule>
  </conditionalFormatting>
  <conditionalFormatting sqref="J1910:L1910">
    <cfRule type="expression" dxfId="3" priority="768">
      <formula>AND(NOT(HasFormula(B1910)),B1910&lt;&gt;"")</formula>
    </cfRule>
    <cfRule type="expression" dxfId="4" priority="757">
      <formula>AND(NOT(HasFormula(F1911)),F1911&lt;&gt;"")</formula>
    </cfRule>
  </conditionalFormatting>
  <conditionalFormatting sqref="J1911:L1911">
    <cfRule type="expression" dxfId="3" priority="767">
      <formula>AND(NOT(HasFormula(B1911)),B1911&lt;&gt;"")</formula>
    </cfRule>
    <cfRule type="expression" dxfId="4" priority="756">
      <formula>AND(NOT(HasFormula(F1912)),F1912&lt;&gt;"")</formula>
    </cfRule>
  </conditionalFormatting>
  <conditionalFormatting sqref="J1912:L1912">
    <cfRule type="expression" dxfId="3" priority="766">
      <formula>AND(NOT(HasFormula(B1912)),B1912&lt;&gt;"")</formula>
    </cfRule>
    <cfRule type="expression" dxfId="4" priority="755">
      <formula>AND(NOT(HasFormula(F1913)),F1913&lt;&gt;"")</formula>
    </cfRule>
  </conditionalFormatting>
  <conditionalFormatting sqref="J1913:L1913">
    <cfRule type="expression" dxfId="3" priority="765">
      <formula>AND(NOT(HasFormula(B1913)),B1913&lt;&gt;"")</formula>
    </cfRule>
    <cfRule type="expression" dxfId="4" priority="754">
      <formula>AND(NOT(HasFormula(F1914)),F1914&lt;&gt;"")</formula>
    </cfRule>
  </conditionalFormatting>
  <conditionalFormatting sqref="J1914:L1914">
    <cfRule type="expression" dxfId="3" priority="764">
      <formula>AND(NOT(HasFormula(B1914)),B1914&lt;&gt;"")</formula>
    </cfRule>
    <cfRule type="expression" dxfId="4" priority="753">
      <formula>AND(NOT(HasFormula(F1915)),F1915&lt;&gt;"")</formula>
    </cfRule>
  </conditionalFormatting>
  <conditionalFormatting sqref="J1915:L1915">
    <cfRule type="expression" dxfId="3" priority="763">
      <formula>AND(NOT(HasFormula(B1915)),B1915&lt;&gt;"")</formula>
    </cfRule>
    <cfRule type="expression" dxfId="4" priority="752">
      <formula>AND(NOT(HasFormula(F1916)),F1916&lt;&gt;"")</formula>
    </cfRule>
  </conditionalFormatting>
  <conditionalFormatting sqref="J1916:L1916">
    <cfRule type="expression" dxfId="3" priority="762">
      <formula>AND(NOT(HasFormula(B1916)),B1916&lt;&gt;"")</formula>
    </cfRule>
    <cfRule type="expression" dxfId="4" priority="751">
      <formula>AND(NOT(HasFormula(F1917)),F1917&lt;&gt;"")</formula>
    </cfRule>
  </conditionalFormatting>
  <conditionalFormatting sqref="J1917:L1917">
    <cfRule type="expression" dxfId="3" priority="761">
      <formula>AND(NOT(HasFormula(B1917)),B1917&lt;&gt;"")</formula>
    </cfRule>
    <cfRule type="expression" dxfId="4" priority="750">
      <formula>AND(NOT(HasFormula(F1918)),F1918&lt;&gt;"")</formula>
    </cfRule>
  </conditionalFormatting>
  <conditionalFormatting sqref="J1918:L1918">
    <cfRule type="expression" dxfId="3" priority="760">
      <formula>AND(NOT(HasFormula(B1918)),B1918&lt;&gt;"")</formula>
    </cfRule>
    <cfRule type="expression" dxfId="4" priority="749">
      <formula>AND(NOT(HasFormula(F1919)),F1919&lt;&gt;"")</formula>
    </cfRule>
  </conditionalFormatting>
  <conditionalFormatting sqref="C1936">
    <cfRule type="timePeriod" dxfId="7" priority="710" timePeriod="yesterday">
      <formula>FLOOR(C1936,1)=TODAY()-1</formula>
    </cfRule>
  </conditionalFormatting>
  <conditionalFormatting sqref="D1936:E1936">
    <cfRule type="expression" dxfId="3" priority="722">
      <formula>AND(NOT(HasFormula(XEZ1936)),XEZ1936&lt;&gt;"")</formula>
    </cfRule>
  </conditionalFormatting>
  <conditionalFormatting sqref="D1936">
    <cfRule type="expression" dxfId="4" priority="718">
      <formula>AND(NOT(HasFormula(XFD1937)),XFD1937&lt;&gt;"")</formula>
    </cfRule>
    <cfRule type="expression" dxfId="2" priority="714">
      <formula>AND(NOT(_xlfn.ISFORMULA(D1936)),D1936&lt;&gt;"")</formula>
    </cfRule>
  </conditionalFormatting>
  <conditionalFormatting sqref="E1936">
    <cfRule type="expression" dxfId="4" priority="726">
      <formula>AND(NOT(HasFormula(A1937)),A1937&lt;&gt;"")</formula>
    </cfRule>
  </conditionalFormatting>
  <conditionalFormatting sqref="C1937">
    <cfRule type="timePeriod" dxfId="7" priority="709" timePeriod="yesterday">
      <formula>FLOOR(C1937,1)=TODAY()-1</formula>
    </cfRule>
  </conditionalFormatting>
  <conditionalFormatting sqref="D1937:E1937">
    <cfRule type="expression" dxfId="3" priority="721">
      <formula>AND(NOT(HasFormula(XEZ1937)),XEZ1937&lt;&gt;"")</formula>
    </cfRule>
  </conditionalFormatting>
  <conditionalFormatting sqref="D1937">
    <cfRule type="expression" dxfId="4" priority="717">
      <formula>AND(NOT(HasFormula(XFD1938)),XFD1938&lt;&gt;"")</formula>
    </cfRule>
    <cfRule type="expression" dxfId="2" priority="713">
      <formula>AND(NOT(_xlfn.ISFORMULA(D1937)),D1937&lt;&gt;"")</formula>
    </cfRule>
  </conditionalFormatting>
  <conditionalFormatting sqref="E1937">
    <cfRule type="expression" dxfId="4" priority="725">
      <formula>AND(NOT(HasFormula(A1938)),A1938&lt;&gt;"")</formula>
    </cfRule>
  </conditionalFormatting>
  <conditionalFormatting sqref="C1938">
    <cfRule type="timePeriod" dxfId="7" priority="708" timePeriod="yesterday">
      <formula>FLOOR(C1938,1)=TODAY()-1</formula>
    </cfRule>
  </conditionalFormatting>
  <conditionalFormatting sqref="D1938:E1938">
    <cfRule type="expression" dxfId="3" priority="720">
      <formula>AND(NOT(HasFormula(XEZ1938)),XEZ1938&lt;&gt;"")</formula>
    </cfRule>
  </conditionalFormatting>
  <conditionalFormatting sqref="D1938">
    <cfRule type="expression" dxfId="4" priority="716">
      <formula>AND(NOT(HasFormula(XFD1939)),XFD1939&lt;&gt;"")</formula>
    </cfRule>
    <cfRule type="expression" dxfId="2" priority="712">
      <formula>AND(NOT(_xlfn.ISFORMULA(D1938)),D1938&lt;&gt;"")</formula>
    </cfRule>
  </conditionalFormatting>
  <conditionalFormatting sqref="E1938">
    <cfRule type="expression" dxfId="4" priority="724">
      <formula>AND(NOT(HasFormula(A1939)),A1939&lt;&gt;"")</formula>
    </cfRule>
  </conditionalFormatting>
  <conditionalFormatting sqref="C1939">
    <cfRule type="timePeriod" dxfId="7" priority="707" timePeriod="yesterday">
      <formula>FLOOR(C1939,1)=TODAY()-1</formula>
    </cfRule>
  </conditionalFormatting>
  <conditionalFormatting sqref="D1939:E1939">
    <cfRule type="expression" dxfId="3" priority="719">
      <formula>AND(NOT(HasFormula(XEZ1939)),XEZ1939&lt;&gt;"")</formula>
    </cfRule>
  </conditionalFormatting>
  <conditionalFormatting sqref="D1939">
    <cfRule type="expression" dxfId="4" priority="715">
      <formula>AND(NOT(HasFormula(XFD1940)),XFD1940&lt;&gt;"")</formula>
    </cfRule>
    <cfRule type="expression" dxfId="2" priority="711">
      <formula>AND(NOT(_xlfn.ISFORMULA(D1939)),D1939&lt;&gt;"")</formula>
    </cfRule>
  </conditionalFormatting>
  <conditionalFormatting sqref="E1939">
    <cfRule type="expression" dxfId="4" priority="723">
      <formula>AND(NOT(HasFormula(A1940)),A1940&lt;&gt;"")</formula>
    </cfRule>
  </conditionalFormatting>
  <conditionalFormatting sqref="D2022">
    <cfRule type="expression" dxfId="4" priority="7833">
      <formula>AND(NOT(HasFormula(#REF!)),#REF!&lt;&gt;"")</formula>
    </cfRule>
  </conditionalFormatting>
  <conditionalFormatting sqref="E2022">
    <cfRule type="expression" dxfId="4" priority="7834">
      <formula>AND(NOT(HasFormula(#REF!)),#REF!&lt;&gt;"")</formula>
    </cfRule>
  </conditionalFormatting>
  <conditionalFormatting sqref="H2022">
    <cfRule type="expression" dxfId="4" priority="7831">
      <formula>AND(NOT(HasFormula(#REF!)),#REF!&lt;&gt;"")</formula>
    </cfRule>
    <cfRule type="expression" dxfId="3" priority="7832">
      <formula>AND(NOT(HasFormula(XFD2022)),XFD2022&lt;&gt;"")</formula>
    </cfRule>
  </conditionalFormatting>
  <conditionalFormatting sqref="I2022:L2022">
    <cfRule type="expression" dxfId="4" priority="7835">
      <formula>AND(NOT(HasFormula(#REF!)),#REF!&lt;&gt;"")</formula>
    </cfRule>
    <cfRule type="expression" dxfId="3" priority="7836">
      <formula>AND(NOT(HasFormula(A2022)),A2022&lt;&gt;"")</formula>
    </cfRule>
  </conditionalFormatting>
  <conditionalFormatting sqref="M2109:O2109">
    <cfRule type="containsText" dxfId="1" priority="684" operator="between" text="送货车型9.6米">
      <formula>NOT(ISERROR(SEARCH("送货车型9.6米",M2109)))</formula>
    </cfRule>
  </conditionalFormatting>
  <conditionalFormatting sqref="M2110:O2110">
    <cfRule type="containsText" dxfId="1" priority="683" operator="between" text="送货车型9.6米">
      <formula>NOT(ISERROR(SEARCH("送货车型9.6米",M2110)))</formula>
    </cfRule>
  </conditionalFormatting>
  <conditionalFormatting sqref="M2111:O2111">
    <cfRule type="containsText" dxfId="1" priority="682" operator="between" text="送货车型9.6米">
      <formula>NOT(ISERROR(SEARCH("送货车型9.6米",M2111)))</formula>
    </cfRule>
  </conditionalFormatting>
  <conditionalFormatting sqref="M2112:O2112">
    <cfRule type="containsText" dxfId="1" priority="681" operator="between" text="送货车型9.6米">
      <formula>NOT(ISERROR(SEARCH("送货车型9.6米",M2112)))</formula>
    </cfRule>
  </conditionalFormatting>
  <conditionalFormatting sqref="M2113:O2113">
    <cfRule type="containsText" dxfId="1" priority="680" operator="between" text="送货车型9.6米">
      <formula>NOT(ISERROR(SEARCH("送货车型9.6米",M2113)))</formula>
    </cfRule>
  </conditionalFormatting>
  <conditionalFormatting sqref="M2114:O2114">
    <cfRule type="containsText" dxfId="1" priority="679" operator="between" text="送货车型9.6米">
      <formula>NOT(ISERROR(SEARCH("送货车型9.6米",M2114)))</formula>
    </cfRule>
  </conditionalFormatting>
  <conditionalFormatting sqref="M2115:O2115">
    <cfRule type="containsText" dxfId="1" priority="678" operator="between" text="送货车型9.6米">
      <formula>NOT(ISERROR(SEARCH("送货车型9.6米",M2115)))</formula>
    </cfRule>
  </conditionalFormatting>
  <conditionalFormatting sqref="M2116:O2116">
    <cfRule type="containsText" dxfId="1" priority="677" operator="between" text="送货车型9.6米">
      <formula>NOT(ISERROR(SEARCH("送货车型9.6米",M2116)))</formula>
    </cfRule>
  </conditionalFormatting>
  <conditionalFormatting sqref="M2117:O2117">
    <cfRule type="containsText" dxfId="1" priority="676" operator="between" text="送货车型9.6米">
      <formula>NOT(ISERROR(SEARCH("送货车型9.6米",M2117)))</formula>
    </cfRule>
  </conditionalFormatting>
  <conditionalFormatting sqref="M2118:O2118">
    <cfRule type="containsText" dxfId="1" priority="675" operator="between" text="送货车型9.6米">
      <formula>NOT(ISERROR(SEARCH("送货车型9.6米",M2118)))</formula>
    </cfRule>
  </conditionalFormatting>
  <conditionalFormatting sqref="M2119:O2119">
    <cfRule type="containsText" dxfId="1" priority="674" operator="between" text="送货车型9.6米">
      <formula>NOT(ISERROR(SEARCH("送货车型9.6米",M2119)))</formula>
    </cfRule>
  </conditionalFormatting>
  <conditionalFormatting sqref="M2129:O2129">
    <cfRule type="containsText" dxfId="1" priority="672" operator="between" text="送货车型9.6米">
      <formula>NOT(ISERROR(SEARCH("送货车型9.6米",M2129)))</formula>
    </cfRule>
  </conditionalFormatting>
  <conditionalFormatting sqref="M2130:O2130">
    <cfRule type="containsText" dxfId="1" priority="671" operator="between" text="送货车型9.6米">
      <formula>NOT(ISERROR(SEARCH("送货车型9.6米",M2130)))</formula>
    </cfRule>
  </conditionalFormatting>
  <conditionalFormatting sqref="M2131:O2131">
    <cfRule type="containsText" dxfId="1" priority="670" operator="between" text="送货车型9.6米">
      <formula>NOT(ISERROR(SEARCH("送货车型9.6米",M2131)))</formula>
    </cfRule>
  </conditionalFormatting>
  <conditionalFormatting sqref="M2132:O2132">
    <cfRule type="containsText" dxfId="1" priority="669" operator="between" text="送货车型9.6米">
      <formula>NOT(ISERROR(SEARCH("送货车型9.6米",M2132)))</formula>
    </cfRule>
  </conditionalFormatting>
  <conditionalFormatting sqref="M2133:O2133">
    <cfRule type="containsText" dxfId="1" priority="668" operator="between" text="送货车型9.6米">
      <formula>NOT(ISERROR(SEARCH("送货车型9.6米",M2133)))</formula>
    </cfRule>
  </conditionalFormatting>
  <conditionalFormatting sqref="M2134:O2134">
    <cfRule type="containsText" dxfId="1" priority="667" operator="between" text="送货车型9.6米">
      <formula>NOT(ISERROR(SEARCH("送货车型9.6米",M2134)))</formula>
    </cfRule>
  </conditionalFormatting>
  <conditionalFormatting sqref="D2135">
    <cfRule type="expression" dxfId="4" priority="7902">
      <formula>AND(NOT(HasFormula(#REF!)),#REF!&lt;&gt;"")</formula>
    </cfRule>
  </conditionalFormatting>
  <conditionalFormatting sqref="E2135">
    <cfRule type="expression" dxfId="4" priority="7903">
      <formula>AND(NOT(HasFormula(#REF!)),#REF!&lt;&gt;"")</formula>
    </cfRule>
  </conditionalFormatting>
  <conditionalFormatting sqref="H2135">
    <cfRule type="expression" dxfId="4" priority="7900">
      <formula>AND(NOT(HasFormula(#REF!)),#REF!&lt;&gt;"")</formula>
    </cfRule>
    <cfRule type="expression" dxfId="3" priority="7901">
      <formula>AND(NOT(HasFormula(XFD2135)),XFD2135&lt;&gt;"")</formula>
    </cfRule>
  </conditionalFormatting>
  <conditionalFormatting sqref="I2135:L2135">
    <cfRule type="expression" dxfId="4" priority="7904">
      <formula>AND(NOT(HasFormula(#REF!)),#REF!&lt;&gt;"")</formula>
    </cfRule>
    <cfRule type="expression" dxfId="3" priority="7905">
      <formula>AND(NOT(HasFormula(A2135)),A2135&lt;&gt;"")</formula>
    </cfRule>
  </conditionalFormatting>
  <conditionalFormatting sqref="M2135:O2135">
    <cfRule type="containsText" dxfId="1" priority="666" operator="between" text="送货车型9.6米">
      <formula>NOT(ISERROR(SEARCH("送货车型9.6米",M2135)))</formula>
    </cfRule>
  </conditionalFormatting>
  <conditionalFormatting sqref="M2136:O2136">
    <cfRule type="containsText" dxfId="1" priority="637" operator="between" text="送货车型9.6米">
      <formula>NOT(ISERROR(SEARCH("送货车型9.6米",M2136)))</formula>
    </cfRule>
  </conditionalFormatting>
  <conditionalFormatting sqref="M2137:O2137">
    <cfRule type="containsText" dxfId="1" priority="636" operator="between" text="送货车型9.6米">
      <formula>NOT(ISERROR(SEARCH("送货车型9.6米",M2137)))</formula>
    </cfRule>
  </conditionalFormatting>
  <conditionalFormatting sqref="M2138:O2138">
    <cfRule type="containsText" dxfId="1" priority="635" operator="between" text="送货车型9.6米">
      <formula>NOT(ISERROR(SEARCH("送货车型9.6米",M2138)))</formula>
    </cfRule>
  </conditionalFormatting>
  <conditionalFormatting sqref="M2139:O2139">
    <cfRule type="containsText" dxfId="1" priority="633" operator="between" text="送货车型9.6米">
      <formula>NOT(ISERROR(SEARCH("送货车型9.6米",M2139)))</formula>
    </cfRule>
  </conditionalFormatting>
  <conditionalFormatting sqref="M2140:O2140">
    <cfRule type="containsText" dxfId="1" priority="631" operator="between" text="送货车型9.6米">
      <formula>NOT(ISERROR(SEARCH("送货车型9.6米",M2140)))</formula>
    </cfRule>
  </conditionalFormatting>
  <conditionalFormatting sqref="M2141:O2141">
    <cfRule type="containsText" dxfId="1" priority="630" operator="between" text="送货车型9.6米">
      <formula>NOT(ISERROR(SEARCH("送货车型9.6米",M2141)))</formula>
    </cfRule>
  </conditionalFormatting>
  <conditionalFormatting sqref="M2142:O2142">
    <cfRule type="containsText" dxfId="1" priority="629" operator="between" text="送货车型9.6米">
      <formula>NOT(ISERROR(SEARCH("送货车型9.6米",M2142)))</formula>
    </cfRule>
  </conditionalFormatting>
  <conditionalFormatting sqref="E2165">
    <cfRule type="expression" dxfId="4" priority="7926">
      <formula>AND(NOT(HasFormula(#REF!)),#REF!&lt;&gt;"")</formula>
    </cfRule>
  </conditionalFormatting>
  <conditionalFormatting sqref="D2167">
    <cfRule type="expression" dxfId="4" priority="7968">
      <formula>AND(NOT(HasFormula(#REF!)),#REF!&lt;&gt;"")</formula>
    </cfRule>
  </conditionalFormatting>
  <conditionalFormatting sqref="H2167">
    <cfRule type="expression" dxfId="4" priority="7969">
      <formula>AND(NOT(HasFormula(#REF!)),#REF!&lt;&gt;"")</formula>
    </cfRule>
    <cfRule type="expression" dxfId="3" priority="7970">
      <formula>AND(NOT(HasFormula(XFD2167)),XFD2167&lt;&gt;"")</formula>
    </cfRule>
  </conditionalFormatting>
  <conditionalFormatting sqref="I2167:L2167">
    <cfRule type="expression" dxfId="4" priority="7972">
      <formula>AND(NOT(HasFormula(#REF!)),#REF!&lt;&gt;"")</formula>
    </cfRule>
    <cfRule type="expression" dxfId="3" priority="7973">
      <formula>AND(NOT(HasFormula(A2167)),A2167&lt;&gt;"")</formula>
    </cfRule>
  </conditionalFormatting>
  <conditionalFormatting sqref="E2168">
    <cfRule type="expression" dxfId="4" priority="7917">
      <formula>AND(NOT(HasFormula(#REF!)),#REF!&lt;&gt;"")</formula>
    </cfRule>
  </conditionalFormatting>
  <conditionalFormatting sqref="I2168:L2168">
    <cfRule type="expression" dxfId="4" priority="7958">
      <formula>AND(NOT(HasFormula(#REF!)),#REF!&lt;&gt;"")</formula>
    </cfRule>
    <cfRule type="expression" dxfId="3" priority="7959">
      <formula>AND(NOT(HasFormula(A2168)),A2168&lt;&gt;"")</formula>
    </cfRule>
  </conditionalFormatting>
  <conditionalFormatting sqref="D2173">
    <cfRule type="expression" dxfId="4" priority="7986">
      <formula>AND(NOT(HasFormula(#REF!)),#REF!&lt;&gt;"")</formula>
    </cfRule>
  </conditionalFormatting>
  <conditionalFormatting sqref="E2173">
    <cfRule type="expression" dxfId="4" priority="7987">
      <formula>AND(NOT(HasFormula(#REF!)),#REF!&lt;&gt;"")</formula>
    </cfRule>
  </conditionalFormatting>
  <conditionalFormatting sqref="I2173:L2173">
    <cfRule type="expression" dxfId="4" priority="7988">
      <formula>AND(NOT(HasFormula(#REF!)),#REF!&lt;&gt;"")</formula>
    </cfRule>
    <cfRule type="expression" dxfId="3" priority="7989">
      <formula>AND(NOT(HasFormula(A2173)),A2173&lt;&gt;"")</formula>
    </cfRule>
  </conditionalFormatting>
  <conditionalFormatting sqref="D2188">
    <cfRule type="expression" dxfId="4" priority="7982">
      <formula>AND(NOT(HasFormula(#REF!)),#REF!&lt;&gt;"")</formula>
    </cfRule>
  </conditionalFormatting>
  <conditionalFormatting sqref="E2188">
    <cfRule type="expression" dxfId="4" priority="7983">
      <formula>AND(NOT(HasFormula(#REF!)),#REF!&lt;&gt;"")</formula>
    </cfRule>
  </conditionalFormatting>
  <conditionalFormatting sqref="H2188">
    <cfRule type="expression" dxfId="4" priority="7980">
      <formula>AND(NOT(HasFormula(#REF!)),#REF!&lt;&gt;"")</formula>
    </cfRule>
    <cfRule type="expression" dxfId="3" priority="7981">
      <formula>AND(NOT(HasFormula(XFD2188)),XFD2188&lt;&gt;"")</formula>
    </cfRule>
  </conditionalFormatting>
  <conditionalFormatting sqref="I2188:L2188">
    <cfRule type="expression" dxfId="4" priority="7984">
      <formula>AND(NOT(HasFormula(#REF!)),#REF!&lt;&gt;"")</formula>
    </cfRule>
    <cfRule type="expression" dxfId="3" priority="7985">
      <formula>AND(NOT(HasFormula(A2188)),A2188&lt;&gt;"")</formula>
    </cfRule>
  </conditionalFormatting>
  <conditionalFormatting sqref="D2190">
    <cfRule type="expression" dxfId="4" priority="7976">
      <formula>AND(NOT(HasFormula(#REF!)),#REF!&lt;&gt;"")</formula>
    </cfRule>
  </conditionalFormatting>
  <conditionalFormatting sqref="E2190">
    <cfRule type="expression" dxfId="4" priority="7977">
      <formula>AND(NOT(HasFormula(#REF!)),#REF!&lt;&gt;"")</formula>
    </cfRule>
  </conditionalFormatting>
  <conditionalFormatting sqref="H2190">
    <cfRule type="expression" dxfId="4" priority="7974">
      <formula>AND(NOT(HasFormula(#REF!)),#REF!&lt;&gt;"")</formula>
    </cfRule>
    <cfRule type="expression" dxfId="3" priority="7975">
      <formula>AND(NOT(HasFormula(XFD2190)),XFD2190&lt;&gt;"")</formula>
    </cfRule>
  </conditionalFormatting>
  <conditionalFormatting sqref="I2190:L2190">
    <cfRule type="expression" dxfId="4" priority="7978">
      <formula>AND(NOT(HasFormula(#REF!)),#REF!&lt;&gt;"")</formula>
    </cfRule>
    <cfRule type="expression" dxfId="3" priority="7979">
      <formula>AND(NOT(HasFormula(A2190)),A2190&lt;&gt;"")</formula>
    </cfRule>
  </conditionalFormatting>
  <conditionalFormatting sqref="D2200">
    <cfRule type="expression" dxfId="4" priority="7998">
      <formula>AND(NOT(HasFormula(#REF!)),#REF!&lt;&gt;"")</formula>
    </cfRule>
  </conditionalFormatting>
  <conditionalFormatting sqref="E2200">
    <cfRule type="expression" dxfId="4" priority="7999">
      <formula>AND(NOT(HasFormula(#REF!)),#REF!&lt;&gt;"")</formula>
    </cfRule>
  </conditionalFormatting>
  <conditionalFormatting sqref="H2200">
    <cfRule type="expression" dxfId="4" priority="7996">
      <formula>AND(NOT(HasFormula(#REF!)),#REF!&lt;&gt;"")</formula>
    </cfRule>
    <cfRule type="expression" dxfId="3" priority="7997">
      <formula>AND(NOT(HasFormula(XFD2200)),XFD2200&lt;&gt;"")</formula>
    </cfRule>
  </conditionalFormatting>
  <conditionalFormatting sqref="I2200:L2200">
    <cfRule type="expression" dxfId="4" priority="8000">
      <formula>AND(NOT(HasFormula(#REF!)),#REF!&lt;&gt;"")</formula>
    </cfRule>
    <cfRule type="expression" dxfId="3" priority="8001">
      <formula>AND(NOT(HasFormula(A2200)),A2200&lt;&gt;"")</formula>
    </cfRule>
  </conditionalFormatting>
  <conditionalFormatting sqref="D2216">
    <cfRule type="expression" dxfId="4" priority="7992">
      <formula>AND(NOT(HasFormula(#REF!)),#REF!&lt;&gt;"")</formula>
    </cfRule>
  </conditionalFormatting>
  <conditionalFormatting sqref="E2216">
    <cfRule type="expression" dxfId="4" priority="7993">
      <formula>AND(NOT(HasFormula(#REF!)),#REF!&lt;&gt;"")</formula>
    </cfRule>
  </conditionalFormatting>
  <conditionalFormatting sqref="I2216:L2216">
    <cfRule type="expression" dxfId="4" priority="7994">
      <formula>AND(NOT(HasFormula(#REF!)),#REF!&lt;&gt;"")</formula>
    </cfRule>
    <cfRule type="expression" dxfId="3" priority="7995">
      <formula>AND(NOT(HasFormula(A2216)),A2216&lt;&gt;"")</formula>
    </cfRule>
  </conditionalFormatting>
  <conditionalFormatting sqref="D2219">
    <cfRule type="expression" dxfId="4" priority="8004">
      <formula>AND(NOT(HasFormula(#REF!)),#REF!&lt;&gt;"")</formula>
    </cfRule>
  </conditionalFormatting>
  <conditionalFormatting sqref="E2219">
    <cfRule type="expression" dxfId="4" priority="8005">
      <formula>AND(NOT(HasFormula(#REF!)),#REF!&lt;&gt;"")</formula>
    </cfRule>
  </conditionalFormatting>
  <conditionalFormatting sqref="I2219:L2219">
    <cfRule type="expression" dxfId="4" priority="8006">
      <formula>AND(NOT(HasFormula(#REF!)),#REF!&lt;&gt;"")</formula>
    </cfRule>
    <cfRule type="expression" dxfId="3" priority="8007">
      <formula>AND(NOT(HasFormula(A2219)),A2219&lt;&gt;"")</formula>
    </cfRule>
  </conditionalFormatting>
  <conditionalFormatting sqref="D2229">
    <cfRule type="expression" dxfId="4" priority="8028">
      <formula>AND(NOT(HasFormula(#REF!)),#REF!&lt;&gt;"")</formula>
    </cfRule>
  </conditionalFormatting>
  <conditionalFormatting sqref="E2229">
    <cfRule type="expression" dxfId="4" priority="8029">
      <formula>AND(NOT(HasFormula(#REF!)),#REF!&lt;&gt;"")</formula>
    </cfRule>
  </conditionalFormatting>
  <conditionalFormatting sqref="I2229:L2229">
    <cfRule type="expression" dxfId="4" priority="8030">
      <formula>AND(NOT(HasFormula(#REF!)),#REF!&lt;&gt;"")</formula>
    </cfRule>
    <cfRule type="expression" dxfId="3" priority="8031">
      <formula>AND(NOT(HasFormula(A2229)),A2229&lt;&gt;"")</formula>
    </cfRule>
  </conditionalFormatting>
  <conditionalFormatting sqref="D2233">
    <cfRule type="expression" dxfId="4" priority="8040">
      <formula>AND(NOT(HasFormula(#REF!)),#REF!&lt;&gt;"")</formula>
    </cfRule>
  </conditionalFormatting>
  <conditionalFormatting sqref="E2233">
    <cfRule type="expression" dxfId="4" priority="8041">
      <formula>AND(NOT(HasFormula(#REF!)),#REF!&lt;&gt;"")</formula>
    </cfRule>
  </conditionalFormatting>
  <conditionalFormatting sqref="I2233:L2233">
    <cfRule type="expression" dxfId="4" priority="8042">
      <formula>AND(NOT(HasFormula(#REF!)),#REF!&lt;&gt;"")</formula>
    </cfRule>
    <cfRule type="expression" dxfId="3" priority="8043">
      <formula>AND(NOT(HasFormula(A2233)),A2233&lt;&gt;"")</formula>
    </cfRule>
  </conditionalFormatting>
  <conditionalFormatting sqref="M2238">
    <cfRule type="containsText" dxfId="1" priority="604" operator="between" text="送货车型9.6米">
      <formula>NOT(ISERROR(SEARCH("送货车型9.6米",M2238)))</formula>
    </cfRule>
  </conditionalFormatting>
  <conditionalFormatting sqref="D2245">
    <cfRule type="expression" dxfId="4" priority="8058">
      <formula>AND(NOT(HasFormula(XFD2250)),XFD2250&lt;&gt;"")</formula>
    </cfRule>
  </conditionalFormatting>
  <conditionalFormatting sqref="E2245">
    <cfRule type="expression" dxfId="4" priority="8060">
      <formula>AND(NOT(HasFormula(A2250)),A2250&lt;&gt;"")</formula>
    </cfRule>
  </conditionalFormatting>
  <conditionalFormatting sqref="H2245">
    <cfRule type="expression" dxfId="4" priority="8054">
      <formula>AND(NOT(HasFormula(D2250)),D2250&lt;&gt;"")</formula>
    </cfRule>
    <cfRule type="expression" dxfId="3" priority="8055">
      <formula>AND(NOT(HasFormula(XFD2245)),XFD2245&lt;&gt;"")</formula>
    </cfRule>
  </conditionalFormatting>
  <conditionalFormatting sqref="I2245:L2245">
    <cfRule type="expression" dxfId="4" priority="8066">
      <formula>AND(NOT(HasFormula(E2250)),E2250&lt;&gt;"")</formula>
    </cfRule>
    <cfRule type="expression" dxfId="3" priority="8067">
      <formula>AND(NOT(HasFormula(A2245)),A2245&lt;&gt;"")</formula>
    </cfRule>
  </conditionalFormatting>
  <conditionalFormatting sqref="D2246">
    <cfRule type="expression" dxfId="4" priority="8050">
      <formula>AND(NOT(HasFormula(XFD2247)),XFD2247&lt;&gt;"")</formula>
    </cfRule>
  </conditionalFormatting>
  <conditionalFormatting sqref="E2246">
    <cfRule type="expression" dxfId="4" priority="8051">
      <formula>AND(NOT(HasFormula(A2247)),A2247&lt;&gt;"")</formula>
    </cfRule>
  </conditionalFormatting>
  <conditionalFormatting sqref="H2246">
    <cfRule type="expression" dxfId="4" priority="585">
      <formula>AND(NOT(HasFormula(#REF!)),#REF!&lt;&gt;"")</formula>
    </cfRule>
    <cfRule type="expression" dxfId="3" priority="586">
      <formula>AND(NOT(HasFormula(XFD2246)),XFD2246&lt;&gt;"")</formula>
    </cfRule>
  </conditionalFormatting>
  <conditionalFormatting sqref="I2246:L2246">
    <cfRule type="expression" dxfId="4" priority="8052">
      <formula>AND(NOT(HasFormula(E2247)),E2247&lt;&gt;"")</formula>
    </cfRule>
    <cfRule type="expression" dxfId="3" priority="8053">
      <formula>AND(NOT(HasFormula(A2246)),A2246&lt;&gt;"")</formula>
    </cfRule>
  </conditionalFormatting>
  <conditionalFormatting sqref="D2250">
    <cfRule type="expression" dxfId="4" priority="8059">
      <formula>AND(NOT(HasFormula(XFD2251)),XFD2251&lt;&gt;"")</formula>
    </cfRule>
  </conditionalFormatting>
  <conditionalFormatting sqref="E2250">
    <cfRule type="expression" dxfId="4" priority="8061">
      <formula>AND(NOT(HasFormula(A2251)),A2251&lt;&gt;"")</formula>
    </cfRule>
  </conditionalFormatting>
  <conditionalFormatting sqref="H2250">
    <cfRule type="expression" dxfId="4" priority="8062">
      <formula>AND(NOT(HasFormula(D2251)),D2251&lt;&gt;"")</formula>
    </cfRule>
    <cfRule type="expression" dxfId="3" priority="8063">
      <formula>AND(NOT(HasFormula(XFD2250)),XFD2250&lt;&gt;"")</formula>
    </cfRule>
    <cfRule type="expression" dxfId="4" priority="8064">
      <formula>AND(NOT(HasFormula(D2251)),D2251&lt;&gt;"")</formula>
    </cfRule>
    <cfRule type="expression" dxfId="3" priority="8065">
      <formula>AND(NOT(HasFormula(XFD2250)),XFD2250&lt;&gt;"")</formula>
    </cfRule>
  </conditionalFormatting>
  <conditionalFormatting sqref="I2250:L2250">
    <cfRule type="expression" dxfId="4" priority="8068">
      <formula>AND(NOT(HasFormula(E2251)),E2251&lt;&gt;"")</formula>
    </cfRule>
    <cfRule type="expression" dxfId="3" priority="8069">
      <formula>AND(NOT(HasFormula(A2250)),A2250&lt;&gt;"")</formula>
    </cfRule>
  </conditionalFormatting>
  <conditionalFormatting sqref="M2270">
    <cfRule type="containsText" dxfId="1" priority="589" operator="between" text="送货车型9.6米">
      <formula>NOT(ISERROR(SEARCH("送货车型9.6米",M2270)))</formula>
    </cfRule>
  </conditionalFormatting>
  <conditionalFormatting sqref="D2323">
    <cfRule type="expression" dxfId="4" priority="8078">
      <formula>AND(NOT(HasFormula(XFD2337)),XFD2337&lt;&gt;"")</formula>
    </cfRule>
  </conditionalFormatting>
  <conditionalFormatting sqref="E2323">
    <cfRule type="expression" dxfId="4" priority="8080">
      <formula>AND(NOT(HasFormula(A2337)),A2337&lt;&gt;"")</formula>
    </cfRule>
  </conditionalFormatting>
  <conditionalFormatting sqref="H2323">
    <cfRule type="expression" dxfId="4" priority="8070">
      <formula>AND(NOT(HasFormula(D2337)),D2337&lt;&gt;"")</formula>
    </cfRule>
    <cfRule type="expression" dxfId="3" priority="8071">
      <formula>AND(NOT(HasFormula(XFD2323)),XFD2323&lt;&gt;"")</formula>
    </cfRule>
  </conditionalFormatting>
  <conditionalFormatting sqref="I2323:L2323">
    <cfRule type="expression" dxfId="4" priority="8082">
      <formula>AND(NOT(HasFormula(E2337)),E2337&lt;&gt;"")</formula>
    </cfRule>
    <cfRule type="expression" dxfId="3" priority="8083">
      <formula>AND(NOT(HasFormula(A2323)),A2323&lt;&gt;"")</formula>
    </cfRule>
  </conditionalFormatting>
  <conditionalFormatting sqref="D2336">
    <cfRule type="expression" dxfId="4" priority="8079">
      <formula>AND(NOT(HasFormula(#REF!)),#REF!&lt;&gt;"")</formula>
    </cfRule>
  </conditionalFormatting>
  <conditionalFormatting sqref="E2336">
    <cfRule type="expression" dxfId="4" priority="8081">
      <formula>AND(NOT(HasFormula(#REF!)),#REF!&lt;&gt;"")</formula>
    </cfRule>
  </conditionalFormatting>
  <conditionalFormatting sqref="H2336">
    <cfRule type="expression" dxfId="4" priority="8072">
      <formula>AND(NOT(HasFormula(#REF!)),#REF!&lt;&gt;"")</formula>
    </cfRule>
    <cfRule type="expression" dxfId="3" priority="8073">
      <formula>AND(NOT(HasFormula(XFD2336)),XFD2336&lt;&gt;"")</formula>
    </cfRule>
    <cfRule type="expression" dxfId="4" priority="8076">
      <formula>AND(NOT(HasFormula(#REF!)),#REF!&lt;&gt;"")</formula>
    </cfRule>
    <cfRule type="expression" dxfId="3" priority="8077">
      <formula>AND(NOT(HasFormula(XFD2336)),XFD2336&lt;&gt;"")</formula>
    </cfRule>
  </conditionalFormatting>
  <conditionalFormatting sqref="I2336:L2336">
    <cfRule type="expression" dxfId="4" priority="8084">
      <formula>AND(NOT(HasFormula(#REF!)),#REF!&lt;&gt;"")</formula>
    </cfRule>
    <cfRule type="expression" dxfId="3" priority="8085">
      <formula>AND(NOT(HasFormula(A2336)),A2336&lt;&gt;"")</formula>
    </cfRule>
  </conditionalFormatting>
  <conditionalFormatting sqref="D2337:E2337">
    <cfRule type="expression" dxfId="3" priority="574">
      <formula>AND(NOT(HasFormula(XEZ2337)),XEZ2337&lt;&gt;"")</formula>
    </cfRule>
  </conditionalFormatting>
  <conditionalFormatting sqref="D2337">
    <cfRule type="expression" dxfId="2" priority="571">
      <formula>AND(NOT(_xlfn.ISFORMULA(D2337)),D2337&lt;&gt;"")</formula>
    </cfRule>
    <cfRule type="expression" dxfId="4" priority="573">
      <formula>AND(NOT(HasFormula(XFD2324)),XFD2324&lt;&gt;"")</formula>
    </cfRule>
  </conditionalFormatting>
  <conditionalFormatting sqref="E2337">
    <cfRule type="expression" dxfId="4" priority="581">
      <formula>AND(NOT(HasFormula(A2324)),A2324&lt;&gt;"")</formula>
    </cfRule>
  </conditionalFormatting>
  <conditionalFormatting sqref="F2337">
    <cfRule type="containsText" dxfId="6" priority="575" operator="between" text="12m">
      <formula>NOT(ISERROR(SEARCH("12m",F2337)))</formula>
    </cfRule>
    <cfRule type="containsText" dxfId="5" priority="576" operator="between" text="HRB500E">
      <formula>NOT(ISERROR(SEARCH("HRB500E",F2337)))</formula>
    </cfRule>
  </conditionalFormatting>
  <conditionalFormatting sqref="H2337">
    <cfRule type="expression" dxfId="4" priority="8074">
      <formula>AND(NOT(HasFormula(D2324)),D2324&lt;&gt;"")</formula>
    </cfRule>
    <cfRule type="expression" dxfId="3" priority="8075">
      <formula>AND(NOT(HasFormula(XFD2337)),XFD2337&lt;&gt;"")</formula>
    </cfRule>
  </conditionalFormatting>
  <conditionalFormatting sqref="I2337:L2337">
    <cfRule type="expression" dxfId="4" priority="579">
      <formula>AND(NOT(HasFormula(E2324)),E2324&lt;&gt;"")</formula>
    </cfRule>
    <cfRule type="expression" dxfId="3" priority="580">
      <formula>AND(NOT(HasFormula(A2337)),A2337&lt;&gt;"")</formula>
    </cfRule>
  </conditionalFormatting>
  <conditionalFormatting sqref="D2338:E2338">
    <cfRule type="expression" dxfId="3" priority="557">
      <formula>AND(NOT(HasFormula(XEZ2338)),XEZ2338&lt;&gt;"")</formula>
    </cfRule>
  </conditionalFormatting>
  <conditionalFormatting sqref="D2338">
    <cfRule type="expression" dxfId="4" priority="556">
      <formula>AND(NOT(HasFormula(XFD2325)),XFD2325&lt;&gt;"")</formula>
    </cfRule>
    <cfRule type="expression" dxfId="2" priority="555">
      <formula>AND(NOT(_xlfn.ISFORMULA(D2338)),D2338&lt;&gt;"")</formula>
    </cfRule>
  </conditionalFormatting>
  <conditionalFormatting sqref="E2338">
    <cfRule type="expression" dxfId="4" priority="562">
      <formula>AND(NOT(HasFormula(A2325)),A2325&lt;&gt;"")</formula>
    </cfRule>
  </conditionalFormatting>
  <conditionalFormatting sqref="F2338">
    <cfRule type="containsText" dxfId="5" priority="559" operator="between" text="HRB500E">
      <formula>NOT(ISERROR(SEARCH("HRB500E",F2338)))</formula>
    </cfRule>
    <cfRule type="containsText" dxfId="6" priority="558" operator="between" text="12m">
      <formula>NOT(ISERROR(SEARCH("12m",F2338)))</formula>
    </cfRule>
  </conditionalFormatting>
  <conditionalFormatting sqref="I2338:L2338">
    <cfRule type="expression" dxfId="3" priority="561">
      <formula>AND(NOT(HasFormula(A2338)),A2338&lt;&gt;"")</formula>
    </cfRule>
    <cfRule type="expression" dxfId="4" priority="560">
      <formula>AND(NOT(HasFormula(E2325)),E2325&lt;&gt;"")</formula>
    </cfRule>
  </conditionalFormatting>
  <conditionalFormatting sqref="D2349">
    <cfRule type="expression" dxfId="4" priority="541">
      <formula>AND(NOT(HasFormula(XFD2336)),XFD2336&lt;&gt;"")</formula>
    </cfRule>
    <cfRule type="expression" dxfId="2" priority="540">
      <formula>AND(NOT(_xlfn.ISFORMULA(D2349)),D2349&lt;&gt;"")</formula>
    </cfRule>
  </conditionalFormatting>
  <conditionalFormatting sqref="F2349">
    <cfRule type="containsText" dxfId="5" priority="544" operator="between" text="HRB500E">
      <formula>NOT(ISERROR(SEARCH("HRB500E",F2349)))</formula>
    </cfRule>
    <cfRule type="containsText" dxfId="6" priority="543" operator="between" text="12m">
      <formula>NOT(ISERROR(SEARCH("12m",F2349)))</formula>
    </cfRule>
  </conditionalFormatting>
  <conditionalFormatting sqref="I2349:L2349">
    <cfRule type="expression" dxfId="3" priority="546">
      <formula>AND(NOT(HasFormula(A2349)),A2349&lt;&gt;"")</formula>
    </cfRule>
    <cfRule type="expression" dxfId="4" priority="545">
      <formula>AND(NOT(HasFormula(E2336)),E2336&lt;&gt;"")</formula>
    </cfRule>
  </conditionalFormatting>
  <conditionalFormatting sqref="M2349">
    <cfRule type="containsText" dxfId="1" priority="537" operator="between" text="送货车型9.6米">
      <formula>NOT(ISERROR(SEARCH("送货车型9.6米",M2349)))</formula>
    </cfRule>
  </conditionalFormatting>
  <conditionalFormatting sqref="D2358">
    <cfRule type="expression" dxfId="4" priority="8086">
      <formula>AND(NOT(HasFormula(#REF!)),#REF!&lt;&gt;"")</formula>
    </cfRule>
  </conditionalFormatting>
  <conditionalFormatting sqref="E2358">
    <cfRule type="expression" dxfId="4" priority="8087">
      <formula>AND(NOT(HasFormula(#REF!)),#REF!&lt;&gt;"")</formula>
    </cfRule>
  </conditionalFormatting>
  <conditionalFormatting sqref="I2358:L2358">
    <cfRule type="expression" dxfId="4" priority="8088">
      <formula>AND(NOT(HasFormula(#REF!)),#REF!&lt;&gt;"")</formula>
    </cfRule>
    <cfRule type="expression" dxfId="3" priority="8089">
      <formula>AND(NOT(HasFormula(A2358)),A2358&lt;&gt;"")</formula>
    </cfRule>
  </conditionalFormatting>
  <conditionalFormatting sqref="M2359">
    <cfRule type="containsText" dxfId="1" priority="523" operator="between" text="送货车型9.6米">
      <formula>NOT(ISERROR(SEARCH("送货车型9.6米",M2359)))</formula>
    </cfRule>
  </conditionalFormatting>
  <conditionalFormatting sqref="D2428">
    <cfRule type="expression" dxfId="4" priority="8090">
      <formula>AND(NOT(HasFormula(XFD2429)),XFD2429&lt;&gt;"")</formula>
    </cfRule>
  </conditionalFormatting>
  <conditionalFormatting sqref="E2428">
    <cfRule type="expression" dxfId="4" priority="8091">
      <formula>AND(NOT(HasFormula(A2429)),A2429&lt;&gt;"")</formula>
    </cfRule>
  </conditionalFormatting>
  <conditionalFormatting sqref="I2428:K2428">
    <cfRule type="expression" dxfId="4" priority="8092">
      <formula>AND(NOT(HasFormula(E2429)),E2429&lt;&gt;"")</formula>
    </cfRule>
    <cfRule type="expression" dxfId="3" priority="8093">
      <formula>AND(NOT(HasFormula(A2428)),A2428&lt;&gt;"")</formula>
    </cfRule>
  </conditionalFormatting>
  <conditionalFormatting sqref="D2438">
    <cfRule type="expression" dxfId="4" priority="8096">
      <formula>AND(NOT(HasFormula(#REF!)),#REF!&lt;&gt;"")</formula>
    </cfRule>
  </conditionalFormatting>
  <conditionalFormatting sqref="E2438">
    <cfRule type="expression" dxfId="4" priority="8097">
      <formula>AND(NOT(HasFormula(#REF!)),#REF!&lt;&gt;"")</formula>
    </cfRule>
  </conditionalFormatting>
  <conditionalFormatting sqref="H2438">
    <cfRule type="expression" dxfId="4" priority="8094">
      <formula>AND(NOT(HasFormula(#REF!)),#REF!&lt;&gt;"")</formula>
    </cfRule>
    <cfRule type="expression" dxfId="3" priority="8095">
      <formula>AND(NOT(HasFormula(XFD2438)),XFD2438&lt;&gt;"")</formula>
    </cfRule>
  </conditionalFormatting>
  <conditionalFormatting sqref="I2438:L2438">
    <cfRule type="expression" dxfId="4" priority="8098">
      <formula>AND(NOT(HasFormula(#REF!)),#REF!&lt;&gt;"")</formula>
    </cfRule>
    <cfRule type="expression" dxfId="3" priority="8099">
      <formula>AND(NOT(HasFormula(A2438)),A2438&lt;&gt;"")</formula>
    </cfRule>
  </conditionalFormatting>
  <conditionalFormatting sqref="D2455">
    <cfRule type="expression" dxfId="4" priority="8106">
      <formula>AND(NOT(HasFormula(XFD2461)),XFD2461&lt;&gt;"")</formula>
    </cfRule>
  </conditionalFormatting>
  <conditionalFormatting sqref="E2455">
    <cfRule type="expression" dxfId="4" priority="8109">
      <formula>AND(NOT(HasFormula(A2461)),A2461&lt;&gt;"")</formula>
    </cfRule>
  </conditionalFormatting>
  <conditionalFormatting sqref="I2455:L2455">
    <cfRule type="expression" dxfId="4" priority="8112">
      <formula>AND(NOT(HasFormula(E2461)),E2461&lt;&gt;"")</formula>
    </cfRule>
    <cfRule type="expression" dxfId="3" priority="8113">
      <formula>AND(NOT(HasFormula(A2455)),A2455&lt;&gt;"")</formula>
    </cfRule>
  </conditionalFormatting>
  <conditionalFormatting sqref="D2458">
    <cfRule type="expression" dxfId="4" priority="8108">
      <formula>AND(NOT(HasFormula(XFD2475)),XFD2475&lt;&gt;"")</formula>
    </cfRule>
  </conditionalFormatting>
  <conditionalFormatting sqref="E2458">
    <cfRule type="expression" dxfId="4" priority="8111">
      <formula>AND(NOT(HasFormula(A2475)),A2475&lt;&gt;"")</formula>
    </cfRule>
  </conditionalFormatting>
  <conditionalFormatting sqref="I2458:L2458">
    <cfRule type="expression" dxfId="4" priority="8116">
      <formula>AND(NOT(HasFormula(E2475)),E2475&lt;&gt;"")</formula>
    </cfRule>
    <cfRule type="expression" dxfId="3" priority="8117">
      <formula>AND(NOT(HasFormula(A2458)),A2458&lt;&gt;"")</formula>
    </cfRule>
  </conditionalFormatting>
  <conditionalFormatting sqref="D2459">
    <cfRule type="expression" dxfId="4" priority="8123">
      <formula>AND(NOT(HasFormula(XFD2463)),XFD2463&lt;&gt;"")</formula>
    </cfRule>
  </conditionalFormatting>
  <conditionalFormatting sqref="E2459">
    <cfRule type="expression" dxfId="4" priority="8125">
      <formula>AND(NOT(HasFormula(A2463)),A2463&lt;&gt;"")</formula>
    </cfRule>
  </conditionalFormatting>
  <conditionalFormatting sqref="I2459:L2459">
    <cfRule type="expression" dxfId="4" priority="8128">
      <formula>AND(NOT(HasFormula(E2463)),E2463&lt;&gt;"")</formula>
    </cfRule>
    <cfRule type="expression" dxfId="3" priority="8129">
      <formula>AND(NOT(HasFormula(A2459)),A2459&lt;&gt;"")</formula>
    </cfRule>
  </conditionalFormatting>
  <conditionalFormatting sqref="D2460">
    <cfRule type="expression" dxfId="4" priority="8135">
      <formula>AND(NOT(HasFormula(XFD2464)),XFD2464&lt;&gt;"")</formula>
    </cfRule>
  </conditionalFormatting>
  <conditionalFormatting sqref="E2460">
    <cfRule type="expression" dxfId="4" priority="8137">
      <formula>AND(NOT(HasFormula(A2464)),A2464&lt;&gt;"")</formula>
    </cfRule>
  </conditionalFormatting>
  <conditionalFormatting sqref="I2460:L2460">
    <cfRule type="expression" dxfId="4" priority="8140">
      <formula>AND(NOT(HasFormula(E2464)),E2464&lt;&gt;"")</formula>
    </cfRule>
    <cfRule type="expression" dxfId="3" priority="8141">
      <formula>AND(NOT(HasFormula(A2460)),A2460&lt;&gt;"")</formula>
    </cfRule>
  </conditionalFormatting>
  <conditionalFormatting sqref="D2462">
    <cfRule type="expression" dxfId="4" priority="8122">
      <formula>AND(NOT(HasFormula(XFD2459)),XFD2459&lt;&gt;"")</formula>
    </cfRule>
  </conditionalFormatting>
  <conditionalFormatting sqref="E2462">
    <cfRule type="expression" dxfId="4" priority="8124">
      <formula>AND(NOT(HasFormula(A2459)),A2459&lt;&gt;"")</formula>
    </cfRule>
  </conditionalFormatting>
  <conditionalFormatting sqref="I2462:L2462">
    <cfRule type="expression" dxfId="4" priority="8126">
      <formula>AND(NOT(HasFormula(E2459)),E2459&lt;&gt;"")</formula>
    </cfRule>
    <cfRule type="expression" dxfId="3" priority="8127">
      <formula>AND(NOT(HasFormula(A2462)),A2462&lt;&gt;"")</formula>
    </cfRule>
  </conditionalFormatting>
  <conditionalFormatting sqref="D2463">
    <cfRule type="expression" dxfId="4" priority="8134">
      <formula>AND(NOT(HasFormula(XFD2460)),XFD2460&lt;&gt;"")</formula>
    </cfRule>
  </conditionalFormatting>
  <conditionalFormatting sqref="E2463">
    <cfRule type="expression" dxfId="4" priority="8136">
      <formula>AND(NOT(HasFormula(A2460)),A2460&lt;&gt;"")</formula>
    </cfRule>
  </conditionalFormatting>
  <conditionalFormatting sqref="I2463:L2463">
    <cfRule type="expression" dxfId="4" priority="8138">
      <formula>AND(NOT(HasFormula(E2460)),E2460&lt;&gt;"")</formula>
    </cfRule>
    <cfRule type="expression" dxfId="3" priority="8139">
      <formula>AND(NOT(HasFormula(A2463)),A2463&lt;&gt;"")</formula>
    </cfRule>
  </conditionalFormatting>
  <conditionalFormatting sqref="D2474">
    <cfRule type="expression" dxfId="4" priority="8107">
      <formula>AND(NOT(HasFormula(XFD2456)),XFD2456&lt;&gt;"")</formula>
    </cfRule>
  </conditionalFormatting>
  <conditionalFormatting sqref="E2474">
    <cfRule type="expression" dxfId="4" priority="8110">
      <formula>AND(NOT(HasFormula(A2456)),A2456&lt;&gt;"")</formula>
    </cfRule>
  </conditionalFormatting>
  <conditionalFormatting sqref="I2474:L2474">
    <cfRule type="expression" dxfId="4" priority="8114">
      <formula>AND(NOT(HasFormula(E2456)),E2456&lt;&gt;"")</formula>
    </cfRule>
    <cfRule type="expression" dxfId="3" priority="8115">
      <formula>AND(NOT(HasFormula(A2474)),A2474&lt;&gt;"")</formula>
    </cfRule>
  </conditionalFormatting>
  <conditionalFormatting sqref="D2483">
    <cfRule type="expression" dxfId="4" priority="8150">
      <formula>AND(NOT(HasFormula(#REF!)),#REF!&lt;&gt;"")</formula>
    </cfRule>
  </conditionalFormatting>
  <conditionalFormatting sqref="E2483">
    <cfRule type="expression" dxfId="4" priority="8151">
      <formula>AND(NOT(HasFormula(#REF!)),#REF!&lt;&gt;"")</formula>
    </cfRule>
  </conditionalFormatting>
  <conditionalFormatting sqref="I2483:L2483">
    <cfRule type="expression" dxfId="4" priority="8152">
      <formula>AND(NOT(HasFormula(#REF!)),#REF!&lt;&gt;"")</formula>
    </cfRule>
    <cfRule type="expression" dxfId="3" priority="8153">
      <formula>AND(NOT(HasFormula(A2483)),A2483&lt;&gt;"")</formula>
    </cfRule>
  </conditionalFormatting>
  <conditionalFormatting sqref="D2484">
    <cfRule type="expression" dxfId="4" priority="8144">
      <formula>AND(NOT(HasFormula(XFD2486)),XFD2486&lt;&gt;"")</formula>
    </cfRule>
  </conditionalFormatting>
  <conditionalFormatting sqref="E2484">
    <cfRule type="expression" dxfId="4" priority="8145">
      <formula>AND(NOT(HasFormula(A2486)),A2486&lt;&gt;"")</formula>
    </cfRule>
  </conditionalFormatting>
  <conditionalFormatting sqref="I2484:L2484">
    <cfRule type="expression" dxfId="4" priority="8146">
      <formula>AND(NOT(HasFormula(E2486)),E2486&lt;&gt;"")</formula>
    </cfRule>
    <cfRule type="expression" dxfId="3" priority="8147">
      <formula>AND(NOT(HasFormula(A2484)),A2484&lt;&gt;"")</formula>
    </cfRule>
  </conditionalFormatting>
  <conditionalFormatting sqref="E2548">
    <cfRule type="expression" dxfId="4" priority="8161">
      <formula>AND(NOT(HasFormula(#REF!)),#REF!&lt;&gt;"")</formula>
    </cfRule>
  </conditionalFormatting>
  <conditionalFormatting sqref="H2548">
    <cfRule type="expression" dxfId="4" priority="8164">
      <formula>AND(NOT(HasFormula(#REF!)),#REF!&lt;&gt;"")</formula>
    </cfRule>
    <cfRule type="expression" dxfId="3" priority="8165">
      <formula>AND(NOT(HasFormula(XFD2548)),XFD2548&lt;&gt;"")</formula>
    </cfRule>
  </conditionalFormatting>
  <conditionalFormatting sqref="I2548:L2548">
    <cfRule type="expression" dxfId="4" priority="8162">
      <formula>AND(NOT(HasFormula(#REF!)),#REF!&lt;&gt;"")</formula>
    </cfRule>
    <cfRule type="expression" dxfId="3" priority="8163">
      <formula>AND(NOT(HasFormula(A2548)),A2548&lt;&gt;"")</formula>
    </cfRule>
  </conditionalFormatting>
  <conditionalFormatting sqref="D2554">
    <cfRule type="expression" dxfId="4" priority="8168">
      <formula>AND(NOT(HasFormula(#REF!)),#REF!&lt;&gt;"")</formula>
    </cfRule>
  </conditionalFormatting>
  <conditionalFormatting sqref="E2554">
    <cfRule type="expression" dxfId="4" priority="8169">
      <formula>AND(NOT(HasFormula(#REF!)),#REF!&lt;&gt;"")</formula>
    </cfRule>
  </conditionalFormatting>
  <conditionalFormatting sqref="H2554">
    <cfRule type="expression" dxfId="4" priority="8166">
      <formula>AND(NOT(HasFormula(#REF!)),#REF!&lt;&gt;"")</formula>
    </cfRule>
    <cfRule type="expression" dxfId="3" priority="8167">
      <formula>AND(NOT(HasFormula(XFD2554)),XFD2554&lt;&gt;"")</formula>
    </cfRule>
  </conditionalFormatting>
  <conditionalFormatting sqref="I2554:L2554">
    <cfRule type="expression" dxfId="4" priority="8170">
      <formula>AND(NOT(HasFormula(#REF!)),#REF!&lt;&gt;"")</formula>
    </cfRule>
    <cfRule type="expression" dxfId="3" priority="8171">
      <formula>AND(NOT(HasFormula(A2554)),A2554&lt;&gt;"")</formula>
    </cfRule>
  </conditionalFormatting>
  <conditionalFormatting sqref="D2576:E2576">
    <cfRule type="expression" dxfId="3" priority="509">
      <formula>AND(NOT(HasFormula(XEZ2576)),XEZ2576&lt;&gt;"")</formula>
    </cfRule>
  </conditionalFormatting>
  <conditionalFormatting sqref="D2576">
    <cfRule type="expression" dxfId="4" priority="508">
      <formula>AND(NOT(HasFormula(XFD2577)),XFD2577&lt;&gt;"")</formula>
    </cfRule>
    <cfRule type="expression" dxfId="2" priority="506">
      <formula>AND(NOT(_xlfn.ISFORMULA(D2576)),D2576&lt;&gt;"")</formula>
    </cfRule>
  </conditionalFormatting>
  <conditionalFormatting sqref="E2576">
    <cfRule type="expression" dxfId="4" priority="516">
      <formula>AND(NOT(HasFormula(A2577)),A2577&lt;&gt;"")</formula>
    </cfRule>
  </conditionalFormatting>
  <conditionalFormatting sqref="F2576">
    <cfRule type="containsText" dxfId="5" priority="511" operator="between" text="HRB500E">
      <formula>NOT(ISERROR(SEARCH("HRB500E",F2576)))</formula>
    </cfRule>
    <cfRule type="containsText" dxfId="6" priority="510" operator="between" text="12m">
      <formula>NOT(ISERROR(SEARCH("12m",F2576)))</formula>
    </cfRule>
  </conditionalFormatting>
  <conditionalFormatting sqref="I2576:L2576">
    <cfRule type="expression" dxfId="3" priority="515">
      <formula>AND(NOT(HasFormula(A2576)),A2576&lt;&gt;"")</formula>
    </cfRule>
    <cfRule type="expression" dxfId="4" priority="514">
      <formula>AND(NOT(HasFormula(E2577)),E2577&lt;&gt;"")</formula>
    </cfRule>
  </conditionalFormatting>
  <conditionalFormatting sqref="L2576:O2576">
    <cfRule type="containsText" dxfId="1" priority="505" operator="between" text="送货车型9.6米">
      <formula>NOT(ISERROR(SEARCH("送货车型9.6米",L2576)))</formula>
    </cfRule>
  </conditionalFormatting>
  <conditionalFormatting sqref="D2604">
    <cfRule type="expression" dxfId="4" priority="8174">
      <formula>AND(NOT(HasFormula(XFD2606)),XFD2606&lt;&gt;"")</formula>
    </cfRule>
  </conditionalFormatting>
  <conditionalFormatting sqref="E2604">
    <cfRule type="expression" dxfId="4" priority="8175">
      <formula>AND(NOT(HasFormula(A2606)),A2606&lt;&gt;"")</formula>
    </cfRule>
  </conditionalFormatting>
  <conditionalFormatting sqref="I2604:L2604">
    <cfRule type="expression" dxfId="4" priority="8176">
      <formula>AND(NOT(HasFormula(E2606)),E2606&lt;&gt;"")</formula>
    </cfRule>
    <cfRule type="expression" dxfId="3" priority="8177">
      <formula>AND(NOT(HasFormula(A2604)),A2604&lt;&gt;"")</formula>
    </cfRule>
  </conditionalFormatting>
  <conditionalFormatting sqref="D2611">
    <cfRule type="expression" dxfId="4" priority="8186">
      <formula>AND(NOT(HasFormula(#REF!)),#REF!&lt;&gt;"")</formula>
    </cfRule>
  </conditionalFormatting>
  <conditionalFormatting sqref="E2611">
    <cfRule type="expression" dxfId="4" priority="8187">
      <formula>AND(NOT(HasFormula(#REF!)),#REF!&lt;&gt;"")</formula>
    </cfRule>
  </conditionalFormatting>
  <conditionalFormatting sqref="I2611:L2611">
    <cfRule type="expression" dxfId="4" priority="8188">
      <formula>AND(NOT(HasFormula(#REF!)),#REF!&lt;&gt;"")</formula>
    </cfRule>
    <cfRule type="expression" dxfId="3" priority="8189">
      <formula>AND(NOT(HasFormula(A2611)),A2611&lt;&gt;"")</formula>
    </cfRule>
  </conditionalFormatting>
  <conditionalFormatting sqref="D2619">
    <cfRule type="expression" dxfId="4" priority="8192">
      <formula>AND(NOT(HasFormula(#REF!)),#REF!&lt;&gt;"")</formula>
    </cfRule>
  </conditionalFormatting>
  <conditionalFormatting sqref="E2619">
    <cfRule type="expression" dxfId="4" priority="8193">
      <formula>AND(NOT(HasFormula(#REF!)),#REF!&lt;&gt;"")</formula>
    </cfRule>
  </conditionalFormatting>
  <conditionalFormatting sqref="I2619:L2619">
    <cfRule type="expression" dxfId="4" priority="8194">
      <formula>AND(NOT(HasFormula(#REF!)),#REF!&lt;&gt;"")</formula>
    </cfRule>
    <cfRule type="expression" dxfId="3" priority="8195">
      <formula>AND(NOT(HasFormula(A2619)),A2619&lt;&gt;"")</formula>
    </cfRule>
  </conditionalFormatting>
  <conditionalFormatting sqref="D2643">
    <cfRule type="expression" dxfId="4" priority="8202">
      <formula>AND(NOT(HasFormula(#REF!)),#REF!&lt;&gt;"")</formula>
    </cfRule>
  </conditionalFormatting>
  <conditionalFormatting sqref="E2643">
    <cfRule type="expression" dxfId="4" priority="8203">
      <formula>AND(NOT(HasFormula(#REF!)),#REF!&lt;&gt;"")</formula>
    </cfRule>
  </conditionalFormatting>
  <conditionalFormatting sqref="I2643:L2643">
    <cfRule type="expression" dxfId="4" priority="8204">
      <formula>AND(NOT(HasFormula(#REF!)),#REF!&lt;&gt;"")</formula>
    </cfRule>
    <cfRule type="expression" dxfId="3" priority="8205">
      <formula>AND(NOT(HasFormula(A2643)),A2643&lt;&gt;"")</formula>
    </cfRule>
  </conditionalFormatting>
  <conditionalFormatting sqref="D2646">
    <cfRule type="expression" dxfId="4" priority="8198">
      <formula>AND(NOT(HasFormula(#REF!)),#REF!&lt;&gt;"")</formula>
    </cfRule>
  </conditionalFormatting>
  <conditionalFormatting sqref="E2646">
    <cfRule type="expression" dxfId="4" priority="8199">
      <formula>AND(NOT(HasFormula(#REF!)),#REF!&lt;&gt;"")</formula>
    </cfRule>
  </conditionalFormatting>
  <conditionalFormatting sqref="H2646">
    <cfRule type="expression" dxfId="4" priority="8228">
      <formula>AND(NOT(HasFormula(D2650)),D2650&lt;&gt;"")</formula>
    </cfRule>
    <cfRule type="expression" dxfId="3" priority="8229">
      <formula>AND(NOT(HasFormula(XFD2646)),XFD2646&lt;&gt;"")</formula>
    </cfRule>
  </conditionalFormatting>
  <conditionalFormatting sqref="I2646:L2646">
    <cfRule type="expression" dxfId="4" priority="8200">
      <formula>AND(NOT(HasFormula(#REF!)),#REF!&lt;&gt;"")</formula>
    </cfRule>
    <cfRule type="expression" dxfId="3" priority="8201">
      <formula>AND(NOT(HasFormula(A2646)),A2646&lt;&gt;"")</formula>
    </cfRule>
  </conditionalFormatting>
  <conditionalFormatting sqref="D2647">
    <cfRule type="expression" dxfId="4" priority="8216">
      <formula>AND(NOT(HasFormula(#REF!)),#REF!&lt;&gt;"")</formula>
    </cfRule>
  </conditionalFormatting>
  <conditionalFormatting sqref="E2647">
    <cfRule type="expression" dxfId="4" priority="8217">
      <formula>AND(NOT(HasFormula(#REF!)),#REF!&lt;&gt;"")</formula>
    </cfRule>
  </conditionalFormatting>
  <conditionalFormatting sqref="I2647:L2647">
    <cfRule type="expression" dxfId="4" priority="8218">
      <formula>AND(NOT(HasFormula(#REF!)),#REF!&lt;&gt;"")</formula>
    </cfRule>
    <cfRule type="expression" dxfId="3" priority="8219">
      <formula>AND(NOT(HasFormula(A2647)),A2647&lt;&gt;"")</formula>
    </cfRule>
  </conditionalFormatting>
  <conditionalFormatting sqref="D2649">
    <cfRule type="expression" dxfId="4" priority="8221">
      <formula>AND(NOT(HasFormula(XFD2647)),XFD2647&lt;&gt;"")</formula>
    </cfRule>
  </conditionalFormatting>
  <conditionalFormatting sqref="E2649">
    <cfRule type="expression" dxfId="4" priority="8223">
      <formula>AND(NOT(HasFormula(A2647)),A2647&lt;&gt;"")</formula>
    </cfRule>
  </conditionalFormatting>
  <conditionalFormatting sqref="I2649:L2649">
    <cfRule type="expression" dxfId="4" priority="8226">
      <formula>AND(NOT(HasFormula(E2647)),E2647&lt;&gt;"")</formula>
    </cfRule>
    <cfRule type="expression" dxfId="3" priority="8227">
      <formula>AND(NOT(HasFormula(A2649)),A2649&lt;&gt;"")</formula>
    </cfRule>
  </conditionalFormatting>
  <conditionalFormatting sqref="D2665">
    <cfRule type="expression" dxfId="4" priority="8208">
      <formula>AND(NOT(HasFormula(#REF!)),#REF!&lt;&gt;"")</formula>
    </cfRule>
  </conditionalFormatting>
  <conditionalFormatting sqref="E2665">
    <cfRule type="expression" dxfId="4" priority="8209">
      <formula>AND(NOT(HasFormula(#REF!)),#REF!&lt;&gt;"")</formula>
    </cfRule>
  </conditionalFormatting>
  <conditionalFormatting sqref="I2665:L2665">
    <cfRule type="expression" dxfId="4" priority="8210">
      <formula>AND(NOT(HasFormula(#REF!)),#REF!&lt;&gt;"")</formula>
    </cfRule>
    <cfRule type="expression" dxfId="3" priority="8211">
      <formula>AND(NOT(HasFormula(A2665)),A2665&lt;&gt;"")</formula>
    </cfRule>
  </conditionalFormatting>
  <conditionalFormatting sqref="D2669">
    <cfRule type="expression" dxfId="4" priority="8220">
      <formula>AND(NOT(HasFormula(XFD2648)),XFD2648&lt;&gt;"")</formula>
    </cfRule>
  </conditionalFormatting>
  <conditionalFormatting sqref="E2669">
    <cfRule type="expression" dxfId="4" priority="8222">
      <formula>AND(NOT(HasFormula(A2648)),A2648&lt;&gt;"")</formula>
    </cfRule>
  </conditionalFormatting>
  <conditionalFormatting sqref="I2669:L2669">
    <cfRule type="expression" dxfId="4" priority="8224">
      <formula>AND(NOT(HasFormula(E2648)),E2648&lt;&gt;"")</formula>
    </cfRule>
    <cfRule type="expression" dxfId="3" priority="8225">
      <formula>AND(NOT(HasFormula(A2669)),A2669&lt;&gt;"")</formula>
    </cfRule>
  </conditionalFormatting>
  <conditionalFormatting sqref="D2699">
    <cfRule type="expression" dxfId="4" priority="8232">
      <formula>AND(NOT(HasFormula(XFD2700)),XFD2700&lt;&gt;"")</formula>
    </cfRule>
  </conditionalFormatting>
  <conditionalFormatting sqref="E2699">
    <cfRule type="expression" dxfId="4" priority="8233">
      <formula>AND(NOT(HasFormula(A2700)),A2700&lt;&gt;"")</formula>
    </cfRule>
  </conditionalFormatting>
  <conditionalFormatting sqref="I2699:L2699">
    <cfRule type="expression" dxfId="4" priority="8234">
      <formula>AND(NOT(HasFormula(E2700)),E2700&lt;&gt;"")</formula>
    </cfRule>
    <cfRule type="expression" dxfId="3" priority="8235">
      <formula>AND(NOT(HasFormula(A2699)),A2699&lt;&gt;"")</formula>
    </cfRule>
  </conditionalFormatting>
  <conditionalFormatting sqref="D2709">
    <cfRule type="expression" dxfId="4" priority="8241">
      <formula>AND(NOT(HasFormula(#REF!)),#REF!&lt;&gt;"")</formula>
    </cfRule>
  </conditionalFormatting>
  <conditionalFormatting sqref="E2709">
    <cfRule type="expression" dxfId="4" priority="8242">
      <formula>AND(NOT(HasFormula(#REF!)),#REF!&lt;&gt;"")</formula>
    </cfRule>
  </conditionalFormatting>
  <conditionalFormatting sqref="I2709:L2709">
    <cfRule type="expression" dxfId="4" priority="8243">
      <formula>AND(NOT(HasFormula(#REF!)),#REF!&lt;&gt;"")</formula>
    </cfRule>
    <cfRule type="expression" dxfId="3" priority="8244">
      <formula>AND(NOT(HasFormula(A2709)),A2709&lt;&gt;"")</formula>
    </cfRule>
  </conditionalFormatting>
  <conditionalFormatting sqref="D2721">
    <cfRule type="expression" dxfId="4" priority="8251">
      <formula>AND(NOT(HasFormula(#REF!)),#REF!&lt;&gt;"")</formula>
    </cfRule>
  </conditionalFormatting>
  <conditionalFormatting sqref="E2721">
    <cfRule type="expression" dxfId="4" priority="8252">
      <formula>AND(NOT(HasFormula(#REF!)),#REF!&lt;&gt;"")</formula>
    </cfRule>
  </conditionalFormatting>
  <conditionalFormatting sqref="I2721:L2721">
    <cfRule type="expression" dxfId="4" priority="8253">
      <formula>AND(NOT(HasFormula(#REF!)),#REF!&lt;&gt;"")</formula>
    </cfRule>
    <cfRule type="expression" dxfId="3" priority="8254">
      <formula>AND(NOT(HasFormula(A2721)),A2721&lt;&gt;"")</formula>
    </cfRule>
  </conditionalFormatting>
  <conditionalFormatting sqref="D2794">
    <cfRule type="expression" dxfId="4" priority="8261">
      <formula>AND(NOT(HasFormula(XFD2796)),XFD2796&lt;&gt;"")</formula>
    </cfRule>
  </conditionalFormatting>
  <conditionalFormatting sqref="E2794">
    <cfRule type="expression" dxfId="4" priority="8262">
      <formula>AND(NOT(HasFormula(A2796)),A2796&lt;&gt;"")</formula>
    </cfRule>
  </conditionalFormatting>
  <conditionalFormatting sqref="I2794:L2794">
    <cfRule type="expression" dxfId="4" priority="8263">
      <formula>AND(NOT(HasFormula(E2796)),E2796&lt;&gt;"")</formula>
    </cfRule>
    <cfRule type="expression" dxfId="3" priority="8264">
      <formula>AND(NOT(HasFormula(A2794)),A2794&lt;&gt;"")</formula>
    </cfRule>
  </conditionalFormatting>
  <conditionalFormatting sqref="D2795">
    <cfRule type="expression" dxfId="4" priority="8265">
      <formula>AND(NOT(HasFormula(XFD2798)),XFD2798&lt;&gt;"")</formula>
    </cfRule>
  </conditionalFormatting>
  <conditionalFormatting sqref="E2795">
    <cfRule type="expression" dxfId="4" priority="8266">
      <formula>AND(NOT(HasFormula(A2798)),A2798&lt;&gt;"")</formula>
    </cfRule>
  </conditionalFormatting>
  <conditionalFormatting sqref="I2795:L2795">
    <cfRule type="expression" dxfId="4" priority="8275">
      <formula>AND(NOT(HasFormula(E2798)),E2798&lt;&gt;"")</formula>
    </cfRule>
    <cfRule type="expression" dxfId="3" priority="8276">
      <formula>AND(NOT(HasFormula(A2795)),A2795&lt;&gt;"")</formula>
    </cfRule>
  </conditionalFormatting>
  <conditionalFormatting sqref="D2808">
    <cfRule type="expression" dxfId="4" priority="8299">
      <formula>AND(NOT(HasFormula(XFD2813)),XFD2813&lt;&gt;"")</formula>
    </cfRule>
  </conditionalFormatting>
  <conditionalFormatting sqref="E2808">
    <cfRule type="expression" dxfId="4" priority="8302">
      <formula>AND(NOT(HasFormula(A2813)),A2813&lt;&gt;"")</formula>
    </cfRule>
  </conditionalFormatting>
  <conditionalFormatting sqref="I2808:L2808">
    <cfRule type="expression" dxfId="4" priority="8305">
      <formula>AND(NOT(HasFormula(E2813)),E2813&lt;&gt;"")</formula>
    </cfRule>
    <cfRule type="expression" dxfId="3" priority="8306">
      <formula>AND(NOT(HasFormula(A2808)),A2808&lt;&gt;"")</formula>
    </cfRule>
  </conditionalFormatting>
  <conditionalFormatting sqref="D2809">
    <cfRule type="expression" dxfId="4" priority="8319">
      <formula>AND(NOT(HasFormula(XFD2810)),XFD2810&lt;&gt;"")</formula>
    </cfRule>
  </conditionalFormatting>
  <conditionalFormatting sqref="E2809">
    <cfRule type="expression" dxfId="4" priority="8320">
      <formula>AND(NOT(HasFormula(A2810)),A2810&lt;&gt;"")</formula>
    </cfRule>
  </conditionalFormatting>
  <conditionalFormatting sqref="I2809:L2809">
    <cfRule type="expression" dxfId="4" priority="8321">
      <formula>AND(NOT(HasFormula(E2810)),E2810&lt;&gt;"")</formula>
    </cfRule>
    <cfRule type="expression" dxfId="3" priority="8322">
      <formula>AND(NOT(HasFormula(A2809)),A2809&lt;&gt;"")</formula>
    </cfRule>
  </conditionalFormatting>
  <conditionalFormatting sqref="D2810">
    <cfRule type="expression" dxfId="4" priority="8289">
      <formula>AND(NOT(HasFormula(#REF!)),#REF!&lt;&gt;"")</formula>
    </cfRule>
  </conditionalFormatting>
  <conditionalFormatting sqref="E2810">
    <cfRule type="expression" dxfId="4" priority="8290">
      <formula>AND(NOT(HasFormula(#REF!)),#REF!&lt;&gt;"")</formula>
    </cfRule>
  </conditionalFormatting>
  <conditionalFormatting sqref="I2810:L2810">
    <cfRule type="expression" dxfId="4" priority="8291">
      <formula>AND(NOT(HasFormula(#REF!)),#REF!&lt;&gt;"")</formula>
    </cfRule>
    <cfRule type="expression" dxfId="3" priority="8292">
      <formula>AND(NOT(HasFormula(A2810)),A2810&lt;&gt;"")</formula>
    </cfRule>
  </conditionalFormatting>
  <conditionalFormatting sqref="D2811">
    <cfRule type="expression" dxfId="4" priority="8300">
      <formula>AND(NOT(HasFormula(XFD2812)),XFD2812&lt;&gt;"")</formula>
    </cfRule>
  </conditionalFormatting>
  <conditionalFormatting sqref="E2811">
    <cfRule type="expression" dxfId="4" priority="8303">
      <formula>AND(NOT(HasFormula(A2812)),A2812&lt;&gt;"")</formula>
    </cfRule>
  </conditionalFormatting>
  <conditionalFormatting sqref="I2811:L2811">
    <cfRule type="expression" dxfId="4" priority="8307">
      <formula>AND(NOT(HasFormula(E2812)),E2812&lt;&gt;"")</formula>
    </cfRule>
    <cfRule type="expression" dxfId="3" priority="8308">
      <formula>AND(NOT(HasFormula(A2811)),A2811&lt;&gt;"")</formula>
    </cfRule>
  </conditionalFormatting>
  <conditionalFormatting sqref="D2812">
    <cfRule type="expression" dxfId="4" priority="8301">
      <formula>AND(NOT(HasFormula(XFD2809)),XFD2809&lt;&gt;"")</formula>
    </cfRule>
  </conditionalFormatting>
  <conditionalFormatting sqref="E2812">
    <cfRule type="expression" dxfId="4" priority="8304">
      <formula>AND(NOT(HasFormula(A2809)),A2809&lt;&gt;"")</formula>
    </cfRule>
  </conditionalFormatting>
  <conditionalFormatting sqref="I2812:L2812">
    <cfRule type="expression" dxfId="4" priority="8309">
      <formula>AND(NOT(HasFormula(E2809)),E2809&lt;&gt;"")</formula>
    </cfRule>
    <cfRule type="expression" dxfId="3" priority="8310">
      <formula>AND(NOT(HasFormula(A2812)),A2812&lt;&gt;"")</formula>
    </cfRule>
  </conditionalFormatting>
  <conditionalFormatting sqref="D2818">
    <cfRule type="expression" dxfId="4" priority="8283">
      <formula>AND(NOT(HasFormula(#REF!)),#REF!&lt;&gt;"")</formula>
    </cfRule>
  </conditionalFormatting>
  <conditionalFormatting sqref="E2818">
    <cfRule type="expression" dxfId="4" priority="8284">
      <formula>AND(NOT(HasFormula(#REF!)),#REF!&lt;&gt;"")</formula>
    </cfRule>
  </conditionalFormatting>
  <conditionalFormatting sqref="I2818:L2818">
    <cfRule type="expression" dxfId="4" priority="8285">
      <formula>AND(NOT(HasFormula(#REF!)),#REF!&lt;&gt;"")</formula>
    </cfRule>
    <cfRule type="expression" dxfId="3" priority="8286">
      <formula>AND(NOT(HasFormula(A2818)),A2818&lt;&gt;"")</formula>
    </cfRule>
  </conditionalFormatting>
  <conditionalFormatting sqref="D2825">
    <cfRule type="expression" dxfId="4" priority="8313">
      <formula>AND(NOT(HasFormula(XFD2811)),XFD2811&lt;&gt;"")</formula>
    </cfRule>
  </conditionalFormatting>
  <conditionalFormatting sqref="E2825">
    <cfRule type="expression" dxfId="4" priority="8314">
      <formula>AND(NOT(HasFormula(A2811)),A2811&lt;&gt;"")</formula>
    </cfRule>
  </conditionalFormatting>
  <conditionalFormatting sqref="I2825:L2825">
    <cfRule type="expression" dxfId="4" priority="8315">
      <formula>AND(NOT(HasFormula(E2811)),E2811&lt;&gt;"")</formula>
    </cfRule>
    <cfRule type="expression" dxfId="3" priority="8316">
      <formula>AND(NOT(HasFormula(A2825)),A2825&lt;&gt;"")</formula>
    </cfRule>
  </conditionalFormatting>
  <conditionalFormatting sqref="D2845">
    <cfRule type="expression" dxfId="4" priority="8347">
      <formula>AND(NOT(HasFormula(#REF!)),#REF!&lt;&gt;"")</formula>
    </cfRule>
  </conditionalFormatting>
  <conditionalFormatting sqref="E2845">
    <cfRule type="expression" dxfId="4" priority="8348">
      <formula>AND(NOT(HasFormula(#REF!)),#REF!&lt;&gt;"")</formula>
    </cfRule>
  </conditionalFormatting>
  <conditionalFormatting sqref="H2845">
    <cfRule type="expression" dxfId="4" priority="8345">
      <formula>AND(NOT(HasFormula(#REF!)),#REF!&lt;&gt;"")</formula>
    </cfRule>
    <cfRule type="expression" dxfId="3" priority="8346">
      <formula>AND(NOT(HasFormula(XFD2845)),XFD2845&lt;&gt;"")</formula>
    </cfRule>
  </conditionalFormatting>
  <conditionalFormatting sqref="I2845:L2845">
    <cfRule type="expression" dxfId="4" priority="8349">
      <formula>AND(NOT(HasFormula(#REF!)),#REF!&lt;&gt;"")</formula>
    </cfRule>
    <cfRule type="expression" dxfId="3" priority="8350">
      <formula>AND(NOT(HasFormula(A2845)),A2845&lt;&gt;"")</formula>
    </cfRule>
  </conditionalFormatting>
  <conditionalFormatting sqref="D2851">
    <cfRule type="expression" dxfId="4" priority="8325">
      <formula>AND(NOT(HasFormula(#REF!)),#REF!&lt;&gt;"")</formula>
    </cfRule>
  </conditionalFormatting>
  <conditionalFormatting sqref="E2851">
    <cfRule type="expression" dxfId="4" priority="8326">
      <formula>AND(NOT(HasFormula(#REF!)),#REF!&lt;&gt;"")</formula>
    </cfRule>
  </conditionalFormatting>
  <conditionalFormatting sqref="I2851:L2851">
    <cfRule type="expression" dxfId="4" priority="8327">
      <formula>AND(NOT(HasFormula(#REF!)),#REF!&lt;&gt;"")</formula>
    </cfRule>
    <cfRule type="expression" dxfId="3" priority="8328">
      <formula>AND(NOT(HasFormula(A2851)),A2851&lt;&gt;"")</formula>
    </cfRule>
  </conditionalFormatting>
  <conditionalFormatting sqref="D2852">
    <cfRule type="expression" dxfId="4" priority="8339">
      <formula>AND(NOT(HasFormula(XFD2854)),XFD2854&lt;&gt;"")</formula>
    </cfRule>
  </conditionalFormatting>
  <conditionalFormatting sqref="E2852">
    <cfRule type="expression" dxfId="4" priority="8340">
      <formula>AND(NOT(HasFormula(A2854)),A2854&lt;&gt;"")</formula>
    </cfRule>
  </conditionalFormatting>
  <conditionalFormatting sqref="I2852:L2852">
    <cfRule type="expression" dxfId="4" priority="8343">
      <formula>AND(NOT(HasFormula(E2854)),E2854&lt;&gt;"")</formula>
    </cfRule>
    <cfRule type="expression" dxfId="3" priority="8344">
      <formula>AND(NOT(HasFormula(A2852)),A2852&lt;&gt;"")</formula>
    </cfRule>
  </conditionalFormatting>
  <conditionalFormatting sqref="D2853">
    <cfRule type="expression" dxfId="4" priority="8329">
      <formula>AND(NOT(HasFormula(#REF!)),#REF!&lt;&gt;"")</formula>
    </cfRule>
  </conditionalFormatting>
  <conditionalFormatting sqref="E2853">
    <cfRule type="expression" dxfId="4" priority="8330">
      <formula>AND(NOT(HasFormula(#REF!)),#REF!&lt;&gt;"")</formula>
    </cfRule>
  </conditionalFormatting>
  <conditionalFormatting sqref="I2853:L2853">
    <cfRule type="expression" dxfId="4" priority="8337">
      <formula>AND(NOT(HasFormula(#REF!)),#REF!&lt;&gt;"")</formula>
    </cfRule>
    <cfRule type="expression" dxfId="3" priority="8338">
      <formula>AND(NOT(HasFormula(A2853)),A2853&lt;&gt;"")</formula>
    </cfRule>
  </conditionalFormatting>
  <conditionalFormatting sqref="D2891">
    <cfRule type="expression" dxfId="4" priority="8437">
      <formula>AND(NOT(HasFormula(#REF!)),#REF!&lt;&gt;"")</formula>
    </cfRule>
  </conditionalFormatting>
  <conditionalFormatting sqref="E2891">
    <cfRule type="expression" dxfId="4" priority="8438">
      <formula>AND(NOT(HasFormula(#REF!)),#REF!&lt;&gt;"")</formula>
    </cfRule>
  </conditionalFormatting>
  <conditionalFormatting sqref="H2891">
    <cfRule type="expression" dxfId="4" priority="8435">
      <formula>AND(NOT(HasFormula(#REF!)),#REF!&lt;&gt;"")</formula>
    </cfRule>
    <cfRule type="expression" dxfId="3" priority="8436">
      <formula>AND(NOT(HasFormula(XFD2891)),XFD2891&lt;&gt;"")</formula>
    </cfRule>
  </conditionalFormatting>
  <conditionalFormatting sqref="J2891:K2891">
    <cfRule type="expression" dxfId="4" priority="8353">
      <formula>AND(NOT(HasFormula(F2892)),F2892&lt;&gt;"")</formula>
    </cfRule>
    <cfRule type="expression" dxfId="3" priority="8354">
      <formula>AND(NOT(HasFormula(B2891)),B2891&lt;&gt;"")</formula>
    </cfRule>
  </conditionalFormatting>
  <conditionalFormatting sqref="D2927">
    <cfRule type="expression" dxfId="4" priority="8375">
      <formula>AND(NOT(HasFormula(#REF!)),#REF!&lt;&gt;"")</formula>
    </cfRule>
  </conditionalFormatting>
  <conditionalFormatting sqref="E2927">
    <cfRule type="expression" dxfId="4" priority="8376">
      <formula>AND(NOT(HasFormula(#REF!)),#REF!&lt;&gt;"")</formula>
    </cfRule>
  </conditionalFormatting>
  <conditionalFormatting sqref="H2927">
    <cfRule type="expression" dxfId="4" priority="8373">
      <formula>AND(NOT(HasFormula(#REF!)),#REF!&lt;&gt;"")</formula>
    </cfRule>
    <cfRule type="expression" dxfId="3" priority="8374">
      <formula>AND(NOT(HasFormula(XFD2927)),XFD2927&lt;&gt;"")</formula>
    </cfRule>
  </conditionalFormatting>
  <conditionalFormatting sqref="I2927:L2927">
    <cfRule type="expression" dxfId="4" priority="8377">
      <formula>AND(NOT(HasFormula(#REF!)),#REF!&lt;&gt;"")</formula>
    </cfRule>
    <cfRule type="expression" dxfId="3" priority="8378">
      <formula>AND(NOT(HasFormula(A2927)),A2927&lt;&gt;"")</formula>
    </cfRule>
  </conditionalFormatting>
  <conditionalFormatting sqref="D2931">
    <cfRule type="expression" dxfId="4" priority="8385">
      <formula>AND(NOT(HasFormula(#REF!)),#REF!&lt;&gt;"")</formula>
    </cfRule>
  </conditionalFormatting>
  <conditionalFormatting sqref="E2931">
    <cfRule type="expression" dxfId="4" priority="8386">
      <formula>AND(NOT(HasFormula(#REF!)),#REF!&lt;&gt;"")</formula>
    </cfRule>
  </conditionalFormatting>
  <conditionalFormatting sqref="H2931">
    <cfRule type="expression" dxfId="4" priority="8387">
      <formula>AND(NOT(HasFormula(#REF!)),#REF!&lt;&gt;"")</formula>
    </cfRule>
    <cfRule type="expression" dxfId="3" priority="8388">
      <formula>AND(NOT(HasFormula(XFD2931)),XFD2931&lt;&gt;"")</formula>
    </cfRule>
  </conditionalFormatting>
  <conditionalFormatting sqref="I2931:L2931">
    <cfRule type="expression" dxfId="4" priority="8401">
      <formula>AND(NOT(HasFormula(#REF!)),#REF!&lt;&gt;"")</formula>
    </cfRule>
    <cfRule type="expression" dxfId="3" priority="8402">
      <formula>AND(NOT(HasFormula(A2931)),A2931&lt;&gt;"")</formula>
    </cfRule>
  </conditionalFormatting>
  <conditionalFormatting sqref="D2933">
    <cfRule type="expression" dxfId="4" priority="8394">
      <formula>AND(NOT(HasFormula(XFD2938)),XFD2938&lt;&gt;"")</formula>
    </cfRule>
  </conditionalFormatting>
  <conditionalFormatting sqref="E2933">
    <cfRule type="expression" dxfId="4" priority="8396">
      <formula>AND(NOT(HasFormula(A2938)),A2938&lt;&gt;"")</formula>
    </cfRule>
  </conditionalFormatting>
  <conditionalFormatting sqref="I2933:L2933">
    <cfRule type="expression" dxfId="4" priority="8399">
      <formula>AND(NOT(HasFormula(E2938)),E2938&lt;&gt;"")</formula>
    </cfRule>
    <cfRule type="expression" dxfId="3" priority="8400">
      <formula>AND(NOT(HasFormula(A2933)),A2933&lt;&gt;"")</formula>
    </cfRule>
  </conditionalFormatting>
  <conditionalFormatting sqref="D2935">
    <cfRule type="expression" dxfId="4" priority="8407">
      <formula>AND(NOT(HasFormula(XFD2937)),XFD2937&lt;&gt;"")</formula>
    </cfRule>
  </conditionalFormatting>
  <conditionalFormatting sqref="E2935">
    <cfRule type="expression" dxfId="4" priority="8409">
      <formula>AND(NOT(HasFormula(A2937)),A2937&lt;&gt;"")</formula>
    </cfRule>
  </conditionalFormatting>
  <conditionalFormatting sqref="I2935:L2935">
    <cfRule type="expression" dxfId="4" priority="8411">
      <formula>AND(NOT(HasFormula(E2937)),E2937&lt;&gt;"")</formula>
    </cfRule>
    <cfRule type="expression" dxfId="3" priority="8412">
      <formula>AND(NOT(HasFormula(A2935)),A2935&lt;&gt;"")</formula>
    </cfRule>
  </conditionalFormatting>
  <conditionalFormatting sqref="D2936">
    <cfRule type="expression" dxfId="4" priority="8393">
      <formula>AND(NOT(HasFormula(XFD2932)),XFD2932&lt;&gt;"")</formula>
    </cfRule>
  </conditionalFormatting>
  <conditionalFormatting sqref="E2936">
    <cfRule type="expression" dxfId="4" priority="8395">
      <formula>AND(NOT(HasFormula(A2932)),A2932&lt;&gt;"")</formula>
    </cfRule>
  </conditionalFormatting>
  <conditionalFormatting sqref="I2936:L2936">
    <cfRule type="expression" dxfId="4" priority="8397">
      <formula>AND(NOT(HasFormula(E2932)),E2932&lt;&gt;"")</formula>
    </cfRule>
    <cfRule type="expression" dxfId="3" priority="8398">
      <formula>AND(NOT(HasFormula(A2936)),A2936&lt;&gt;"")</formula>
    </cfRule>
  </conditionalFormatting>
  <conditionalFormatting sqref="D2937">
    <cfRule type="expression" dxfId="4" priority="8408">
      <formula>AND(NOT(HasFormula(XFD2936)),XFD2936&lt;&gt;"")</formula>
    </cfRule>
  </conditionalFormatting>
  <conditionalFormatting sqref="E2937">
    <cfRule type="expression" dxfId="4" priority="8410">
      <formula>AND(NOT(HasFormula(A2936)),A2936&lt;&gt;"")</formula>
    </cfRule>
  </conditionalFormatting>
  <conditionalFormatting sqref="I2937:L2937">
    <cfRule type="expression" dxfId="4" priority="8413">
      <formula>AND(NOT(HasFormula(E2936)),E2936&lt;&gt;"")</formula>
    </cfRule>
    <cfRule type="expression" dxfId="3" priority="8414">
      <formula>AND(NOT(HasFormula(A2937)),A2937&lt;&gt;"")</formula>
    </cfRule>
  </conditionalFormatting>
  <conditionalFormatting sqref="C2996">
    <cfRule type="timePeriod" dxfId="7" priority="405" timePeriod="yesterday">
      <formula>FLOOR(C2996,1)=TODAY()-1</formula>
    </cfRule>
  </conditionalFormatting>
  <conditionalFormatting sqref="D2999">
    <cfRule type="expression" dxfId="4" priority="417">
      <formula>AND(NOT(HasFormula(XFD3001)),XFD3001&lt;&gt;"")</formula>
    </cfRule>
  </conditionalFormatting>
  <conditionalFormatting sqref="E2999">
    <cfRule type="expression" dxfId="4" priority="418">
      <formula>AND(NOT(HasFormula(A3001)),A3001&lt;&gt;"")</formula>
    </cfRule>
  </conditionalFormatting>
  <conditionalFormatting sqref="I2999:L2999">
    <cfRule type="expression" dxfId="4" priority="419">
      <formula>AND(NOT(HasFormula(E3001)),E3001&lt;&gt;"")</formula>
    </cfRule>
    <cfRule type="expression" dxfId="3" priority="420">
      <formula>AND(NOT(HasFormula(A2999)),A2999&lt;&gt;"")</formula>
    </cfRule>
  </conditionalFormatting>
  <conditionalFormatting sqref="D3023">
    <cfRule type="expression" dxfId="4" priority="8427">
      <formula>AND(NOT(HasFormula(XFD3025)),XFD3025&lt;&gt;"")</formula>
    </cfRule>
  </conditionalFormatting>
  <conditionalFormatting sqref="E3023">
    <cfRule type="expression" dxfId="4" priority="8428">
      <formula>AND(NOT(HasFormula(A3025)),A3025&lt;&gt;"")</formula>
    </cfRule>
  </conditionalFormatting>
  <conditionalFormatting sqref="I3023:L3023">
    <cfRule type="expression" dxfId="4" priority="8429">
      <formula>AND(NOT(HasFormula(E3025)),E3025&lt;&gt;"")</formula>
    </cfRule>
    <cfRule type="expression" dxfId="3" priority="8430">
      <formula>AND(NOT(HasFormula(A3023)),A3023&lt;&gt;"")</formula>
    </cfRule>
  </conditionalFormatting>
  <conditionalFormatting sqref="D3024">
    <cfRule type="expression" dxfId="4" priority="8441">
      <formula>AND(NOT(HasFormula(#REF!)),#REF!&lt;&gt;"")</formula>
    </cfRule>
  </conditionalFormatting>
  <conditionalFormatting sqref="E3024">
    <cfRule type="expression" dxfId="4" priority="8442">
      <formula>AND(NOT(HasFormula(#REF!)),#REF!&lt;&gt;"")</formula>
    </cfRule>
  </conditionalFormatting>
  <conditionalFormatting sqref="I3024:L3024">
    <cfRule type="expression" dxfId="4" priority="8447">
      <formula>AND(NOT(HasFormula(#REF!)),#REF!&lt;&gt;"")</formula>
    </cfRule>
    <cfRule type="expression" dxfId="3" priority="8448">
      <formula>AND(NOT(HasFormula(A3024)),A3024&lt;&gt;"")</formula>
    </cfRule>
  </conditionalFormatting>
  <conditionalFormatting sqref="D3028">
    <cfRule type="expression" dxfId="4" priority="8449">
      <formula>AND(NOT(HasFormula(#REF!)),#REF!&lt;&gt;"")</formula>
    </cfRule>
  </conditionalFormatting>
  <conditionalFormatting sqref="E3028">
    <cfRule type="expression" dxfId="4" priority="8450">
      <formula>AND(NOT(HasFormula(#REF!)),#REF!&lt;&gt;"")</formula>
    </cfRule>
  </conditionalFormatting>
  <conditionalFormatting sqref="I3028:L3028">
    <cfRule type="expression" dxfId="4" priority="8451">
      <formula>AND(NOT(HasFormula(#REF!)),#REF!&lt;&gt;"")</formula>
    </cfRule>
    <cfRule type="expression" dxfId="3" priority="8452">
      <formula>AND(NOT(HasFormula(A3028)),A3028&lt;&gt;"")</formula>
    </cfRule>
  </conditionalFormatting>
  <conditionalFormatting sqref="D3040">
    <cfRule type="expression" dxfId="4" priority="8431">
      <formula>AND(NOT(HasFormula(#REF!)),#REF!&lt;&gt;"")</formula>
    </cfRule>
  </conditionalFormatting>
  <conditionalFormatting sqref="E3040">
    <cfRule type="expression" dxfId="4" priority="8432">
      <formula>AND(NOT(HasFormula(#REF!)),#REF!&lt;&gt;"")</formula>
    </cfRule>
  </conditionalFormatting>
  <conditionalFormatting sqref="I3040:L3040">
    <cfRule type="expression" dxfId="4" priority="8433">
      <formula>AND(NOT(HasFormula(#REF!)),#REF!&lt;&gt;"")</formula>
    </cfRule>
    <cfRule type="expression" dxfId="3" priority="8434">
      <formula>AND(NOT(HasFormula(A3040)),A3040&lt;&gt;"")</formula>
    </cfRule>
  </conditionalFormatting>
  <conditionalFormatting sqref="D3045">
    <cfRule type="expression" dxfId="4" priority="315">
      <formula>AND(NOT(HasFormula(XFD3047)),XFD3047&lt;&gt;"")</formula>
    </cfRule>
  </conditionalFormatting>
  <conditionalFormatting sqref="E3045">
    <cfRule type="expression" dxfId="4" priority="316">
      <formula>AND(NOT(HasFormula(A3047)),A3047&lt;&gt;"")</formula>
    </cfRule>
  </conditionalFormatting>
  <conditionalFormatting sqref="I3045:L3045">
    <cfRule type="expression" dxfId="4" priority="317">
      <formula>AND(NOT(HasFormula(E3047)),E3047&lt;&gt;"")</formula>
    </cfRule>
    <cfRule type="expression" dxfId="3" priority="318">
      <formula>AND(NOT(HasFormula(A3045)),A3045&lt;&gt;"")</formula>
    </cfRule>
  </conditionalFormatting>
  <conditionalFormatting sqref="D3050">
    <cfRule type="expression" dxfId="4" priority="328">
      <formula>AND(NOT(HasFormula(XFD3052)),XFD3052&lt;&gt;"")</formula>
    </cfRule>
  </conditionalFormatting>
  <conditionalFormatting sqref="E3050">
    <cfRule type="expression" dxfId="4" priority="329">
      <formula>AND(NOT(HasFormula(A3052)),A3052&lt;&gt;"")</formula>
    </cfRule>
  </conditionalFormatting>
  <conditionalFormatting sqref="I3050:L3050">
    <cfRule type="expression" dxfId="4" priority="330">
      <formula>AND(NOT(HasFormula(E3052)),E3052&lt;&gt;"")</formula>
    </cfRule>
    <cfRule type="expression" dxfId="3" priority="331">
      <formula>AND(NOT(HasFormula(A3050)),A3050&lt;&gt;"")</formula>
    </cfRule>
  </conditionalFormatting>
  <conditionalFormatting sqref="D3054">
    <cfRule type="expression" dxfId="2" priority="8459">
      <formula>AND(NOT(_xlfn.ISFORMULA(D3054)),D3054&lt;&gt;"")</formula>
    </cfRule>
    <cfRule type="expression" dxfId="4" priority="8460">
      <formula>AND(NOT(HasFormula(#REF!)),#REF!&lt;&gt;"")</formula>
    </cfRule>
  </conditionalFormatting>
  <conditionalFormatting sqref="E3054">
    <cfRule type="expression" dxfId="4" priority="8461">
      <formula>AND(NOT(HasFormula(#REF!)),#REF!&lt;&gt;"")</formula>
    </cfRule>
  </conditionalFormatting>
  <conditionalFormatting sqref="I3054:L3054">
    <cfRule type="expression" dxfId="4" priority="8462">
      <formula>AND(NOT(HasFormula(#REF!)),#REF!&lt;&gt;"")</formula>
    </cfRule>
    <cfRule type="expression" dxfId="3" priority="8463">
      <formula>AND(NOT(HasFormula(A3054)),A3054&lt;&gt;"")</formula>
    </cfRule>
  </conditionalFormatting>
  <conditionalFormatting sqref="E3055">
    <cfRule type="expression" dxfId="4" priority="8454">
      <formula>AND(NOT(HasFormula(A3055)),A3055&lt;&gt;"")</formula>
    </cfRule>
  </conditionalFormatting>
  <conditionalFormatting sqref="I3055">
    <cfRule type="expression" dxfId="4" priority="8455">
      <formula>AND(NOT(HasFormula(E3056)),E3056&lt;&gt;"")</formula>
    </cfRule>
    <cfRule type="expression" dxfId="3" priority="8456">
      <formula>AND(NOT(HasFormula(#REF!)),#REF!&lt;&gt;"")</formula>
    </cfRule>
  </conditionalFormatting>
  <conditionalFormatting sqref="I3056">
    <cfRule type="expression" dxfId="4" priority="8457">
      <formula>AND(NOT(HasFormula(E3057)),E3057&lt;&gt;"")</formula>
    </cfRule>
    <cfRule type="expression" dxfId="3" priority="8458">
      <formula>AND(NOT(HasFormula(A3055)),A3055&lt;&gt;"")</formula>
    </cfRule>
  </conditionalFormatting>
  <conditionalFormatting sqref="D3088">
    <cfRule type="expression" dxfId="2" priority="8470">
      <formula>AND(NOT(_xlfn.ISFORMULA(D3088)),D3088&lt;&gt;"")</formula>
    </cfRule>
    <cfRule type="expression" dxfId="4" priority="8471">
      <formula>AND(NOT(HasFormula(XFD3092)),XFD3092&lt;&gt;"")</formula>
    </cfRule>
  </conditionalFormatting>
  <conditionalFormatting sqref="I3088:L3088">
    <cfRule type="expression" dxfId="4" priority="8472">
      <formula>AND(NOT(HasFormula(E3092)),E3092&lt;&gt;"")</formula>
    </cfRule>
    <cfRule type="expression" dxfId="3" priority="8473">
      <formula>AND(NOT(HasFormula(A3088)),A3088&lt;&gt;"")</formula>
    </cfRule>
  </conditionalFormatting>
  <conditionalFormatting sqref="M3089">
    <cfRule type="containsText" dxfId="1" priority="272" operator="between" text="送货车型9.6米">
      <formula>NOT(ISERROR(SEARCH("送货车型9.6米",M3089)))</formula>
    </cfRule>
  </conditionalFormatting>
  <conditionalFormatting sqref="D3100">
    <cfRule type="expression" dxfId="4" priority="8466">
      <formula>AND(NOT(HasFormula(XFD3102)),XFD3102&lt;&gt;"")</formula>
    </cfRule>
  </conditionalFormatting>
  <conditionalFormatting sqref="E3100">
    <cfRule type="expression" dxfId="4" priority="8467">
      <formula>AND(NOT(HasFormula(A3102)),A3102&lt;&gt;"")</formula>
    </cfRule>
  </conditionalFormatting>
  <conditionalFormatting sqref="I3100:L3100">
    <cfRule type="expression" dxfId="4" priority="8468">
      <formula>AND(NOT(HasFormula(E3102)),E3102&lt;&gt;"")</formula>
    </cfRule>
    <cfRule type="expression" dxfId="3" priority="8469">
      <formula>AND(NOT(HasFormula(A3100)),A3100&lt;&gt;"")</formula>
    </cfRule>
  </conditionalFormatting>
  <conditionalFormatting sqref="D3101">
    <cfRule type="expression" dxfId="4" priority="8512">
      <formula>AND(NOT(HasFormula(#REF!)),#REF!&lt;&gt;"")</formula>
    </cfRule>
  </conditionalFormatting>
  <conditionalFormatting sqref="E3101">
    <cfRule type="expression" dxfId="4" priority="8513">
      <formula>AND(NOT(HasFormula(#REF!)),#REF!&lt;&gt;"")</formula>
    </cfRule>
  </conditionalFormatting>
  <conditionalFormatting sqref="I3101:L3101">
    <cfRule type="expression" dxfId="4" priority="8518">
      <formula>AND(NOT(HasFormula(#REF!)),#REF!&lt;&gt;"")</formula>
    </cfRule>
    <cfRule type="expression" dxfId="3" priority="8519">
      <formula>AND(NOT(HasFormula(A3101)),A3101&lt;&gt;"")</formula>
    </cfRule>
  </conditionalFormatting>
  <conditionalFormatting sqref="D3102">
    <cfRule type="expression" dxfId="4" priority="8514">
      <formula>AND(NOT(HasFormula(#REF!)),#REF!&lt;&gt;"")</formula>
    </cfRule>
  </conditionalFormatting>
  <conditionalFormatting sqref="E3102">
    <cfRule type="expression" dxfId="4" priority="8515">
      <formula>AND(NOT(HasFormula(#REF!)),#REF!&lt;&gt;"")</formula>
    </cfRule>
  </conditionalFormatting>
  <conditionalFormatting sqref="I3102:L3102">
    <cfRule type="expression" dxfId="4" priority="8516">
      <formula>AND(NOT(HasFormula(#REF!)),#REF!&lt;&gt;"")</formula>
    </cfRule>
    <cfRule type="expression" dxfId="3" priority="8517">
      <formula>AND(NOT(HasFormula(A3102)),A3102&lt;&gt;"")</formula>
    </cfRule>
  </conditionalFormatting>
  <conditionalFormatting sqref="D3133">
    <cfRule type="expression" dxfId="4" priority="8508">
      <formula>AND(NOT(HasFormula(#REF!)),#REF!&lt;&gt;"")</formula>
    </cfRule>
  </conditionalFormatting>
  <conditionalFormatting sqref="E3133">
    <cfRule type="expression" dxfId="4" priority="8509">
      <formula>AND(NOT(HasFormula(#REF!)),#REF!&lt;&gt;"")</formula>
    </cfRule>
  </conditionalFormatting>
  <conditionalFormatting sqref="H3133">
    <cfRule type="expression" dxfId="4" priority="8532">
      <formula>AND(NOT(HasFormula(#REF!)),#REF!&lt;&gt;"")</formula>
    </cfRule>
    <cfRule type="expression" dxfId="3" priority="8533">
      <formula>AND(NOT(HasFormula(XFD3133)),XFD3133&lt;&gt;"")</formula>
    </cfRule>
  </conditionalFormatting>
  <conditionalFormatting sqref="I3133:L3133">
    <cfRule type="expression" dxfId="4" priority="8510">
      <formula>AND(NOT(HasFormula(#REF!)),#REF!&lt;&gt;"")</formula>
    </cfRule>
    <cfRule type="expression" dxfId="3" priority="8511">
      <formula>AND(NOT(HasFormula(A3133)),A3133&lt;&gt;"")</formula>
    </cfRule>
  </conditionalFormatting>
  <conditionalFormatting sqref="D3154">
    <cfRule type="expression" dxfId="4" priority="8528">
      <formula>AND(NOT(HasFormula(#REF!)),#REF!&lt;&gt;"")</formula>
    </cfRule>
  </conditionalFormatting>
  <conditionalFormatting sqref="E3154">
    <cfRule type="expression" dxfId="4" priority="8529">
      <formula>AND(NOT(HasFormula(#REF!)),#REF!&lt;&gt;"")</formula>
    </cfRule>
  </conditionalFormatting>
  <conditionalFormatting sqref="I3154:L3154">
    <cfRule type="expression" dxfId="4" priority="8530">
      <formula>AND(NOT(HasFormula(#REF!)),#REF!&lt;&gt;"")</formula>
    </cfRule>
    <cfRule type="expression" dxfId="3" priority="8531">
      <formula>AND(NOT(HasFormula(A3154)),A3154&lt;&gt;"")</formula>
    </cfRule>
  </conditionalFormatting>
  <conditionalFormatting sqref="D3205">
    <cfRule type="expression" dxfId="4" priority="240">
      <formula>AND(NOT(HasFormula(#REF!)),#REF!&lt;&gt;"")</formula>
    </cfRule>
  </conditionalFormatting>
  <conditionalFormatting sqref="E3205">
    <cfRule type="expression" dxfId="4" priority="241">
      <formula>AND(NOT(HasFormula(#REF!)),#REF!&lt;&gt;"")</formula>
    </cfRule>
  </conditionalFormatting>
  <conditionalFormatting sqref="I3205:L3205">
    <cfRule type="expression" dxfId="3" priority="243">
      <formula>AND(NOT(HasFormula(A3205)),A3205&lt;&gt;"")</formula>
    </cfRule>
    <cfRule type="expression" dxfId="4" priority="242">
      <formula>AND(NOT(HasFormula(#REF!)),#REF!&lt;&gt;"")</formula>
    </cfRule>
  </conditionalFormatting>
  <conditionalFormatting sqref="D3206">
    <cfRule type="expression" dxfId="4" priority="8540">
      <formula>AND(NOT(HasFormula(XFD3208)),XFD3208&lt;&gt;"")</formula>
    </cfRule>
  </conditionalFormatting>
  <conditionalFormatting sqref="E3206">
    <cfRule type="expression" dxfId="4" priority="8541">
      <formula>AND(NOT(HasFormula(A3208)),A3208&lt;&gt;"")</formula>
    </cfRule>
  </conditionalFormatting>
  <conditionalFormatting sqref="I3206:L3206">
    <cfRule type="expression" dxfId="4" priority="8542">
      <formula>AND(NOT(HasFormula(E3208)),E3208&lt;&gt;"")</formula>
    </cfRule>
    <cfRule type="expression" dxfId="3" priority="8543">
      <formula>AND(NOT(HasFormula(A3206)),A3206&lt;&gt;"")</formula>
    </cfRule>
  </conditionalFormatting>
  <conditionalFormatting sqref="D3207">
    <cfRule type="expression" dxfId="4" priority="8544">
      <formula>AND(NOT(HasFormula(XFD3210)),XFD3210&lt;&gt;"")</formula>
    </cfRule>
  </conditionalFormatting>
  <conditionalFormatting sqref="E3207">
    <cfRule type="expression" dxfId="4" priority="8545">
      <formula>AND(NOT(HasFormula(A3210)),A3210&lt;&gt;"")</formula>
    </cfRule>
  </conditionalFormatting>
  <conditionalFormatting sqref="I3207:L3207">
    <cfRule type="expression" dxfId="4" priority="8550">
      <formula>AND(NOT(HasFormula(E3210)),E3210&lt;&gt;"")</formula>
    </cfRule>
    <cfRule type="expression" dxfId="3" priority="8551">
      <formula>AND(NOT(HasFormula(A3207)),A3207&lt;&gt;"")</formula>
    </cfRule>
  </conditionalFormatting>
  <conditionalFormatting sqref="D3208">
    <cfRule type="expression" dxfId="4" priority="8546">
      <formula>AND(NOT(HasFormula(XFD3210)),XFD3210&lt;&gt;"")</formula>
    </cfRule>
  </conditionalFormatting>
  <conditionalFormatting sqref="E3208">
    <cfRule type="expression" dxfId="4" priority="8547">
      <formula>AND(NOT(HasFormula(A3210)),A3210&lt;&gt;"")</formula>
    </cfRule>
  </conditionalFormatting>
  <conditionalFormatting sqref="I3208:L3208">
    <cfRule type="expression" dxfId="4" priority="8548">
      <formula>AND(NOT(HasFormula(E3210)),E3210&lt;&gt;"")</formula>
    </cfRule>
    <cfRule type="expression" dxfId="3" priority="8549">
      <formula>AND(NOT(HasFormula(A3208)),A3208&lt;&gt;"")</formula>
    </cfRule>
  </conditionalFormatting>
  <conditionalFormatting sqref="D3209">
    <cfRule type="expression" dxfId="4" priority="8552">
      <formula>AND(NOT(HasFormula(XFD3212)),XFD3212&lt;&gt;"")</formula>
    </cfRule>
  </conditionalFormatting>
  <conditionalFormatting sqref="E3209">
    <cfRule type="expression" dxfId="4" priority="8553">
      <formula>AND(NOT(HasFormula(A3212)),A3212&lt;&gt;"")</formula>
    </cfRule>
  </conditionalFormatting>
  <conditionalFormatting sqref="I3209:L3209">
    <cfRule type="expression" dxfId="4" priority="8558">
      <formula>AND(NOT(HasFormula(E3212)),E3212&lt;&gt;"")</formula>
    </cfRule>
    <cfRule type="expression" dxfId="3" priority="8559">
      <formula>AND(NOT(HasFormula(A3209)),A3209&lt;&gt;"")</formula>
    </cfRule>
  </conditionalFormatting>
  <conditionalFormatting sqref="D3210">
    <cfRule type="expression" dxfId="4" priority="8554">
      <formula>AND(NOT(HasFormula(XFD3212)),XFD3212&lt;&gt;"")</formula>
    </cfRule>
  </conditionalFormatting>
  <conditionalFormatting sqref="E3210">
    <cfRule type="expression" dxfId="4" priority="8555">
      <formula>AND(NOT(HasFormula(A3212)),A3212&lt;&gt;"")</formula>
    </cfRule>
  </conditionalFormatting>
  <conditionalFormatting sqref="I3210:L3210">
    <cfRule type="expression" dxfId="4" priority="8556">
      <formula>AND(NOT(HasFormula(E3212)),E3212&lt;&gt;"")</formula>
    </cfRule>
    <cfRule type="expression" dxfId="3" priority="8557">
      <formula>AND(NOT(HasFormula(A3210)),A3210&lt;&gt;"")</formula>
    </cfRule>
  </conditionalFormatting>
  <conditionalFormatting sqref="D3211">
    <cfRule type="expression" dxfId="4" priority="8560">
      <formula>AND(NOT(HasFormula(XFD3214)),XFD3214&lt;&gt;"")</formula>
    </cfRule>
  </conditionalFormatting>
  <conditionalFormatting sqref="E3211">
    <cfRule type="expression" dxfId="4" priority="8561">
      <formula>AND(NOT(HasFormula(A3214)),A3214&lt;&gt;"")</formula>
    </cfRule>
  </conditionalFormatting>
  <conditionalFormatting sqref="I3211:L3211">
    <cfRule type="expression" dxfId="4" priority="8566">
      <formula>AND(NOT(HasFormula(E3214)),E3214&lt;&gt;"")</formula>
    </cfRule>
    <cfRule type="expression" dxfId="3" priority="8567">
      <formula>AND(NOT(HasFormula(A3211)),A3211&lt;&gt;"")</formula>
    </cfRule>
  </conditionalFormatting>
  <conditionalFormatting sqref="D3256">
    <cfRule type="expression" dxfId="4" priority="8536">
      <formula>AND(NOT(HasFormula(#REF!)),#REF!&lt;&gt;"")</formula>
    </cfRule>
  </conditionalFormatting>
  <conditionalFormatting sqref="E3256">
    <cfRule type="expression" dxfId="4" priority="8537">
      <formula>AND(NOT(HasFormula(#REF!)),#REF!&lt;&gt;"")</formula>
    </cfRule>
  </conditionalFormatting>
  <conditionalFormatting sqref="I3256:L3256">
    <cfRule type="expression" dxfId="4" priority="8538">
      <formula>AND(NOT(HasFormula(#REF!)),#REF!&lt;&gt;"")</formula>
    </cfRule>
    <cfRule type="expression" dxfId="3" priority="8539">
      <formula>AND(NOT(HasFormula(A3256)),A3256&lt;&gt;"")</formula>
    </cfRule>
  </conditionalFormatting>
  <conditionalFormatting sqref="D3318">
    <cfRule type="expression" dxfId="4" priority="8586">
      <formula>AND(NOT(HasFormula(#REF!)),#REF!&lt;&gt;"")</formula>
    </cfRule>
  </conditionalFormatting>
  <conditionalFormatting sqref="E3318">
    <cfRule type="expression" dxfId="4" priority="8587">
      <formula>AND(NOT(HasFormula(#REF!)),#REF!&lt;&gt;"")</formula>
    </cfRule>
  </conditionalFormatting>
  <conditionalFormatting sqref="I3318:L3318">
    <cfRule type="expression" dxfId="4" priority="8588">
      <formula>AND(NOT(HasFormula(#REF!)),#REF!&lt;&gt;"")</formula>
    </cfRule>
    <cfRule type="expression" dxfId="3" priority="8589">
      <formula>AND(NOT(HasFormula(A3318)),A3318&lt;&gt;"")</formula>
    </cfRule>
  </conditionalFormatting>
  <conditionalFormatting sqref="D3319">
    <cfRule type="expression" dxfId="4" priority="8582">
      <formula>AND(NOT(HasFormula(#REF!)),#REF!&lt;&gt;"")</formula>
    </cfRule>
  </conditionalFormatting>
  <conditionalFormatting sqref="E3319">
    <cfRule type="expression" dxfId="4" priority="8583">
      <formula>AND(NOT(HasFormula(#REF!)),#REF!&lt;&gt;"")</formula>
    </cfRule>
  </conditionalFormatting>
  <conditionalFormatting sqref="I3319:L3319">
    <cfRule type="expression" dxfId="4" priority="8584">
      <formula>AND(NOT(HasFormula(#REF!)),#REF!&lt;&gt;"")</formula>
    </cfRule>
    <cfRule type="expression" dxfId="3" priority="8585">
      <formula>AND(NOT(HasFormula(A3319)),A3319&lt;&gt;"")</formula>
    </cfRule>
  </conditionalFormatting>
  <conditionalFormatting sqref="D3329">
    <cfRule type="expression" dxfId="4" priority="8594">
      <formula>AND(NOT(HasFormula(#REF!)),#REF!&lt;&gt;"")</formula>
    </cfRule>
  </conditionalFormatting>
  <conditionalFormatting sqref="E3329">
    <cfRule type="expression" dxfId="4" priority="8595">
      <formula>AND(NOT(HasFormula(#REF!)),#REF!&lt;&gt;"")</formula>
    </cfRule>
  </conditionalFormatting>
  <conditionalFormatting sqref="I3329:L3329">
    <cfRule type="expression" dxfId="4" priority="8596">
      <formula>AND(NOT(HasFormula(#REF!)),#REF!&lt;&gt;"")</formula>
    </cfRule>
    <cfRule type="expression" dxfId="3" priority="8597">
      <formula>AND(NOT(HasFormula(A3329)),A3329&lt;&gt;"")</formula>
    </cfRule>
  </conditionalFormatting>
  <conditionalFormatting sqref="D3338">
    <cfRule type="expression" dxfId="4" priority="8598">
      <formula>AND(NOT(HasFormula(#REF!)),#REF!&lt;&gt;"")</formula>
    </cfRule>
  </conditionalFormatting>
  <conditionalFormatting sqref="E3338">
    <cfRule type="expression" dxfId="4" priority="8599">
      <formula>AND(NOT(HasFormula(#REF!)),#REF!&lt;&gt;"")</formula>
    </cfRule>
  </conditionalFormatting>
  <conditionalFormatting sqref="I3338:L3338">
    <cfRule type="expression" dxfId="4" priority="8600">
      <formula>AND(NOT(HasFormula(#REF!)),#REF!&lt;&gt;"")</formula>
    </cfRule>
    <cfRule type="expression" dxfId="3" priority="8601">
      <formula>AND(NOT(HasFormula(A3338)),A3338&lt;&gt;"")</formula>
    </cfRule>
  </conditionalFormatting>
  <conditionalFormatting sqref="D3346">
    <cfRule type="expression" dxfId="4" priority="8606">
      <formula>AND(NOT(HasFormula(XFD3348)),XFD3348&lt;&gt;"")</formula>
    </cfRule>
  </conditionalFormatting>
  <conditionalFormatting sqref="E3346">
    <cfRule type="expression" dxfId="4" priority="8607">
      <formula>AND(NOT(HasFormula(A3348)),A3348&lt;&gt;"")</formula>
    </cfRule>
  </conditionalFormatting>
  <conditionalFormatting sqref="C3347">
    <cfRule type="timePeriod" dxfId="7" priority="207" timePeriod="yesterday">
      <formula>FLOOR(C3347,1)=TODAY()-1</formula>
    </cfRule>
  </conditionalFormatting>
  <conditionalFormatting sqref="D3347:E3347">
    <cfRule type="expression" dxfId="3" priority="209">
      <formula>AND(NOT(HasFormula(XEZ3347)),XEZ3347&lt;&gt;"")</formula>
    </cfRule>
  </conditionalFormatting>
  <conditionalFormatting sqref="D3347">
    <cfRule type="expression" dxfId="4" priority="208">
      <formula>AND(NOT(HasFormula(XFD3348)),XFD3348&lt;&gt;"")</formula>
    </cfRule>
    <cfRule type="expression" dxfId="2" priority="206">
      <formula>AND(NOT(_xlfn.ISFORMULA(D3347)),D3347&lt;&gt;"")</formula>
    </cfRule>
  </conditionalFormatting>
  <conditionalFormatting sqref="E3347">
    <cfRule type="expression" dxfId="4" priority="210">
      <formula>AND(NOT(HasFormula(A3348)),A3348&lt;&gt;"")</formula>
    </cfRule>
  </conditionalFormatting>
  <conditionalFormatting sqref="D3375">
    <cfRule type="expression" dxfId="4" priority="8640">
      <formula>AND(NOT(HasFormula(#REF!)),#REF!&lt;&gt;"")</formula>
    </cfRule>
  </conditionalFormatting>
  <conditionalFormatting sqref="E3375">
    <cfRule type="expression" dxfId="4" priority="8641">
      <formula>AND(NOT(HasFormula(#REF!)),#REF!&lt;&gt;"")</formula>
    </cfRule>
  </conditionalFormatting>
  <conditionalFormatting sqref="I3375:L3375">
    <cfRule type="expression" dxfId="4" priority="8642">
      <formula>AND(NOT(HasFormula(#REF!)),#REF!&lt;&gt;"")</formula>
    </cfRule>
    <cfRule type="expression" dxfId="3" priority="8643">
      <formula>AND(NOT(HasFormula(A3375)),A3375&lt;&gt;"")</formula>
    </cfRule>
  </conditionalFormatting>
  <conditionalFormatting sqref="D3474">
    <cfRule type="expression" dxfId="4" priority="8736">
      <formula>AND(NOT(HasFormula(#REF!)),#REF!&lt;&gt;"")</formula>
    </cfRule>
  </conditionalFormatting>
  <conditionalFormatting sqref="E3474">
    <cfRule type="expression" dxfId="4" priority="8737">
      <formula>AND(NOT(HasFormula(#REF!)),#REF!&lt;&gt;"")</formula>
    </cfRule>
  </conditionalFormatting>
  <conditionalFormatting sqref="H3474">
    <cfRule type="expression" dxfId="4" priority="8734">
      <formula>AND(NOT(HasFormula(#REF!)),#REF!&lt;&gt;"")</formula>
    </cfRule>
    <cfRule type="expression" dxfId="3" priority="8735">
      <formula>AND(NOT(HasFormula(XFD3474)),XFD3474&lt;&gt;"")</formula>
    </cfRule>
  </conditionalFormatting>
  <conditionalFormatting sqref="I3474:L3474">
    <cfRule type="expression" dxfId="4" priority="8738">
      <formula>AND(NOT(HasFormula(#REF!)),#REF!&lt;&gt;"")</formula>
    </cfRule>
    <cfRule type="expression" dxfId="3" priority="8739">
      <formula>AND(NOT(HasFormula(A3474)),A3474&lt;&gt;"")</formula>
    </cfRule>
  </conditionalFormatting>
  <conditionalFormatting sqref="D3475">
    <cfRule type="expression" dxfId="4" priority="8746">
      <formula>AND(NOT(HasFormula(#REF!)),#REF!&lt;&gt;"")</formula>
    </cfRule>
  </conditionalFormatting>
  <conditionalFormatting sqref="E3475">
    <cfRule type="expression" dxfId="4" priority="8747">
      <formula>AND(NOT(HasFormula(#REF!)),#REF!&lt;&gt;"")</formula>
    </cfRule>
  </conditionalFormatting>
  <conditionalFormatting sqref="H3475">
    <cfRule type="expression" dxfId="4" priority="8744">
      <formula>AND(NOT(HasFormula(#REF!)),#REF!&lt;&gt;"")</formula>
    </cfRule>
    <cfRule type="expression" dxfId="3" priority="8745">
      <formula>AND(NOT(HasFormula(XFD3475)),XFD3475&lt;&gt;"")</formula>
    </cfRule>
  </conditionalFormatting>
  <conditionalFormatting sqref="I3475:L3475">
    <cfRule type="expression" dxfId="4" priority="8748">
      <formula>AND(NOT(HasFormula(#REF!)),#REF!&lt;&gt;"")</formula>
    </cfRule>
    <cfRule type="expression" dxfId="3" priority="8749">
      <formula>AND(NOT(HasFormula(A3475)),A3475&lt;&gt;"")</formula>
    </cfRule>
  </conditionalFormatting>
  <conditionalFormatting sqref="D3484">
    <cfRule type="expression" dxfId="4" priority="8712">
      <formula>AND(NOT(HasFormula(XFD3485)),XFD3485&lt;&gt;"")</formula>
    </cfRule>
  </conditionalFormatting>
  <conditionalFormatting sqref="E3484">
    <cfRule type="expression" dxfId="4" priority="8713">
      <formula>AND(NOT(HasFormula(A3485)),A3485&lt;&gt;"")</formula>
    </cfRule>
  </conditionalFormatting>
  <conditionalFormatting sqref="I3484:L3484">
    <cfRule type="expression" dxfId="4" priority="8714">
      <formula>AND(NOT(HasFormula(E3485)),E3485&lt;&gt;"")</formula>
    </cfRule>
    <cfRule type="expression" dxfId="3" priority="8715">
      <formula>AND(NOT(HasFormula(A3484)),A3484&lt;&gt;"")</formula>
    </cfRule>
  </conditionalFormatting>
  <conditionalFormatting sqref="D3485">
    <cfRule type="expression" dxfId="4" priority="8728">
      <formula>AND(NOT(HasFormula(XFD3486)),XFD3486&lt;&gt;"")</formula>
    </cfRule>
  </conditionalFormatting>
  <conditionalFormatting sqref="E3485">
    <cfRule type="expression" dxfId="4" priority="8729">
      <formula>AND(NOT(HasFormula(A3486)),A3486&lt;&gt;"")</formula>
    </cfRule>
  </conditionalFormatting>
  <conditionalFormatting sqref="I3485:L3485">
    <cfRule type="expression" dxfId="4" priority="8732">
      <formula>AND(NOT(HasFormula(E3486)),E3486&lt;&gt;"")</formula>
    </cfRule>
    <cfRule type="expression" dxfId="3" priority="8733">
      <formula>AND(NOT(HasFormula(A3485)),A3485&lt;&gt;"")</formula>
    </cfRule>
  </conditionalFormatting>
  <conditionalFormatting sqref="D3488">
    <cfRule type="expression" dxfId="4" priority="8760">
      <formula>AND(NOT(HasFormula(#REF!)),#REF!&lt;&gt;"")</formula>
    </cfRule>
  </conditionalFormatting>
  <conditionalFormatting sqref="E3488">
    <cfRule type="expression" dxfId="4" priority="8761">
      <formula>AND(NOT(HasFormula(#REF!)),#REF!&lt;&gt;"")</formula>
    </cfRule>
  </conditionalFormatting>
  <conditionalFormatting sqref="H3488">
    <cfRule type="expression" dxfId="4" priority="195">
      <formula>AND(NOT(HasFormula(#REF!)),#REF!&lt;&gt;"")</formula>
    </cfRule>
    <cfRule type="expression" dxfId="3" priority="196">
      <formula>AND(NOT(HasFormula(XFD3488)),XFD3488&lt;&gt;"")</formula>
    </cfRule>
  </conditionalFormatting>
  <conditionalFormatting sqref="I3488:L3488">
    <cfRule type="expression" dxfId="4" priority="8762">
      <formula>AND(NOT(HasFormula(#REF!)),#REF!&lt;&gt;"")</formula>
    </cfRule>
    <cfRule type="expression" dxfId="3" priority="8763">
      <formula>AND(NOT(HasFormula(A3488)),A3488&lt;&gt;"")</formula>
    </cfRule>
  </conditionalFormatting>
  <conditionalFormatting sqref="D3509">
    <cfRule type="expression" dxfId="4" priority="8756">
      <formula>AND(NOT(HasFormula(#REF!)),#REF!&lt;&gt;"")</formula>
    </cfRule>
  </conditionalFormatting>
  <conditionalFormatting sqref="E3509">
    <cfRule type="expression" dxfId="4" priority="8757">
      <formula>AND(NOT(HasFormula(#REF!)),#REF!&lt;&gt;"")</formula>
    </cfRule>
  </conditionalFormatting>
  <conditionalFormatting sqref="I3509:L3509">
    <cfRule type="expression" dxfId="4" priority="8758">
      <formula>AND(NOT(HasFormula(#REF!)),#REF!&lt;&gt;"")</formula>
    </cfRule>
    <cfRule type="expression" dxfId="3" priority="8759">
      <formula>AND(NOT(HasFormula(A3509)),A3509&lt;&gt;"")</formula>
    </cfRule>
  </conditionalFormatting>
  <conditionalFormatting sqref="H3569">
    <cfRule type="expression" dxfId="4" priority="8778">
      <formula>AND(NOT(HasFormula(D3572)),D3572&lt;&gt;"")</formula>
    </cfRule>
    <cfRule type="expression" dxfId="3" priority="8779">
      <formula>AND(NOT(HasFormula(XFD3569)),XFD3569&lt;&gt;"")</formula>
    </cfRule>
  </conditionalFormatting>
  <conditionalFormatting sqref="D3571">
    <cfRule type="expression" dxfId="4" priority="8772">
      <formula>AND(NOT(HasFormula(XFD3573)),XFD3573&lt;&gt;"")</formula>
    </cfRule>
  </conditionalFormatting>
  <conditionalFormatting sqref="E3571">
    <cfRule type="expression" dxfId="4" priority="8773">
      <formula>AND(NOT(HasFormula(A3573)),A3573&lt;&gt;"")</formula>
    </cfRule>
  </conditionalFormatting>
  <conditionalFormatting sqref="I3571:L3571">
    <cfRule type="expression" dxfId="4" priority="8774">
      <formula>AND(NOT(HasFormula(E3573)),E3573&lt;&gt;"")</formula>
    </cfRule>
    <cfRule type="expression" dxfId="3" priority="8775">
      <formula>AND(NOT(HasFormula(A3571)),A3571&lt;&gt;"")</formula>
    </cfRule>
  </conditionalFormatting>
  <conditionalFormatting sqref="D3581">
    <cfRule type="expression" dxfId="4" priority="8784">
      <formula>AND(NOT(HasFormula(#REF!)),#REF!&lt;&gt;"")</formula>
    </cfRule>
  </conditionalFormatting>
  <conditionalFormatting sqref="E3581">
    <cfRule type="expression" dxfId="4" priority="8785">
      <formula>AND(NOT(HasFormula(#REF!)),#REF!&lt;&gt;"")</formula>
    </cfRule>
  </conditionalFormatting>
  <conditionalFormatting sqref="H3581">
    <cfRule type="expression" dxfId="4" priority="8794">
      <formula>AND(NOT(HasFormula(#REF!)),#REF!&lt;&gt;"")</formula>
    </cfRule>
    <cfRule type="expression" dxfId="3" priority="8795">
      <formula>AND(NOT(HasFormula(XFD3581)),XFD3581&lt;&gt;"")</formula>
    </cfRule>
  </conditionalFormatting>
  <conditionalFormatting sqref="I3581:L3581">
    <cfRule type="expression" dxfId="4" priority="8786">
      <formula>AND(NOT(HasFormula(#REF!)),#REF!&lt;&gt;"")</formula>
    </cfRule>
    <cfRule type="expression" dxfId="3" priority="8787">
      <formula>AND(NOT(HasFormula(A3581)),A3581&lt;&gt;"")</formula>
    </cfRule>
  </conditionalFormatting>
  <conditionalFormatting sqref="D3586">
    <cfRule type="expression" dxfId="4" priority="8790">
      <formula>AND(NOT(HasFormula(#REF!)),#REF!&lt;&gt;"")</formula>
    </cfRule>
  </conditionalFormatting>
  <conditionalFormatting sqref="E3586">
    <cfRule type="expression" dxfId="4" priority="8791">
      <formula>AND(NOT(HasFormula(#REF!)),#REF!&lt;&gt;"")</formula>
    </cfRule>
  </conditionalFormatting>
  <conditionalFormatting sqref="H3586">
    <cfRule type="expression" dxfId="4" priority="8788">
      <formula>AND(NOT(HasFormula(#REF!)),#REF!&lt;&gt;"")</formula>
    </cfRule>
    <cfRule type="expression" dxfId="3" priority="8789">
      <formula>AND(NOT(HasFormula(XFD3586)),XFD3586&lt;&gt;"")</formula>
    </cfRule>
  </conditionalFormatting>
  <conditionalFormatting sqref="I3586:L3586">
    <cfRule type="expression" dxfId="4" priority="8792">
      <formula>AND(NOT(HasFormula(#REF!)),#REF!&lt;&gt;"")</formula>
    </cfRule>
    <cfRule type="expression" dxfId="3" priority="8793">
      <formula>AND(NOT(HasFormula(A3586)),A3586&lt;&gt;"")</formula>
    </cfRule>
  </conditionalFormatting>
  <conditionalFormatting sqref="D3593">
    <cfRule type="expression" dxfId="4" priority="8834">
      <formula>AND(NOT(HasFormula(#REF!)),#REF!&lt;&gt;"")</formula>
    </cfRule>
  </conditionalFormatting>
  <conditionalFormatting sqref="E3593">
    <cfRule type="expression" dxfId="4" priority="8835">
      <formula>AND(NOT(HasFormula(#REF!)),#REF!&lt;&gt;"")</formula>
    </cfRule>
  </conditionalFormatting>
  <conditionalFormatting sqref="I3593:L3593">
    <cfRule type="expression" dxfId="4" priority="8836">
      <formula>AND(NOT(HasFormula(#REF!)),#REF!&lt;&gt;"")</formula>
    </cfRule>
    <cfRule type="expression" dxfId="3" priority="8837">
      <formula>AND(NOT(HasFormula(A3593)),A3593&lt;&gt;"")</formula>
    </cfRule>
  </conditionalFormatting>
  <conditionalFormatting sqref="D3606">
    <cfRule type="expression" dxfId="4" priority="8801">
      <formula>AND(NOT(HasFormula(XFD3605)),XFD3605&lt;&gt;"")</formula>
    </cfRule>
  </conditionalFormatting>
  <conditionalFormatting sqref="E3606">
    <cfRule type="expression" dxfId="4" priority="8803">
      <formula>AND(NOT(HasFormula(A3605)),A3605&lt;&gt;"")</formula>
    </cfRule>
  </conditionalFormatting>
  <conditionalFormatting sqref="I3606:L3606">
    <cfRule type="expression" dxfId="4" priority="8806">
      <formula>AND(NOT(HasFormula(E3605)),E3605&lt;&gt;"")</formula>
    </cfRule>
    <cfRule type="expression" dxfId="3" priority="8807">
      <formula>AND(NOT(HasFormula(A3606)),A3606&lt;&gt;"")</formula>
    </cfRule>
  </conditionalFormatting>
  <conditionalFormatting sqref="D3607">
    <cfRule type="expression" dxfId="4" priority="8810">
      <formula>AND(NOT(HasFormula(XFD3609)),XFD3609&lt;&gt;"")</formula>
    </cfRule>
  </conditionalFormatting>
  <conditionalFormatting sqref="E3607">
    <cfRule type="expression" dxfId="4" priority="8811">
      <formula>AND(NOT(HasFormula(A3609)),A3609&lt;&gt;"")</formula>
    </cfRule>
  </conditionalFormatting>
  <conditionalFormatting sqref="I3607:L3607">
    <cfRule type="expression" dxfId="4" priority="8812">
      <formula>AND(NOT(HasFormula(E3609)),E3609&lt;&gt;"")</formula>
    </cfRule>
    <cfRule type="expression" dxfId="3" priority="8813">
      <formula>AND(NOT(HasFormula(A3607)),A3607&lt;&gt;"")</formula>
    </cfRule>
  </conditionalFormatting>
  <conditionalFormatting sqref="D3608">
    <cfRule type="expression" dxfId="4" priority="8814">
      <formula>AND(NOT(HasFormula(XFD3611)),XFD3611&lt;&gt;"")</formula>
    </cfRule>
  </conditionalFormatting>
  <conditionalFormatting sqref="E3608">
    <cfRule type="expression" dxfId="4" priority="8815">
      <formula>AND(NOT(HasFormula(A3611)),A3611&lt;&gt;"")</formula>
    </cfRule>
  </conditionalFormatting>
  <conditionalFormatting sqref="I3608:L3608">
    <cfRule type="expression" dxfId="4" priority="8824">
      <formula>AND(NOT(HasFormula(E3611)),E3611&lt;&gt;"")</formula>
    </cfRule>
    <cfRule type="expression" dxfId="3" priority="8825">
      <formula>AND(NOT(HasFormula(A3608)),A3608&lt;&gt;"")</formula>
    </cfRule>
  </conditionalFormatting>
  <conditionalFormatting sqref="D3672">
    <cfRule type="expression" dxfId="4" priority="8852">
      <formula>AND(NOT(HasFormula(XFD3675)),XFD3675&lt;&gt;"")</formula>
    </cfRule>
  </conditionalFormatting>
  <conditionalFormatting sqref="E3672">
    <cfRule type="expression" dxfId="4" priority="8853">
      <formula>AND(NOT(HasFormula(A3675)),A3675&lt;&gt;"")</formula>
    </cfRule>
  </conditionalFormatting>
  <conditionalFormatting sqref="I3672:L3672">
    <cfRule type="expression" dxfId="4" priority="8854">
      <formula>AND(NOT(HasFormula(E3675)),E3675&lt;&gt;"")</formula>
    </cfRule>
    <cfRule type="expression" dxfId="3" priority="8855">
      <formula>AND(NOT(HasFormula(A3672)),A3672&lt;&gt;"")</formula>
    </cfRule>
  </conditionalFormatting>
  <conditionalFormatting sqref="D3761">
    <cfRule type="expression" dxfId="4" priority="8900">
      <formula>AND(NOT(HasFormula(#REF!)),#REF!&lt;&gt;"")</formula>
    </cfRule>
  </conditionalFormatting>
  <conditionalFormatting sqref="E3761">
    <cfRule type="expression" dxfId="4" priority="8901">
      <formula>AND(NOT(HasFormula(#REF!)),#REF!&lt;&gt;"")</formula>
    </cfRule>
  </conditionalFormatting>
  <conditionalFormatting sqref="I3761:L3761">
    <cfRule type="expression" dxfId="4" priority="8902">
      <formula>AND(NOT(HasFormula(#REF!)),#REF!&lt;&gt;"")</formula>
    </cfRule>
    <cfRule type="expression" dxfId="3" priority="8903">
      <formula>AND(NOT(HasFormula(A3761)),A3761&lt;&gt;"")</formula>
    </cfRule>
  </conditionalFormatting>
  <conditionalFormatting sqref="D3763">
    <cfRule type="expression" dxfId="4" priority="8876">
      <formula>AND(NOT(HasFormula(#REF!)),#REF!&lt;&gt;"")</formula>
    </cfRule>
  </conditionalFormatting>
  <conditionalFormatting sqref="E3763">
    <cfRule type="expression" dxfId="4" priority="8877">
      <formula>AND(NOT(HasFormula(#REF!)),#REF!&lt;&gt;"")</formula>
    </cfRule>
  </conditionalFormatting>
  <conditionalFormatting sqref="I3763:L3763">
    <cfRule type="expression" dxfId="4" priority="8878">
      <formula>AND(NOT(HasFormula(#REF!)),#REF!&lt;&gt;"")</formula>
    </cfRule>
    <cfRule type="expression" dxfId="3" priority="8879">
      <formula>AND(NOT(HasFormula(A3763)),A3763&lt;&gt;"")</formula>
    </cfRule>
  </conditionalFormatting>
  <conditionalFormatting sqref="D3766">
    <cfRule type="expression" dxfId="4" priority="8885">
      <formula>AND(NOT(HasFormula(XFD3762)),XFD3762&lt;&gt;"")</formula>
    </cfRule>
  </conditionalFormatting>
  <conditionalFormatting sqref="E3766">
    <cfRule type="expression" dxfId="4" priority="8887">
      <formula>AND(NOT(HasFormula(A3762)),A3762&lt;&gt;"")</formula>
    </cfRule>
  </conditionalFormatting>
  <conditionalFormatting sqref="I3766:L3766">
    <cfRule type="expression" dxfId="4" priority="8890">
      <formula>AND(NOT(HasFormula(E3762)),E3762&lt;&gt;"")</formula>
    </cfRule>
    <cfRule type="expression" dxfId="3" priority="8891">
      <formula>AND(NOT(HasFormula(A3766)),A3766&lt;&gt;"")</formula>
    </cfRule>
  </conditionalFormatting>
  <conditionalFormatting sqref="D3767">
    <cfRule type="expression" dxfId="4" priority="8892">
      <formula>AND(NOT(HasFormula(XFD3768)),XFD3768&lt;&gt;"")</formula>
    </cfRule>
  </conditionalFormatting>
  <conditionalFormatting sqref="E3767">
    <cfRule type="expression" dxfId="4" priority="8893">
      <formula>AND(NOT(HasFormula(A3768)),A3768&lt;&gt;"")</formula>
    </cfRule>
  </conditionalFormatting>
  <conditionalFormatting sqref="I3767:L3767">
    <cfRule type="expression" dxfId="4" priority="8896">
      <formula>AND(NOT(HasFormula(E3768)),E3768&lt;&gt;"")</formula>
    </cfRule>
    <cfRule type="expression" dxfId="3" priority="8897">
      <formula>AND(NOT(HasFormula(A3767)),A3767&lt;&gt;"")</formula>
    </cfRule>
  </conditionalFormatting>
  <conditionalFormatting sqref="D3776">
    <cfRule type="expression" dxfId="4" priority="8906">
      <formula>AND(NOT(HasFormula(#REF!)),#REF!&lt;&gt;"")</formula>
    </cfRule>
  </conditionalFormatting>
  <conditionalFormatting sqref="E3776">
    <cfRule type="expression" dxfId="4" priority="8907">
      <formula>AND(NOT(HasFormula(#REF!)),#REF!&lt;&gt;"")</formula>
    </cfRule>
  </conditionalFormatting>
  <conditionalFormatting sqref="I3776:L3776">
    <cfRule type="expression" dxfId="4" priority="8908">
      <formula>AND(NOT(HasFormula(#REF!)),#REF!&lt;&gt;"")</formula>
    </cfRule>
    <cfRule type="expression" dxfId="3" priority="8909">
      <formula>AND(NOT(HasFormula(A3776)),A3776&lt;&gt;"")</formula>
    </cfRule>
  </conditionalFormatting>
  <conditionalFormatting sqref="H3876">
    <cfRule type="expression" dxfId="4" priority="8928">
      <formula>AND(NOT(HasFormula(#REF!)),#REF!&lt;&gt;"")</formula>
    </cfRule>
    <cfRule type="expression" dxfId="3" priority="8929">
      <formula>AND(NOT(HasFormula(XFD3876)),XFD3876&lt;&gt;"")</formula>
    </cfRule>
  </conditionalFormatting>
  <conditionalFormatting sqref="D3888">
    <cfRule type="expression" dxfId="4" priority="8912">
      <formula>AND(NOT(HasFormula(#REF!)),#REF!&lt;&gt;"")</formula>
    </cfRule>
  </conditionalFormatting>
  <conditionalFormatting sqref="E3888">
    <cfRule type="expression" dxfId="4" priority="8913">
      <formula>AND(NOT(HasFormula(#REF!)),#REF!&lt;&gt;"")</formula>
    </cfRule>
  </conditionalFormatting>
  <conditionalFormatting sqref="I3888:L3888">
    <cfRule type="expression" dxfId="4" priority="8914">
      <formula>AND(NOT(HasFormula(#REF!)),#REF!&lt;&gt;"")</formula>
    </cfRule>
    <cfRule type="expression" dxfId="3" priority="8915">
      <formula>AND(NOT(HasFormula(A3888)),A3888&lt;&gt;"")</formula>
    </cfRule>
  </conditionalFormatting>
  <conditionalFormatting sqref="D3895">
    <cfRule type="expression" dxfId="4" priority="8940">
      <formula>AND(NOT(HasFormula(#REF!)),#REF!&lt;&gt;"")</formula>
    </cfRule>
  </conditionalFormatting>
  <conditionalFormatting sqref="E3895">
    <cfRule type="expression" dxfId="4" priority="8941">
      <formula>AND(NOT(HasFormula(#REF!)),#REF!&lt;&gt;"")</formula>
    </cfRule>
  </conditionalFormatting>
  <conditionalFormatting sqref="I3895:L3895">
    <cfRule type="expression" dxfId="4" priority="8942">
      <formula>AND(NOT(HasFormula(#REF!)),#REF!&lt;&gt;"")</formula>
    </cfRule>
    <cfRule type="expression" dxfId="3" priority="8943">
      <formula>AND(NOT(HasFormula(A3895)),A3895&lt;&gt;"")</formula>
    </cfRule>
  </conditionalFormatting>
  <conditionalFormatting sqref="D3896">
    <cfRule type="expression" dxfId="4" priority="8918">
      <formula>AND(NOT(HasFormula(XFD3898)),XFD3898&lt;&gt;"")</formula>
    </cfRule>
  </conditionalFormatting>
  <conditionalFormatting sqref="E3896">
    <cfRule type="expression" dxfId="4" priority="8919">
      <formula>AND(NOT(HasFormula(A3898)),A3898&lt;&gt;"")</formula>
    </cfRule>
  </conditionalFormatting>
  <conditionalFormatting sqref="I3896:L3896">
    <cfRule type="expression" dxfId="4" priority="8920">
      <formula>AND(NOT(HasFormula(E3898)),E3898&lt;&gt;"")</formula>
    </cfRule>
    <cfRule type="expression" dxfId="3" priority="8921">
      <formula>AND(NOT(HasFormula(A3896)),A3896&lt;&gt;"")</formula>
    </cfRule>
  </conditionalFormatting>
  <conditionalFormatting sqref="D3968">
    <cfRule type="expression" dxfId="4" priority="8950">
      <formula>AND(NOT(HasFormula(#REF!)),#REF!&lt;&gt;"")</formula>
    </cfRule>
  </conditionalFormatting>
  <conditionalFormatting sqref="E3968">
    <cfRule type="expression" dxfId="4" priority="8951">
      <formula>AND(NOT(HasFormula(#REF!)),#REF!&lt;&gt;"")</formula>
    </cfRule>
  </conditionalFormatting>
  <conditionalFormatting sqref="I3968:L3968">
    <cfRule type="expression" dxfId="4" priority="8952">
      <formula>AND(NOT(HasFormula(#REF!)),#REF!&lt;&gt;"")</formula>
    </cfRule>
    <cfRule type="expression" dxfId="3" priority="8953">
      <formula>AND(NOT(HasFormula(A3968)),A3968&lt;&gt;"")</formula>
    </cfRule>
  </conditionalFormatting>
  <conditionalFormatting sqref="D4066">
    <cfRule type="expression" dxfId="4" priority="8960">
      <formula>AND(NOT(HasFormula(XFD4068)),XFD4068&lt;&gt;"")</formula>
    </cfRule>
  </conditionalFormatting>
  <conditionalFormatting sqref="E4066">
    <cfRule type="expression" dxfId="4" priority="8961">
      <formula>AND(NOT(HasFormula(A4068)),A4068&lt;&gt;"")</formula>
    </cfRule>
  </conditionalFormatting>
  <conditionalFormatting sqref="H4066">
    <cfRule type="expression" dxfId="4" priority="8958">
      <formula>AND(NOT(HasFormula(D4068)),D4068&lt;&gt;"")</formula>
    </cfRule>
    <cfRule type="expression" dxfId="3" priority="8959">
      <formula>AND(NOT(HasFormula(XFD4066)),XFD4066&lt;&gt;"")</formula>
    </cfRule>
  </conditionalFormatting>
  <conditionalFormatting sqref="I4066:L4066">
    <cfRule type="expression" dxfId="4" priority="8962">
      <formula>AND(NOT(HasFormula(E4068)),E4068&lt;&gt;"")</formula>
    </cfRule>
    <cfRule type="expression" dxfId="3" priority="8963">
      <formula>AND(NOT(HasFormula(A4066)),A4066&lt;&gt;"")</formula>
    </cfRule>
  </conditionalFormatting>
  <conditionalFormatting sqref="D4161">
    <cfRule type="expression" dxfId="4" priority="8972">
      <formula>AND(NOT(HasFormula(#REF!)),#REF!&lt;&gt;"")</formula>
    </cfRule>
  </conditionalFormatting>
  <conditionalFormatting sqref="E4161">
    <cfRule type="expression" dxfId="4" priority="8973">
      <formula>AND(NOT(HasFormula(#REF!)),#REF!&lt;&gt;"")</formula>
    </cfRule>
  </conditionalFormatting>
  <conditionalFormatting sqref="H4161">
    <cfRule type="expression" dxfId="4" priority="8970">
      <formula>AND(NOT(HasFormula(#REF!)),#REF!&lt;&gt;"")</formula>
    </cfRule>
    <cfRule type="expression" dxfId="3" priority="8971">
      <formula>AND(NOT(HasFormula(XFD4161)),XFD4161&lt;&gt;"")</formula>
    </cfRule>
  </conditionalFormatting>
  <conditionalFormatting sqref="I4161:L4161">
    <cfRule type="expression" dxfId="4" priority="8974">
      <formula>AND(NOT(HasFormula(#REF!)),#REF!&lt;&gt;"")</formula>
    </cfRule>
    <cfRule type="expression" dxfId="3" priority="8975">
      <formula>AND(NOT(HasFormula(A4161)),A4161&lt;&gt;"")</formula>
    </cfRule>
  </conditionalFormatting>
  <conditionalFormatting sqref="D4400">
    <cfRule type="expression" dxfId="4" priority="8978">
      <formula>AND(NOT(HasFormula(#REF!)),#REF!&lt;&gt;"")</formula>
    </cfRule>
  </conditionalFormatting>
  <conditionalFormatting sqref="E4400">
    <cfRule type="expression" dxfId="4" priority="8979">
      <formula>AND(NOT(HasFormula(#REF!)),#REF!&lt;&gt;"")</formula>
    </cfRule>
  </conditionalFormatting>
  <conditionalFormatting sqref="H4400">
    <cfRule type="expression" dxfId="4" priority="8976">
      <formula>AND(NOT(HasFormula(#REF!)),#REF!&lt;&gt;"")</formula>
    </cfRule>
    <cfRule type="expression" dxfId="3" priority="8977">
      <formula>AND(NOT(HasFormula(XFD4400)),XFD4400&lt;&gt;"")</formula>
    </cfRule>
  </conditionalFormatting>
  <conditionalFormatting sqref="I4400:L4400">
    <cfRule type="expression" dxfId="4" priority="8980">
      <formula>AND(NOT(HasFormula(#REF!)),#REF!&lt;&gt;"")</formula>
    </cfRule>
    <cfRule type="expression" dxfId="3" priority="8981">
      <formula>AND(NOT(HasFormula(A4400)),A4400&lt;&gt;"")</formula>
    </cfRule>
  </conditionalFormatting>
  <conditionalFormatting sqref="D4401">
    <cfRule type="expression" dxfId="4" priority="9078">
      <formula>AND(NOT(HasFormula(#REF!)),#REF!&lt;&gt;"")</formula>
    </cfRule>
  </conditionalFormatting>
  <conditionalFormatting sqref="E4401">
    <cfRule type="expression" dxfId="4" priority="9079">
      <formula>AND(NOT(HasFormula(#REF!)),#REF!&lt;&gt;"")</formula>
    </cfRule>
  </conditionalFormatting>
  <conditionalFormatting sqref="H4401">
    <cfRule type="expression" dxfId="3" priority="80">
      <formula>AND(NOT(HasFormula(XFD4401)),XFD4401&lt;&gt;"")</formula>
    </cfRule>
    <cfRule type="expression" dxfId="4" priority="79">
      <formula>AND(NOT(HasFormula(#REF!)),#REF!&lt;&gt;"")</formula>
    </cfRule>
  </conditionalFormatting>
  <conditionalFormatting sqref="I4401:L4401">
    <cfRule type="expression" dxfId="4" priority="9080">
      <formula>AND(NOT(HasFormula(#REF!)),#REF!&lt;&gt;"")</formula>
    </cfRule>
    <cfRule type="expression" dxfId="3" priority="9081">
      <formula>AND(NOT(HasFormula(A4401)),A4401&lt;&gt;"")</formula>
    </cfRule>
  </conditionalFormatting>
  <conditionalFormatting sqref="D4403">
    <cfRule type="expression" dxfId="4" priority="9072">
      <formula>AND(NOT(HasFormula(#REF!)),#REF!&lt;&gt;"")</formula>
    </cfRule>
  </conditionalFormatting>
  <conditionalFormatting sqref="E4403">
    <cfRule type="expression" dxfId="4" priority="9073">
      <formula>AND(NOT(HasFormula(#REF!)),#REF!&lt;&gt;"")</formula>
    </cfRule>
  </conditionalFormatting>
  <conditionalFormatting sqref="I4403:L4403">
    <cfRule type="expression" dxfId="4" priority="9074">
      <formula>AND(NOT(HasFormula(#REF!)),#REF!&lt;&gt;"")</formula>
    </cfRule>
    <cfRule type="expression" dxfId="3" priority="9075">
      <formula>AND(NOT(HasFormula(A4403)),A4403&lt;&gt;"")</formula>
    </cfRule>
  </conditionalFormatting>
  <conditionalFormatting sqref="H4529">
    <cfRule type="expression" dxfId="3" priority="76">
      <formula>AND(NOT(HasFormula(XFD4529)),XFD4529&lt;&gt;"")</formula>
    </cfRule>
    <cfRule type="expression" dxfId="4" priority="75">
      <formula>AND(NOT(HasFormula(#REF!)),#REF!&lt;&gt;"")</formula>
    </cfRule>
  </conditionalFormatting>
  <conditionalFormatting sqref="D4635">
    <cfRule type="expression" dxfId="2" priority="64">
      <formula>AND(NOT(_xlfn.ISFORMULA(D4635)),D4635&lt;&gt;"")</formula>
    </cfRule>
    <cfRule type="expression" dxfId="4" priority="65">
      <formula>AND(NOT(HasFormula(#REF!)),#REF!&lt;&gt;"")</formula>
    </cfRule>
  </conditionalFormatting>
  <conditionalFormatting sqref="D4635:E4635">
    <cfRule type="expression" dxfId="3" priority="66">
      <formula>AND(NOT(HasFormula(XEZ4635)),XEZ4635&lt;&gt;"")</formula>
    </cfRule>
  </conditionalFormatting>
  <conditionalFormatting sqref="E4635">
    <cfRule type="expression" dxfId="4" priority="69">
      <formula>AND(NOT(HasFormula(#REF!)),#REF!&lt;&gt;"")</formula>
    </cfRule>
  </conditionalFormatting>
  <conditionalFormatting sqref="F4635">
    <cfRule type="containsText" dxfId="6" priority="67" operator="between" text="12m">
      <formula>NOT(ISERROR(SEARCH("12m",F4635)))</formula>
    </cfRule>
    <cfRule type="containsText" dxfId="5" priority="68" operator="between" text="HRB500E">
      <formula>NOT(ISERROR(SEARCH("HRB500E",F4635)))</formula>
    </cfRule>
  </conditionalFormatting>
  <conditionalFormatting sqref="I4635:L4635">
    <cfRule type="expression" dxfId="4" priority="71">
      <formula>AND(NOT(HasFormula(#REF!)),#REF!&lt;&gt;"")</formula>
    </cfRule>
    <cfRule type="expression" dxfId="3" priority="72">
      <formula>AND(NOT(HasFormula(A4635)),A4635&lt;&gt;"")</formula>
    </cfRule>
  </conditionalFormatting>
  <conditionalFormatting sqref="L4635:O4635">
    <cfRule type="containsText" dxfId="1" priority="70" operator="between" text="送货车型9.6米">
      <formula>NOT(ISERROR(SEARCH("送货车型9.6米",L4635)))</formula>
    </cfRule>
  </conditionalFormatting>
  <conditionalFormatting sqref="D4649">
    <cfRule type="expression" dxfId="4" priority="9109">
      <formula>AND(NOT(HasFormula(#REF!)),#REF!&lt;&gt;"")</formula>
    </cfRule>
  </conditionalFormatting>
  <conditionalFormatting sqref="E4649">
    <cfRule type="expression" dxfId="4" priority="9110">
      <formula>AND(NOT(HasFormula(#REF!)),#REF!&lt;&gt;"")</formula>
    </cfRule>
  </conditionalFormatting>
  <conditionalFormatting sqref="I4649:L4649">
    <cfRule type="expression" dxfId="4" priority="9111">
      <formula>AND(NOT(HasFormula(#REF!)),#REF!&lt;&gt;"")</formula>
    </cfRule>
    <cfRule type="expression" dxfId="3" priority="9112">
      <formula>AND(NOT(HasFormula(A4649)),A4649&lt;&gt;"")</formula>
    </cfRule>
  </conditionalFormatting>
  <conditionalFormatting sqref="H4658">
    <cfRule type="expression" dxfId="4" priority="9135">
      <formula>AND(NOT(HasFormula(D4660)),D4660&lt;&gt;"")</formula>
    </cfRule>
    <cfRule type="expression" dxfId="3" priority="9136">
      <formula>AND(NOT(HasFormula(XFD4658)),XFD4658&lt;&gt;"")</formula>
    </cfRule>
  </conditionalFormatting>
  <conditionalFormatting sqref="H4659">
    <cfRule type="expression" dxfId="3" priority="28">
      <formula>AND(NOT(HasFormula(XFD4659)),XFD4659&lt;&gt;"")</formula>
    </cfRule>
    <cfRule type="expression" dxfId="4" priority="27">
      <formula>AND(NOT(HasFormula(D4660)),D4660&lt;&gt;"")</formula>
    </cfRule>
  </conditionalFormatting>
  <conditionalFormatting sqref="D4662">
    <cfRule type="expression" dxfId="4" priority="9115">
      <formula>AND(NOT(HasFormula(#REF!)),#REF!&lt;&gt;"")</formula>
    </cfRule>
  </conditionalFormatting>
  <conditionalFormatting sqref="E4662">
    <cfRule type="expression" dxfId="4" priority="9116">
      <formula>AND(NOT(HasFormula(#REF!)),#REF!&lt;&gt;"")</formula>
    </cfRule>
  </conditionalFormatting>
  <conditionalFormatting sqref="H4662">
    <cfRule type="expression" dxfId="4" priority="9113">
      <formula>AND(NOT(HasFormula(#REF!)),#REF!&lt;&gt;"")</formula>
    </cfRule>
    <cfRule type="expression" dxfId="3" priority="9114">
      <formula>AND(NOT(HasFormula(XFD4662)),XFD4662&lt;&gt;"")</formula>
    </cfRule>
  </conditionalFormatting>
  <conditionalFormatting sqref="I4662:L4662">
    <cfRule type="expression" dxfId="4" priority="9117">
      <formula>AND(NOT(HasFormula(#REF!)),#REF!&lt;&gt;"")</formula>
    </cfRule>
    <cfRule type="expression" dxfId="3" priority="9118">
      <formula>AND(NOT(HasFormula(A4662)),A4662&lt;&gt;"")</formula>
    </cfRule>
  </conditionalFormatting>
  <conditionalFormatting sqref="D4691">
    <cfRule type="expression" dxfId="4" priority="9131">
      <formula>AND(NOT(HasFormula(#REF!)),#REF!&lt;&gt;"")</formula>
    </cfRule>
  </conditionalFormatting>
  <conditionalFormatting sqref="E4691">
    <cfRule type="expression" dxfId="4" priority="9132">
      <formula>AND(NOT(HasFormula(#REF!)),#REF!&lt;&gt;"")</formula>
    </cfRule>
  </conditionalFormatting>
  <conditionalFormatting sqref="H4691">
    <cfRule type="expression" dxfId="4" priority="9129">
      <formula>AND(NOT(HasFormula(#REF!)),#REF!&lt;&gt;"")</formula>
    </cfRule>
    <cfRule type="expression" dxfId="3" priority="9130">
      <formula>AND(NOT(HasFormula(XFD4691)),XFD4691&lt;&gt;"")</formula>
    </cfRule>
  </conditionalFormatting>
  <conditionalFormatting sqref="I4691:L4691">
    <cfRule type="expression" dxfId="4" priority="9133">
      <formula>AND(NOT(HasFormula(#REF!)),#REF!&lt;&gt;"")</formula>
    </cfRule>
    <cfRule type="expression" dxfId="3" priority="9134">
      <formula>AND(NOT(HasFormula(A4691)),A4691&lt;&gt;"")</formula>
    </cfRule>
  </conditionalFormatting>
  <conditionalFormatting sqref="K4744">
    <cfRule type="expression" dxfId="4" priority="9127">
      <formula>AND(NOT(HasFormula(G4745)),G4745&lt;&gt;"")</formula>
    </cfRule>
    <cfRule type="expression" dxfId="3" priority="9128">
      <formula>AND(NOT(HasFormula(C4748)),C4748&lt;&gt;"")</formula>
    </cfRule>
  </conditionalFormatting>
  <conditionalFormatting sqref="K4748">
    <cfRule type="expression" dxfId="4" priority="9125">
      <formula>AND(NOT(HasFormula(G4749)),G4749&lt;&gt;"")</formula>
    </cfRule>
    <cfRule type="expression" dxfId="3" priority="9126">
      <formula>AND(NOT(HasFormula(#REF!)),#REF!&lt;&gt;"")</formula>
    </cfRule>
  </conditionalFormatting>
  <conditionalFormatting sqref="C4785">
    <cfRule type="timePeriod" dxfId="7" priority="26" timePeriod="yesterday">
      <formula>FLOOR(C4785,1)=TODAY()-1</formula>
    </cfRule>
  </conditionalFormatting>
  <conditionalFormatting sqref="D4848">
    <cfRule type="expression" dxfId="4" priority="9143">
      <formula>AND(NOT(HasFormula(#REF!)),#REF!&lt;&gt;"")</formula>
    </cfRule>
  </conditionalFormatting>
  <conditionalFormatting sqref="E4848">
    <cfRule type="expression" dxfId="4" priority="9144">
      <formula>AND(NOT(HasFormula(#REF!)),#REF!&lt;&gt;"")</formula>
    </cfRule>
  </conditionalFormatting>
  <conditionalFormatting sqref="I4848:L4848">
    <cfRule type="expression" dxfId="4" priority="9145">
      <formula>AND(NOT(HasFormula(#REF!)),#REF!&lt;&gt;"")</formula>
    </cfRule>
    <cfRule type="expression" dxfId="3" priority="9146">
      <formula>AND(NOT(HasFormula(A4848)),A4848&lt;&gt;"")</formula>
    </cfRule>
  </conditionalFormatting>
  <conditionalFormatting sqref="C4867">
    <cfRule type="timePeriod" dxfId="7" priority="25" timePeriod="yesterday">
      <formula>FLOOR(C4867,1)=TODAY()-1</formula>
    </cfRule>
  </conditionalFormatting>
  <conditionalFormatting sqref="K4867">
    <cfRule type="expression" dxfId="4" priority="9149">
      <formula>AND(NOT(HasFormula(G4868)),G4868&lt;&gt;"")</formula>
    </cfRule>
    <cfRule type="expression" dxfId="3" priority="9150">
      <formula>AND(NOT(HasFormula(C4872)),C4872&lt;&gt;"")</formula>
    </cfRule>
  </conditionalFormatting>
  <conditionalFormatting sqref="K4872">
    <cfRule type="expression" dxfId="4" priority="9147">
      <formula>AND(NOT(HasFormula(G4873)),G4873&lt;&gt;"")</formula>
    </cfRule>
    <cfRule type="expression" dxfId="3" priority="9148">
      <formula>AND(NOT(HasFormula(#REF!)),#REF!&lt;&gt;"")</formula>
    </cfRule>
  </conditionalFormatting>
  <conditionalFormatting sqref="D4877">
    <cfRule type="expression" dxfId="4" priority="9153">
      <formula>AND(NOT(HasFormula(#REF!)),#REF!&lt;&gt;"")</formula>
    </cfRule>
  </conditionalFormatting>
  <conditionalFormatting sqref="E4877">
    <cfRule type="expression" dxfId="4" priority="9154">
      <formula>AND(NOT(HasFormula(#REF!)),#REF!&lt;&gt;"")</formula>
    </cfRule>
  </conditionalFormatting>
  <conditionalFormatting sqref="I4877:L4877">
    <cfRule type="expression" dxfId="4" priority="9155">
      <formula>AND(NOT(HasFormula(#REF!)),#REF!&lt;&gt;"")</formula>
    </cfRule>
    <cfRule type="expression" dxfId="3" priority="9156">
      <formula>AND(NOT(HasFormula(A4877)),A4877&lt;&gt;"")</formula>
    </cfRule>
  </conditionalFormatting>
  <conditionalFormatting sqref="C4878">
    <cfRule type="timePeriod" dxfId="7" priority="13" timePeriod="yesterday">
      <formula>FLOOR(C4878,1)=TODAY()-1</formula>
    </cfRule>
  </conditionalFormatting>
  <conditionalFormatting sqref="H4884">
    <cfRule type="expression" dxfId="4" priority="9157">
      <formula>AND(NOT(HasFormula(D4886)),D4886&lt;&gt;"")</formula>
    </cfRule>
    <cfRule type="expression" dxfId="3" priority="9158">
      <formula>AND(NOT(HasFormula(XFD4884)),XFD4884&lt;&gt;"")</formula>
    </cfRule>
  </conditionalFormatting>
  <conditionalFormatting sqref="H4885">
    <cfRule type="expression" dxfId="3" priority="6">
      <formula>AND(NOT(HasFormula(XFD4885)),XFD4885&lt;&gt;"")</formula>
    </cfRule>
    <cfRule type="expression" dxfId="4" priority="5">
      <formula>AND(NOT(HasFormula(D4886)),D4886&lt;&gt;"")</formula>
    </cfRule>
  </conditionalFormatting>
  <conditionalFormatting sqref="K4906">
    <cfRule type="expression" dxfId="4" priority="23">
      <formula>AND(NOT(HasFormula(G4907)),G4907&lt;&gt;"")</formula>
    </cfRule>
    <cfRule type="expression" dxfId="3" priority="24">
      <formula>AND(NOT(HasFormula(C4911)),C4911&lt;&gt;"")</formula>
    </cfRule>
  </conditionalFormatting>
  <conditionalFormatting sqref="C1589:C1625">
    <cfRule type="timePeriod" dxfId="7" priority="919" timePeriod="yesterday">
      <formula>FLOOR(C1589,1)=TODAY()-1</formula>
    </cfRule>
  </conditionalFormatting>
  <conditionalFormatting sqref="C1962:C1966">
    <cfRule type="timePeriod" dxfId="7" priority="705" timePeriod="yesterday">
      <formula>FLOOR(C1962,1)=TODAY()-1</formula>
    </cfRule>
  </conditionalFormatting>
  <conditionalFormatting sqref="C2043:C2046">
    <cfRule type="timePeriod" dxfId="7" priority="692" timePeriod="yesterday">
      <formula>FLOOR(C2043,1)=TODAY()-1</formula>
    </cfRule>
  </conditionalFormatting>
  <conditionalFormatting sqref="C2053:C2057">
    <cfRule type="timePeriod" dxfId="7" priority="691" timePeriod="yesterday">
      <formula>FLOOR(C2053,1)=TODAY()-1</formula>
    </cfRule>
  </conditionalFormatting>
  <conditionalFormatting sqref="C2058:C2086">
    <cfRule type="timePeriod" dxfId="7" priority="690" timePeriod="yesterday">
      <formula>FLOOR(C2058,1)=TODAY()-1</formula>
    </cfRule>
  </conditionalFormatting>
  <conditionalFormatting sqref="C2220:C2245">
    <cfRule type="timePeriod" dxfId="7" priority="605" timePeriod="yesterday">
      <formula>FLOOR(C2220,1)=TODAY()-1</formula>
    </cfRule>
  </conditionalFormatting>
  <conditionalFormatting sqref="C2246:C2250">
    <cfRule type="timePeriod" dxfId="7" priority="584" timePeriod="yesterday">
      <formula>FLOOR(C2246,1)=TODAY()-1</formula>
    </cfRule>
  </conditionalFormatting>
  <conditionalFormatting sqref="C2265:C2277">
    <cfRule type="timePeriod" dxfId="7" priority="587" timePeriod="yesterday">
      <formula>FLOOR(C2265,1)=TODAY()-1</formula>
    </cfRule>
  </conditionalFormatting>
  <conditionalFormatting sqref="C2306:C2337">
    <cfRule type="timePeriod" dxfId="7" priority="568" timePeriod="yesterday">
      <formula>FLOOR(C2306,1)=TODAY()-1</formula>
    </cfRule>
  </conditionalFormatting>
  <conditionalFormatting sqref="C2338:C2342">
    <cfRule type="timePeriod" dxfId="7" priority="553" timePeriod="yesterday">
      <formula>FLOOR(C2338,1)=TODAY()-1</formula>
    </cfRule>
  </conditionalFormatting>
  <conditionalFormatting sqref="C2343:C2348">
    <cfRule type="timePeriod" dxfId="7" priority="551" timePeriod="yesterday">
      <formula>FLOOR(C2343,1)=TODAY()-1</formula>
    </cfRule>
  </conditionalFormatting>
  <conditionalFormatting sqref="C2349:C2358">
    <cfRule type="timePeriod" dxfId="7" priority="538" timePeriod="yesterday">
      <formula>FLOOR(C2349,1)=TODAY()-1</formula>
    </cfRule>
  </conditionalFormatting>
  <conditionalFormatting sqref="C2359:C2428">
    <cfRule type="timePeriod" dxfId="7" priority="525" timePeriod="yesterday">
      <formula>FLOOR(C2359,1)=TODAY()-1</formula>
    </cfRule>
  </conditionalFormatting>
  <conditionalFormatting sqref="C2576:C2581">
    <cfRule type="timePeriod" dxfId="7" priority="507" timePeriod="yesterday">
      <formula>FLOOR(C2576,1)=TODAY()-1</formula>
    </cfRule>
  </conditionalFormatting>
  <conditionalFormatting sqref="C2706:C2723">
    <cfRule type="timePeriod" dxfId="7" priority="478" timePeriod="yesterday">
      <formula>FLOOR(C2706,1)=TODAY()-1</formula>
    </cfRule>
  </conditionalFormatting>
  <conditionalFormatting sqref="C2724:C2742">
    <cfRule type="timePeriod" dxfId="7" priority="477" timePeriod="yesterday">
      <formula>FLOOR(C2724,1)=TODAY()-1</formula>
    </cfRule>
  </conditionalFormatting>
  <conditionalFormatting sqref="C2743:C2757">
    <cfRule type="timePeriod" dxfId="7" priority="476" timePeriod="yesterday">
      <formula>FLOOR(C2743,1)=TODAY()-1</formula>
    </cfRule>
  </conditionalFormatting>
  <conditionalFormatting sqref="C2758:C2768">
    <cfRule type="timePeriod" dxfId="7" priority="464" timePeriod="yesterday">
      <formula>FLOOR(C2758,1)=TODAY()-1</formula>
    </cfRule>
  </conditionalFormatting>
  <conditionalFormatting sqref="C2769:C2802">
    <cfRule type="timePeriod" dxfId="7" priority="459" timePeriod="yesterday">
      <formula>FLOOR(C2769,1)=TODAY()-1</formula>
    </cfRule>
  </conditionalFormatting>
  <conditionalFormatting sqref="C2803:C2833">
    <cfRule type="timePeriod" dxfId="7" priority="453" timePeriod="yesterday">
      <formula>FLOOR(C2803,1)=TODAY()-1</formula>
    </cfRule>
  </conditionalFormatting>
  <conditionalFormatting sqref="C2834:C2842">
    <cfRule type="timePeriod" dxfId="7" priority="456" timePeriod="yesterday">
      <formula>FLOOR(C2834,1)=TODAY()-1</formula>
    </cfRule>
  </conditionalFormatting>
  <conditionalFormatting sqref="C2949:C2957">
    <cfRule type="timePeriod" dxfId="7" priority="441" timePeriod="yesterday">
      <formula>FLOOR(C2949,1)=TODAY()-1</formula>
    </cfRule>
  </conditionalFormatting>
  <conditionalFormatting sqref="C2958:C2960">
    <cfRule type="timePeriod" dxfId="7" priority="427" timePeriod="yesterday">
      <formula>FLOOR(C2958,1)=TODAY()-1</formula>
    </cfRule>
  </conditionalFormatting>
  <conditionalFormatting sqref="C2961:C2973">
    <cfRule type="timePeriod" dxfId="7" priority="422" timePeriod="yesterday">
      <formula>FLOOR(C2961,1)=TODAY()-1</formula>
    </cfRule>
  </conditionalFormatting>
  <conditionalFormatting sqref="C2974:C2995">
    <cfRule type="timePeriod" dxfId="7" priority="421" timePeriod="yesterday">
      <formula>FLOOR(C2974,1)=TODAY()-1</formula>
    </cfRule>
  </conditionalFormatting>
  <conditionalFormatting sqref="C2997:C3002">
    <cfRule type="timePeriod" dxfId="7" priority="404" timePeriod="yesterday">
      <formula>FLOOR(C2997,1)=TODAY()-1</formula>
    </cfRule>
  </conditionalFormatting>
  <conditionalFormatting sqref="C3003:C3010">
    <cfRule type="timePeriod" dxfId="7" priority="403" timePeriod="yesterday">
      <formula>FLOOR(C3003,1)=TODAY()-1</formula>
    </cfRule>
  </conditionalFormatting>
  <conditionalFormatting sqref="C3011:C3025">
    <cfRule type="timePeriod" dxfId="7" priority="400" timePeriod="yesterday">
      <formula>FLOOR(C3011,1)=TODAY()-1</formula>
    </cfRule>
  </conditionalFormatting>
  <conditionalFormatting sqref="C3026:C3028">
    <cfRule type="timePeriod" dxfId="7" priority="364" timePeriod="yesterday">
      <formula>FLOOR(C3026,1)=TODAY()-1</formula>
    </cfRule>
  </conditionalFormatting>
  <conditionalFormatting sqref="C3029:C3038">
    <cfRule type="timePeriod" dxfId="7" priority="351" timePeriod="yesterday">
      <formula>FLOOR(C3029,1)=TODAY()-1</formula>
    </cfRule>
  </conditionalFormatting>
  <conditionalFormatting sqref="C3039:C3042">
    <cfRule type="timePeriod" dxfId="7" priority="360" timePeriod="yesterday">
      <formula>FLOOR(C3039,1)=TODAY()-1</formula>
    </cfRule>
  </conditionalFormatting>
  <conditionalFormatting sqref="C3043:C3058">
    <cfRule type="timePeriod" dxfId="7" priority="287" timePeriod="yesterday">
      <formula>FLOOR(C3043,1)=TODAY()-1</formula>
    </cfRule>
  </conditionalFormatting>
  <conditionalFormatting sqref="C3059:C3063">
    <cfRule type="timePeriod" dxfId="7" priority="286" timePeriod="yesterday">
      <formula>FLOOR(C3059,1)=TODAY()-1</formula>
    </cfRule>
  </conditionalFormatting>
  <conditionalFormatting sqref="C3064:C3073">
    <cfRule type="timePeriod" dxfId="7" priority="285" timePeriod="yesterday">
      <formula>FLOOR(C3064,1)=TODAY()-1</formula>
    </cfRule>
  </conditionalFormatting>
  <conditionalFormatting sqref="C3074:C3089">
    <cfRule type="timePeriod" dxfId="7" priority="271" timePeriod="yesterday">
      <formula>FLOOR(C3074,1)=TODAY()-1</formula>
    </cfRule>
  </conditionalFormatting>
  <conditionalFormatting sqref="C3090:C3096">
    <cfRule type="timePeriod" dxfId="7" priority="267" timePeriod="yesterday">
      <formula>FLOOR(C3090,1)=TODAY()-1</formula>
    </cfRule>
  </conditionalFormatting>
  <conditionalFormatting sqref="C3097:C3102">
    <cfRule type="timePeriod" dxfId="7" priority="262" timePeriod="yesterday">
      <formula>FLOOR(C3097,1)=TODAY()-1</formula>
    </cfRule>
  </conditionalFormatting>
  <conditionalFormatting sqref="C3184:C3261">
    <cfRule type="timePeriod" dxfId="7" priority="225" timePeriod="yesterday">
      <formula>FLOOR(C3184,1)=TODAY()-1</formula>
    </cfRule>
  </conditionalFormatting>
  <conditionalFormatting sqref="C4067:C4068">
    <cfRule type="timePeriod" dxfId="7" priority="137" timePeriod="yesterday">
      <formula>FLOOR(C4067,1)=TODAY()-1</formula>
    </cfRule>
  </conditionalFormatting>
  <conditionalFormatting sqref="C4139:C4150">
    <cfRule type="timePeriod" dxfId="7" priority="122" timePeriod="yesterday">
      <formula>FLOOR(C4139,1)=TODAY()-1</formula>
    </cfRule>
  </conditionalFormatting>
  <conditionalFormatting sqref="C4151:C4155">
    <cfRule type="timePeriod" dxfId="7" priority="121" timePeriod="yesterday">
      <formula>FLOOR(C4151,1)=TODAY()-1</formula>
    </cfRule>
  </conditionalFormatting>
  <conditionalFormatting sqref="C4156:C4161">
    <cfRule type="timePeriod" dxfId="7" priority="118" timePeriod="yesterday">
      <formula>FLOOR(C4156,1)=TODAY()-1</formula>
    </cfRule>
  </conditionalFormatting>
  <conditionalFormatting sqref="C4162:C4168">
    <cfRule type="timePeriod" dxfId="7" priority="112" timePeriod="yesterday">
      <formula>FLOOR(C4162,1)=TODAY()-1</formula>
    </cfRule>
  </conditionalFormatting>
  <conditionalFormatting sqref="C4169:C4184">
    <cfRule type="timePeriod" dxfId="7" priority="111" timePeriod="yesterday">
      <formula>FLOOR(C4169,1)=TODAY()-1</formula>
    </cfRule>
  </conditionalFormatting>
  <conditionalFormatting sqref="C4185:C4219">
    <cfRule type="timePeriod" dxfId="7" priority="110" timePeriod="yesterday">
      <formula>FLOOR(C4185,1)=TODAY()-1</formula>
    </cfRule>
  </conditionalFormatting>
  <conditionalFormatting sqref="C4220:C4224">
    <cfRule type="timePeriod" dxfId="7" priority="102" timePeriod="yesterday">
      <formula>FLOOR(C4220,1)=TODAY()-1</formula>
    </cfRule>
  </conditionalFormatting>
  <conditionalFormatting sqref="C4225:C4227">
    <cfRule type="timePeriod" dxfId="7" priority="99" timePeriod="yesterday">
      <formula>FLOOR(C4225,1)=TODAY()-1</formula>
    </cfRule>
  </conditionalFormatting>
  <conditionalFormatting sqref="C4228:C4233">
    <cfRule type="timePeriod" dxfId="7" priority="96" timePeriod="yesterday">
      <formula>FLOOR(C4228,1)=TODAY()-1</formula>
    </cfRule>
  </conditionalFormatting>
  <conditionalFormatting sqref="C4234:C4238">
    <cfRule type="timePeriod" dxfId="7" priority="95" timePeriod="yesterday">
      <formula>FLOOR(C4234,1)=TODAY()-1</formula>
    </cfRule>
  </conditionalFormatting>
  <conditionalFormatting sqref="C4239:C4242">
    <cfRule type="timePeriod" dxfId="7" priority="94" timePeriod="yesterday">
      <formula>FLOOR(C4239,1)=TODAY()-1</formula>
    </cfRule>
  </conditionalFormatting>
  <conditionalFormatting sqref="C4243:C4245">
    <cfRule type="timePeriod" dxfId="7" priority="93" timePeriod="yesterday">
      <formula>FLOOR(C4243,1)=TODAY()-1</formula>
    </cfRule>
  </conditionalFormatting>
  <conditionalFormatting sqref="C4744:C4748">
    <cfRule type="timePeriod" dxfId="7" priority="33" timePeriod="yesterday">
      <formula>FLOOR(C4744,1)=TODAY()-1</formula>
    </cfRule>
  </conditionalFormatting>
  <conditionalFormatting sqref="C4749:C4753">
    <cfRule type="timePeriod" dxfId="7" priority="32" timePeriod="yesterday">
      <formula>FLOOR(C4749,1)=TODAY()-1</formula>
    </cfRule>
  </conditionalFormatting>
  <conditionalFormatting sqref="C4754:C4766">
    <cfRule type="timePeriod" dxfId="7" priority="31" timePeriod="yesterday">
      <formula>FLOOR(C4754,1)=TODAY()-1</formula>
    </cfRule>
  </conditionalFormatting>
  <conditionalFormatting sqref="C4767:C4774">
    <cfRule type="timePeriod" dxfId="7" priority="30" timePeriod="yesterday">
      <formula>FLOOR(C4767,1)=TODAY()-1</formula>
    </cfRule>
  </conditionalFormatting>
  <conditionalFormatting sqref="C4775:C4784">
    <cfRule type="timePeriod" dxfId="7" priority="29" timePeriod="yesterday">
      <formula>FLOOR(C4775,1)=TODAY()-1</formula>
    </cfRule>
  </conditionalFormatting>
  <conditionalFormatting sqref="C4879:C4915">
    <cfRule type="timePeriod" dxfId="7" priority="9" timePeriod="yesterday">
      <formula>FLOOR(C4879,1)=TODAY()-1</formula>
    </cfRule>
  </conditionalFormatting>
  <conditionalFormatting sqref="C4916:C4923">
    <cfRule type="containsText" dxfId="1" priority="2" operator="between" text="送货车型9.6米">
      <formula>NOT(ISERROR(SEARCH("送货车型9.6米",C4916)))</formula>
    </cfRule>
  </conditionalFormatting>
  <conditionalFormatting sqref="C4924:C4932">
    <cfRule type="containsText" dxfId="1" priority="1" operator="between" text="送货车型9.6米">
      <formula>NOT(ISERROR(SEARCH("送货车型9.6米",C4924)))</formula>
    </cfRule>
  </conditionalFormatting>
  <conditionalFormatting sqref="D1401:D1402">
    <cfRule type="expression" dxfId="3" priority="7707">
      <formula>AND(NOT(HasFormula(XEZ1401)),XEZ1401&lt;&gt;"")</formula>
    </cfRule>
    <cfRule type="expression" dxfId="4" priority="7706">
      <formula>AND(NOT(HasFormula(#REF!)),#REF!&lt;&gt;"")</formula>
    </cfRule>
  </conditionalFormatting>
  <conditionalFormatting sqref="D1589:D1597">
    <cfRule type="expression" dxfId="2" priority="918">
      <formula>AND(NOT(_xlfn.ISFORMULA(D1589)),D1589&lt;&gt;"")</formula>
    </cfRule>
    <cfRule type="expression" dxfId="4" priority="920">
      <formula>AND(NOT(HasFormula(XFD1590)),XFD1590&lt;&gt;"")</formula>
    </cfRule>
  </conditionalFormatting>
  <conditionalFormatting sqref="D1598:D1604">
    <cfRule type="expression" dxfId="2" priority="7768">
      <formula>AND(NOT(_xlfn.ISFORMULA(D1598)),D1598&lt;&gt;"")</formula>
    </cfRule>
    <cfRule type="expression" dxfId="4" priority="7769">
      <formula>AND(NOT(HasFormula(#REF!)),#REF!&lt;&gt;"")</formula>
    </cfRule>
  </conditionalFormatting>
  <conditionalFormatting sqref="D1702:D1706">
    <cfRule type="expression" dxfId="4" priority="7791">
      <formula>AND(NOT(HasFormula(#REF!)),#REF!&lt;&gt;"")</formula>
    </cfRule>
  </conditionalFormatting>
  <conditionalFormatting sqref="D1708:D1740">
    <cfRule type="expression" dxfId="4" priority="7797">
      <formula>AND(NOT(HasFormula(#REF!)),#REF!&lt;&gt;"")</formula>
    </cfRule>
  </conditionalFormatting>
  <conditionalFormatting sqref="D1762:D1769">
    <cfRule type="expression" dxfId="4" priority="7803">
      <formula>AND(NOT(HasFormula(#REF!)),#REF!&lt;&gt;"")</formula>
    </cfRule>
  </conditionalFormatting>
  <conditionalFormatting sqref="D1881:D1882">
    <cfRule type="expression" dxfId="4" priority="818">
      <formula>AND(NOT(HasFormula(XFD1882)),XFD1882&lt;&gt;"")</formula>
    </cfRule>
    <cfRule type="expression" dxfId="2" priority="816">
      <formula>AND(NOT(_xlfn.ISFORMULA(D1881)),D1881&lt;&gt;"")</formula>
    </cfRule>
  </conditionalFormatting>
  <conditionalFormatting sqref="D1907:D1918">
    <cfRule type="expression" dxfId="4" priority="7827">
      <formula>AND(NOT(HasFormula(#REF!)),#REF!&lt;&gt;"")</formula>
    </cfRule>
  </conditionalFormatting>
  <conditionalFormatting sqref="D1919:D1924">
    <cfRule type="expression" dxfId="4" priority="776">
      <formula>AND(NOT(HasFormula(XFD1920)),XFD1920&lt;&gt;"")</formula>
    </cfRule>
  </conditionalFormatting>
  <conditionalFormatting sqref="D2053:D2054">
    <cfRule type="expression" dxfId="4" priority="7845">
      <formula>AND(NOT(HasFormula(#REF!)),#REF!&lt;&gt;"")</formula>
    </cfRule>
  </conditionalFormatting>
  <conditionalFormatting sqref="D2056:D2057">
    <cfRule type="expression" dxfId="4" priority="7851">
      <formula>AND(NOT(HasFormula(#REF!)),#REF!&lt;&gt;"")</formula>
    </cfRule>
  </conditionalFormatting>
  <conditionalFormatting sqref="D2058:D2086">
    <cfRule type="expression" dxfId="2" priority="695">
      <formula>AND(NOT(_xlfn.ISFORMULA(D2058)),D2058&lt;&gt;"")</formula>
    </cfRule>
    <cfRule type="expression" dxfId="4" priority="697">
      <formula>AND(NOT(HasFormula(XFD2059)),XFD2059&lt;&gt;"")</formula>
    </cfRule>
  </conditionalFormatting>
  <conditionalFormatting sqref="D2090:D2108">
    <cfRule type="expression" dxfId="4" priority="7868">
      <formula>AND(NOT(HasFormula(#REF!)),#REF!&lt;&gt;"")</formula>
    </cfRule>
  </conditionalFormatting>
  <conditionalFormatting sqref="D2110:D2111">
    <cfRule type="expression" dxfId="4" priority="7874">
      <formula>AND(NOT(HasFormula(XFD2119)),XFD2119&lt;&gt;"")</formula>
    </cfRule>
  </conditionalFormatting>
  <conditionalFormatting sqref="D2112:D2118">
    <cfRule type="expression" dxfId="4" priority="7878">
      <formula>AND(NOT(HasFormula(XFD2129)),XFD2129&lt;&gt;"")</formula>
    </cfRule>
  </conditionalFormatting>
  <conditionalFormatting sqref="D2120:D2126">
    <cfRule type="expression" dxfId="4" priority="7890">
      <formula>AND(NOT(HasFormula(XFD2129)),XFD2129&lt;&gt;"")</formula>
    </cfRule>
  </conditionalFormatting>
  <conditionalFormatting sqref="D2127:D2128">
    <cfRule type="expression" dxfId="4" priority="7896">
      <formula>AND(NOT(HasFormula(#REF!)),#REF!&lt;&gt;"")</formula>
    </cfRule>
  </conditionalFormatting>
  <conditionalFormatting sqref="D2138:D2139">
    <cfRule type="expression" dxfId="4" priority="7910">
      <formula>AND(NOT(HasFormula(#REF!)),#REF!&lt;&gt;"")</formula>
    </cfRule>
  </conditionalFormatting>
  <conditionalFormatting sqref="D2165:D2166">
    <cfRule type="expression" dxfId="4" priority="7916">
      <formula>AND(NOT(HasFormula(#REF!)),#REF!&lt;&gt;"")</formula>
    </cfRule>
  </conditionalFormatting>
  <conditionalFormatting sqref="D2168:D2170">
    <cfRule type="expression" dxfId="4" priority="7951">
      <formula>AND(NOT(HasFormula(#REF!)),#REF!&lt;&gt;"")</formula>
    </cfRule>
  </conditionalFormatting>
  <conditionalFormatting sqref="D2225:D2226">
    <cfRule type="expression" dxfId="4" priority="8034">
      <formula>AND(NOT(HasFormula(XFD2227)),XFD2227&lt;&gt;"")</formula>
    </cfRule>
  </conditionalFormatting>
  <conditionalFormatting sqref="D2234:D2237">
    <cfRule type="expression" dxfId="2" priority="610">
      <formula>AND(NOT(_xlfn.ISFORMULA(D2234)),D2234&lt;&gt;"")</formula>
    </cfRule>
    <cfRule type="expression" dxfId="4" priority="612">
      <formula>AND(NOT(HasFormula(XFD2235)),XFD2235&lt;&gt;"")</formula>
    </cfRule>
  </conditionalFormatting>
  <conditionalFormatting sqref="D2247:D2249">
    <cfRule type="expression" dxfId="4" priority="8046">
      <formula>AND(NOT(HasFormula(XFD2252)),XFD2252&lt;&gt;"")</formula>
    </cfRule>
  </conditionalFormatting>
  <conditionalFormatting sqref="D2270:D2277">
    <cfRule type="expression" dxfId="2" priority="594">
      <formula>AND(NOT(_xlfn.ISFORMULA(D2270)),D2270&lt;&gt;"")</formula>
    </cfRule>
    <cfRule type="expression" dxfId="4" priority="595">
      <formula>AND(NOT(HasFormula(XFD2271)),XFD2271&lt;&gt;"")</formula>
    </cfRule>
  </conditionalFormatting>
  <conditionalFormatting sqref="D2529:D2532">
    <cfRule type="expression" dxfId="4" priority="8156">
      <formula>AND(NOT(HasFormula(XFD2533)),XFD2533&lt;&gt;"")</formula>
    </cfRule>
  </conditionalFormatting>
  <conditionalFormatting sqref="D2537:D2548">
    <cfRule type="expression" dxfId="4" priority="517">
      <formula>AND(NOT(HasFormula(XFD2538)),XFD2538&lt;&gt;"")</formula>
    </cfRule>
  </conditionalFormatting>
  <conditionalFormatting sqref="D2602:D2603">
    <cfRule type="expression" dxfId="4" priority="8178">
      <formula>AND(NOT(HasFormula(XFD2605)),XFD2605&lt;&gt;"")</formula>
    </cfRule>
  </conditionalFormatting>
  <conditionalFormatting sqref="D2725:D2726">
    <cfRule type="expression" dxfId="4" priority="8247">
      <formula>AND(NOT(HasFormula(XFD2727)),XFD2727&lt;&gt;"")</formula>
    </cfRule>
  </conditionalFormatting>
  <conditionalFormatting sqref="D2758:D2761">
    <cfRule type="expression" dxfId="4" priority="467">
      <formula>AND(NOT(HasFormula(XFD2759)),XFD2759&lt;&gt;"")</formula>
    </cfRule>
    <cfRule type="expression" dxfId="2" priority="466">
      <formula>AND(NOT(_xlfn.ISFORMULA(D2758)),D2758&lt;&gt;"")</formula>
    </cfRule>
  </conditionalFormatting>
  <conditionalFormatting sqref="D2768:D2769">
    <cfRule type="expression" dxfId="4" priority="8277">
      <formula>AND(NOT(HasFormula(XFD2770)),XFD2770&lt;&gt;"")</formula>
    </cfRule>
  </conditionalFormatting>
  <conditionalFormatting sqref="D2771:D2772">
    <cfRule type="expression" dxfId="4" priority="8255">
      <formula>AND(NOT(HasFormula(#REF!)),#REF!&lt;&gt;"")</formula>
    </cfRule>
  </conditionalFormatting>
  <conditionalFormatting sqref="D2796:D2797">
    <cfRule type="expression" dxfId="4" priority="8271">
      <formula>AND(NOT(HasFormula(XFD2798)),XFD2798&lt;&gt;"")</formula>
    </cfRule>
  </conditionalFormatting>
  <conditionalFormatting sqref="D2906:D2907">
    <cfRule type="expression" dxfId="4" priority="8363">
      <formula>AND(NOT(HasFormula(XFD2908)),XFD2908&lt;&gt;"")</formula>
    </cfRule>
  </conditionalFormatting>
  <conditionalFormatting sqref="D2924:D2925">
    <cfRule type="expression" dxfId="4" priority="8357">
      <formula>AND(NOT(HasFormula(XFD2926)),XFD2926&lt;&gt;"")</formula>
    </cfRule>
  </conditionalFormatting>
  <conditionalFormatting sqref="D2949:D2953">
    <cfRule type="expression" dxfId="2" priority="440">
      <formula>AND(NOT(_xlfn.ISFORMULA(D2949)),D2949&lt;&gt;"")</formula>
    </cfRule>
    <cfRule type="expression" dxfId="4" priority="442">
      <formula>AND(NOT(HasFormula(XFD2950)),XFD2950&lt;&gt;"")</formula>
    </cfRule>
  </conditionalFormatting>
  <conditionalFormatting sqref="D2958:D2960">
    <cfRule type="expression" dxfId="2" priority="426">
      <formula>AND(NOT(_xlfn.ISFORMULA(D2958)),D2958&lt;&gt;"")</formula>
    </cfRule>
    <cfRule type="expression" dxfId="4" priority="428">
      <formula>AND(NOT(HasFormula(XFD2959)),XFD2959&lt;&gt;"")</formula>
    </cfRule>
  </conditionalFormatting>
  <conditionalFormatting sqref="D2966:D2967">
    <cfRule type="expression" dxfId="4" priority="8417">
      <formula>AND(NOT(HasFormula(XFD2968)),XFD2968&lt;&gt;"")</formula>
    </cfRule>
  </conditionalFormatting>
  <conditionalFormatting sqref="D2974:D2975">
    <cfRule type="expression" dxfId="4" priority="8421">
      <formula>AND(NOT(HasFormula(XFD2976)),XFD2976&lt;&gt;"")</formula>
    </cfRule>
  </conditionalFormatting>
  <conditionalFormatting sqref="D2996:D3002">
    <cfRule type="expression" dxfId="2" priority="409">
      <formula>AND(NOT(_xlfn.ISFORMULA(D2996)),D2996&lt;&gt;"")</formula>
    </cfRule>
  </conditionalFormatting>
  <conditionalFormatting sqref="D3026:D3028">
    <cfRule type="expression" dxfId="2" priority="384">
      <formula>AND(NOT(_xlfn.ISFORMULA(D3026)),D3026&lt;&gt;"")</formula>
    </cfRule>
  </conditionalFormatting>
  <conditionalFormatting sqref="D3026:D3027">
    <cfRule type="expression" dxfId="4" priority="385">
      <formula>AND(NOT(HasFormula(XFD3027)),XFD3027&lt;&gt;"")</formula>
    </cfRule>
  </conditionalFormatting>
  <conditionalFormatting sqref="D3043:D3048">
    <cfRule type="expression" dxfId="2" priority="307">
      <formula>AND(NOT(_xlfn.ISFORMULA(D3043)),D3043&lt;&gt;"")</formula>
    </cfRule>
  </conditionalFormatting>
  <conditionalFormatting sqref="D3049:D3051">
    <cfRule type="expression" dxfId="2" priority="320">
      <formula>AND(NOT(_xlfn.ISFORMULA(D3049)),D3049&lt;&gt;"")</formula>
    </cfRule>
  </conditionalFormatting>
  <conditionalFormatting sqref="D3057:D3058">
    <cfRule type="expression" dxfId="2" priority="8478">
      <formula>AND(NOT(_xlfn.ISFORMULA(D3057)),D3057&lt;&gt;"")</formula>
    </cfRule>
    <cfRule type="expression" dxfId="4" priority="8479">
      <formula>AND(NOT(HasFormula(XFD3059)),XFD3059&lt;&gt;"")</formula>
    </cfRule>
  </conditionalFormatting>
  <conditionalFormatting sqref="D3075:D3077">
    <cfRule type="expression" dxfId="2" priority="276">
      <formula>AND(NOT(_xlfn.ISFORMULA(D3075)),D3075&lt;&gt;"")</formula>
    </cfRule>
    <cfRule type="expression" dxfId="4" priority="277">
      <formula>AND(NOT(HasFormula(XFD3076)),XFD3076&lt;&gt;"")</formula>
    </cfRule>
  </conditionalFormatting>
  <conditionalFormatting sqref="D3078:D3087">
    <cfRule type="expression" dxfId="2" priority="8474">
      <formula>AND(NOT(_xlfn.ISFORMULA(D3078)),D3078&lt;&gt;"")</formula>
    </cfRule>
    <cfRule type="expression" dxfId="4" priority="8475">
      <formula>AND(NOT(HasFormula(XFD3089)),XFD3089&lt;&gt;"")</formula>
    </cfRule>
  </conditionalFormatting>
  <conditionalFormatting sqref="D3141:D3142">
    <cfRule type="expression" dxfId="4" priority="8522">
      <formula>AND(NOT(HasFormula(XFD3143)),XFD3143&lt;&gt;"")</formula>
    </cfRule>
  </conditionalFormatting>
  <conditionalFormatting sqref="D3184:D3227">
    <cfRule type="expression" dxfId="2" priority="227">
      <formula>AND(NOT(_xlfn.ISFORMULA(D3184)),D3184&lt;&gt;"")</formula>
    </cfRule>
  </conditionalFormatting>
  <conditionalFormatting sqref="D3212:D3213">
    <cfRule type="expression" dxfId="4" priority="8562">
      <formula>AND(NOT(HasFormula(XFD3214)),XFD3214&lt;&gt;"")</formula>
    </cfRule>
  </conditionalFormatting>
  <conditionalFormatting sqref="D3284:D3285">
    <cfRule type="expression" dxfId="4" priority="8570">
      <formula>AND(NOT(HasFormula(#REF!)),#REF!&lt;&gt;"")</formula>
    </cfRule>
  </conditionalFormatting>
  <conditionalFormatting sqref="D3322:D3323">
    <cfRule type="expression" dxfId="4" priority="8576">
      <formula>AND(NOT(HasFormula(XFD3324)),XFD3324&lt;&gt;"")</formula>
    </cfRule>
  </conditionalFormatting>
  <conditionalFormatting sqref="D3330:D3331">
    <cfRule type="expression" dxfId="4" priority="8602">
      <formula>AND(NOT(HasFormula(XFD3332)),XFD3332&lt;&gt;"")</formula>
    </cfRule>
  </conditionalFormatting>
  <conditionalFormatting sqref="D3540:D3541">
    <cfRule type="expression" dxfId="4" priority="8766">
      <formula>AND(NOT(HasFormula(XFD3542)),XFD3542&lt;&gt;"")</formula>
    </cfRule>
  </conditionalFormatting>
  <conditionalFormatting sqref="D3569:D3570">
    <cfRule type="expression" dxfId="4" priority="8776">
      <formula>AND(NOT(HasFormula(XFD3572)),XFD3572&lt;&gt;"")</formula>
    </cfRule>
  </conditionalFormatting>
  <conditionalFormatting sqref="D3604:D3605">
    <cfRule type="expression" dxfId="4" priority="8800">
      <formula>AND(NOT(HasFormula(XFD3606)),XFD3606&lt;&gt;"")</formula>
    </cfRule>
  </conditionalFormatting>
  <conditionalFormatting sqref="D3609:D3610">
    <cfRule type="expression" dxfId="4" priority="8820">
      <formula>AND(NOT(HasFormula(XFD3611)),XFD3611&lt;&gt;"")</formula>
    </cfRule>
  </conditionalFormatting>
  <conditionalFormatting sqref="D3617:D3618">
    <cfRule type="expression" dxfId="4" priority="8828">
      <formula>AND(NOT(HasFormula(XFD3619)),XFD3619&lt;&gt;"")</formula>
    </cfRule>
  </conditionalFormatting>
  <conditionalFormatting sqref="D3627:D3628">
    <cfRule type="expression" dxfId="4" priority="8840">
      <formula>AND(NOT(HasFormula(XFD3629)),XFD3629&lt;&gt;"")</formula>
    </cfRule>
  </conditionalFormatting>
  <conditionalFormatting sqref="D3630:D3633">
    <cfRule type="expression" dxfId="4" priority="8846">
      <formula>AND(NOT(HasFormula(XFD3634)),XFD3634&lt;&gt;"")</formula>
    </cfRule>
  </conditionalFormatting>
  <conditionalFormatting sqref="D3673:D3674">
    <cfRule type="expression" dxfId="4" priority="8856">
      <formula>AND(NOT(HasFormula(XFD3679)),XFD3679&lt;&gt;"")</formula>
    </cfRule>
  </conditionalFormatting>
  <conditionalFormatting sqref="D3675:D3678">
    <cfRule type="expression" dxfId="4" priority="8862">
      <formula>AND(NOT(HasFormula(XFD3679)),XFD3679&lt;&gt;"")</formula>
    </cfRule>
  </conditionalFormatting>
  <conditionalFormatting sqref="D3852:D3853">
    <cfRule type="expression" dxfId="4" priority="8936">
      <formula>AND(NOT(HasFormula(XFD3854)),XFD3854&lt;&gt;"")</formula>
    </cfRule>
  </conditionalFormatting>
  <conditionalFormatting sqref="D3876:D3877">
    <cfRule type="expression" dxfId="4" priority="8930">
      <formula>AND(NOT(HasFormula(#REF!)),#REF!&lt;&gt;"")</formula>
    </cfRule>
  </conditionalFormatting>
  <conditionalFormatting sqref="D3911:D3913">
    <cfRule type="expression" dxfId="4" priority="8954">
      <formula>AND(NOT(HasFormula(#REF!)),#REF!&lt;&gt;"")</formula>
    </cfRule>
  </conditionalFormatting>
  <conditionalFormatting sqref="D4087:D4088">
    <cfRule type="expression" dxfId="4" priority="8966">
      <formula>AND(NOT(HasFormula(XFD4089)),XFD4089&lt;&gt;"")</formula>
    </cfRule>
  </conditionalFormatting>
  <conditionalFormatting sqref="D4220:D4224">
    <cfRule type="expression" dxfId="2" priority="103">
      <formula>AND(NOT(_xlfn.ISFORMULA(D4220)),D4220&lt;&gt;"")</formula>
    </cfRule>
    <cfRule type="expression" dxfId="4" priority="105">
      <formula>AND(NOT(HasFormula(XFD4221)),XFD4221&lt;&gt;"")</formula>
    </cfRule>
  </conditionalFormatting>
  <conditionalFormatting sqref="D4633:D4634">
    <cfRule type="expression" dxfId="4" priority="9103">
      <formula>AND(NOT(HasFormula(XFD4635)),XFD4635&lt;&gt;"")</formula>
    </cfRule>
  </conditionalFormatting>
  <conditionalFormatting sqref="D4658:D4659">
    <cfRule type="expression" dxfId="4" priority="9137">
      <formula>AND(NOT(HasFormula(XFD4660)),XFD4660&lt;&gt;"")</formula>
    </cfRule>
  </conditionalFormatting>
  <conditionalFormatting sqref="D4884:D4885">
    <cfRule type="expression" dxfId="2" priority="9159">
      <formula>AND(NOT(_xlfn.ISFORMULA(D4884)),D4884&lt;&gt;"")</formula>
    </cfRule>
    <cfRule type="expression" dxfId="4" priority="9160">
      <formula>AND(NOT(HasFormula(XFD4886)),XFD4886&lt;&gt;"")</formula>
    </cfRule>
  </conditionalFormatting>
  <conditionalFormatting sqref="D4887:D4888">
    <cfRule type="expression" dxfId="2" priority="9166">
      <formula>AND(NOT(_xlfn.ISFORMULA(D4887)),D4887&lt;&gt;"")</formula>
    </cfRule>
    <cfRule type="expression" dxfId="4" priority="9167">
      <formula>AND(NOT(HasFormula(XFD4889)),XFD4889&lt;&gt;"")</formula>
    </cfRule>
  </conditionalFormatting>
  <conditionalFormatting sqref="E1589:E1597">
    <cfRule type="expression" dxfId="4" priority="928">
      <formula>AND(NOT(HasFormula(A1590)),A1590&lt;&gt;"")</formula>
    </cfRule>
  </conditionalFormatting>
  <conditionalFormatting sqref="E1598:E1604">
    <cfRule type="expression" dxfId="4" priority="7770">
      <formula>AND(NOT(HasFormula(#REF!)),#REF!&lt;&gt;"")</formula>
    </cfRule>
  </conditionalFormatting>
  <conditionalFormatting sqref="E1702:E1706">
    <cfRule type="expression" dxfId="4" priority="7792">
      <formula>AND(NOT(HasFormula(#REF!)),#REF!&lt;&gt;"")</formula>
    </cfRule>
  </conditionalFormatting>
  <conditionalFormatting sqref="E1708:E1740">
    <cfRule type="expression" dxfId="4" priority="7798">
      <formula>AND(NOT(HasFormula(#REF!)),#REF!&lt;&gt;"")</formula>
    </cfRule>
  </conditionalFormatting>
  <conditionalFormatting sqref="E1762:E1769">
    <cfRule type="expression" dxfId="4" priority="7804">
      <formula>AND(NOT(HasFormula(#REF!)),#REF!&lt;&gt;"")</formula>
    </cfRule>
  </conditionalFormatting>
  <conditionalFormatting sqref="E1881:E1882">
    <cfRule type="expression" dxfId="4" priority="826">
      <formula>AND(NOT(HasFormula(A1882)),A1882&lt;&gt;"")</formula>
    </cfRule>
  </conditionalFormatting>
  <conditionalFormatting sqref="E1907:E1918">
    <cfRule type="expression" dxfId="4" priority="7828">
      <formula>AND(NOT(HasFormula(#REF!)),#REF!&lt;&gt;"")</formula>
    </cfRule>
  </conditionalFormatting>
  <conditionalFormatting sqref="E1919:E1924">
    <cfRule type="expression" dxfId="4" priority="784">
      <formula>AND(NOT(HasFormula(A1920)),A1920&lt;&gt;"")</formula>
    </cfRule>
  </conditionalFormatting>
  <conditionalFormatting sqref="E2053:E2054">
    <cfRule type="expression" dxfId="4" priority="7846">
      <formula>AND(NOT(HasFormula(#REF!)),#REF!&lt;&gt;"")</formula>
    </cfRule>
  </conditionalFormatting>
  <conditionalFormatting sqref="E2056:E2057">
    <cfRule type="expression" dxfId="4" priority="7852">
      <formula>AND(NOT(HasFormula(#REF!)),#REF!&lt;&gt;"")</formula>
    </cfRule>
  </conditionalFormatting>
  <conditionalFormatting sqref="E2058:E2086">
    <cfRule type="expression" dxfId="4" priority="703">
      <formula>AND(NOT(HasFormula(A2059)),A2059&lt;&gt;"")</formula>
    </cfRule>
  </conditionalFormatting>
  <conditionalFormatting sqref="E2090:E2108">
    <cfRule type="expression" dxfId="4" priority="7869">
      <formula>AND(NOT(HasFormula(#REF!)),#REF!&lt;&gt;"")</formula>
    </cfRule>
  </conditionalFormatting>
  <conditionalFormatting sqref="E2110:E2111">
    <cfRule type="expression" dxfId="4" priority="7875">
      <formula>AND(NOT(HasFormula(A2119)),A2119&lt;&gt;"")</formula>
    </cfRule>
  </conditionalFormatting>
  <conditionalFormatting sqref="E2112:E2118">
    <cfRule type="expression" dxfId="4" priority="7879">
      <formula>AND(NOT(HasFormula(A2129)),A2129&lt;&gt;"")</formula>
    </cfRule>
  </conditionalFormatting>
  <conditionalFormatting sqref="E2120:E2126">
    <cfRule type="expression" dxfId="4" priority="7891">
      <formula>AND(NOT(HasFormula(A2129)),A2129&lt;&gt;"")</formula>
    </cfRule>
  </conditionalFormatting>
  <conditionalFormatting sqref="E2127:E2128">
    <cfRule type="expression" dxfId="4" priority="7897">
      <formula>AND(NOT(HasFormula(#REF!)),#REF!&lt;&gt;"")</formula>
    </cfRule>
  </conditionalFormatting>
  <conditionalFormatting sqref="E2138:E2139">
    <cfRule type="expression" dxfId="4" priority="7911">
      <formula>AND(NOT(HasFormula(#REF!)),#REF!&lt;&gt;"")</formula>
    </cfRule>
  </conditionalFormatting>
  <conditionalFormatting sqref="E2166:E2167">
    <cfRule type="expression" dxfId="4" priority="7971">
      <formula>AND(NOT(HasFormula(#REF!)),#REF!&lt;&gt;"")</formula>
    </cfRule>
  </conditionalFormatting>
  <conditionalFormatting sqref="E2169:E2170">
    <cfRule type="expression" dxfId="4" priority="7965">
      <formula>AND(NOT(HasFormula(#REF!)),#REF!&lt;&gt;"")</formula>
    </cfRule>
  </conditionalFormatting>
  <conditionalFormatting sqref="E2225:E2226">
    <cfRule type="expression" dxfId="4" priority="8035">
      <formula>AND(NOT(HasFormula(A2227)),A2227&lt;&gt;"")</formula>
    </cfRule>
  </conditionalFormatting>
  <conditionalFormatting sqref="E2234:E2237">
    <cfRule type="expression" dxfId="4" priority="620">
      <formula>AND(NOT(HasFormula(A2235)),A2235&lt;&gt;"")</formula>
    </cfRule>
  </conditionalFormatting>
  <conditionalFormatting sqref="E2247:E2249">
    <cfRule type="expression" dxfId="4" priority="8047">
      <formula>AND(NOT(HasFormula(A2252)),A2252&lt;&gt;"")</formula>
    </cfRule>
  </conditionalFormatting>
  <conditionalFormatting sqref="E2270:E2277">
    <cfRule type="expression" dxfId="4" priority="601">
      <formula>AND(NOT(HasFormula(A2271)),A2271&lt;&gt;"")</formula>
    </cfRule>
  </conditionalFormatting>
  <conditionalFormatting sqref="E2349:E2351">
    <cfRule type="expression" dxfId="4" priority="547">
      <formula>AND(NOT(HasFormula(A2336)),A2336&lt;&gt;"")</formula>
    </cfRule>
  </conditionalFormatting>
  <conditionalFormatting sqref="E2529:E2532">
    <cfRule type="expression" dxfId="4" priority="8157">
      <formula>AND(NOT(HasFormula(A2533)),A2533&lt;&gt;"")</formula>
    </cfRule>
  </conditionalFormatting>
  <conditionalFormatting sqref="E2602:E2603">
    <cfRule type="expression" dxfId="4" priority="8179">
      <formula>AND(NOT(HasFormula(A2605)),A2605&lt;&gt;"")</formula>
    </cfRule>
  </conditionalFormatting>
  <conditionalFormatting sqref="E2725:E2726">
    <cfRule type="expression" dxfId="4" priority="8248">
      <formula>AND(NOT(HasFormula(A2727)),A2727&lt;&gt;"")</formula>
    </cfRule>
  </conditionalFormatting>
  <conditionalFormatting sqref="E2758:E2761">
    <cfRule type="expression" dxfId="4" priority="473">
      <formula>AND(NOT(HasFormula(A2759)),A2759&lt;&gt;"")</formula>
    </cfRule>
  </conditionalFormatting>
  <conditionalFormatting sqref="E2768:E2769">
    <cfRule type="expression" dxfId="4" priority="8278">
      <formula>AND(NOT(HasFormula(A2770)),A2770&lt;&gt;"")</formula>
    </cfRule>
  </conditionalFormatting>
  <conditionalFormatting sqref="E2771:E2772">
    <cfRule type="expression" dxfId="4" priority="8256">
      <formula>AND(NOT(HasFormula(#REF!)),#REF!&lt;&gt;"")</formula>
    </cfRule>
  </conditionalFormatting>
  <conditionalFormatting sqref="E2796:E2797">
    <cfRule type="expression" dxfId="4" priority="8272">
      <formula>AND(NOT(HasFormula(A2798)),A2798&lt;&gt;"")</formula>
    </cfRule>
  </conditionalFormatting>
  <conditionalFormatting sqref="E2906:E2907">
    <cfRule type="expression" dxfId="4" priority="8364">
      <formula>AND(NOT(HasFormula(A2908)),A2908&lt;&gt;"")</formula>
    </cfRule>
  </conditionalFormatting>
  <conditionalFormatting sqref="E2924:E2925">
    <cfRule type="expression" dxfId="4" priority="8358">
      <formula>AND(NOT(HasFormula(A2926)),A2926&lt;&gt;"")</formula>
    </cfRule>
  </conditionalFormatting>
  <conditionalFormatting sqref="E2949:E2953">
    <cfRule type="expression" dxfId="4" priority="450">
      <formula>AND(NOT(HasFormula(A2950)),A2950&lt;&gt;"")</formula>
    </cfRule>
  </conditionalFormatting>
  <conditionalFormatting sqref="E2958:E2960">
    <cfRule type="expression" dxfId="4" priority="434">
      <formula>AND(NOT(HasFormula(A2959)),A2959&lt;&gt;"")</formula>
    </cfRule>
  </conditionalFormatting>
  <conditionalFormatting sqref="E2966:E2967">
    <cfRule type="expression" dxfId="4" priority="8418">
      <formula>AND(NOT(HasFormula(A2968)),A2968&lt;&gt;"")</formula>
    </cfRule>
  </conditionalFormatting>
  <conditionalFormatting sqref="E2974:E2975">
    <cfRule type="expression" dxfId="4" priority="8422">
      <formula>AND(NOT(HasFormula(A2976)),A2976&lt;&gt;"")</formula>
    </cfRule>
  </conditionalFormatting>
  <conditionalFormatting sqref="E3026:E3027">
    <cfRule type="expression" dxfId="4" priority="391">
      <formula>AND(NOT(HasFormula(A3027)),A3027&lt;&gt;"")</formula>
    </cfRule>
  </conditionalFormatting>
  <conditionalFormatting sqref="E3057:E3058">
    <cfRule type="expression" dxfId="3" priority="292">
      <formula>AND(NOT(HasFormula(XFA3057)),XFA3057&lt;&gt;"")</formula>
    </cfRule>
    <cfRule type="expression" dxfId="4" priority="295">
      <formula>AND(NOT(HasFormula(A3059)),A3059&lt;&gt;"")</formula>
    </cfRule>
  </conditionalFormatting>
  <conditionalFormatting sqref="E3075:E3077">
    <cfRule type="expression" dxfId="4" priority="281">
      <formula>AND(NOT(HasFormula(A3076)),A3076&lt;&gt;"")</formula>
    </cfRule>
  </conditionalFormatting>
  <conditionalFormatting sqref="E3078:E3088">
    <cfRule type="expression" dxfId="4" priority="282">
      <formula>AND(NOT(HasFormula(#REF!)),#REF!&lt;&gt;"")</formula>
    </cfRule>
  </conditionalFormatting>
  <conditionalFormatting sqref="E3141:E3142">
    <cfRule type="expression" dxfId="4" priority="8523">
      <formula>AND(NOT(HasFormula(A3143)),A3143&lt;&gt;"")</formula>
    </cfRule>
  </conditionalFormatting>
  <conditionalFormatting sqref="E3212:E3213">
    <cfRule type="expression" dxfId="4" priority="8563">
      <formula>AND(NOT(HasFormula(A3214)),A3214&lt;&gt;"")</formula>
    </cfRule>
  </conditionalFormatting>
  <conditionalFormatting sqref="E3284:E3285">
    <cfRule type="expression" dxfId="4" priority="8571">
      <formula>AND(NOT(HasFormula(#REF!)),#REF!&lt;&gt;"")</formula>
    </cfRule>
  </conditionalFormatting>
  <conditionalFormatting sqref="E3322:E3323">
    <cfRule type="expression" dxfId="4" priority="8577">
      <formula>AND(NOT(HasFormula(A3324)),A3324&lt;&gt;"")</formula>
    </cfRule>
  </conditionalFormatting>
  <conditionalFormatting sqref="E3330:E3331">
    <cfRule type="expression" dxfId="4" priority="8603">
      <formula>AND(NOT(HasFormula(A3332)),A3332&lt;&gt;"")</formula>
    </cfRule>
  </conditionalFormatting>
  <conditionalFormatting sqref="E3540:E3541">
    <cfRule type="expression" dxfId="4" priority="8767">
      <formula>AND(NOT(HasFormula(A3542)),A3542&lt;&gt;"")</formula>
    </cfRule>
  </conditionalFormatting>
  <conditionalFormatting sqref="E3569:E3570">
    <cfRule type="expression" dxfId="4" priority="8777">
      <formula>AND(NOT(HasFormula(A3572)),A3572&lt;&gt;"")</formula>
    </cfRule>
  </conditionalFormatting>
  <conditionalFormatting sqref="E3604:E3605">
    <cfRule type="expression" dxfId="4" priority="8802">
      <formula>AND(NOT(HasFormula(A3606)),A3606&lt;&gt;"")</formula>
    </cfRule>
  </conditionalFormatting>
  <conditionalFormatting sqref="E3609:E3610">
    <cfRule type="expression" dxfId="4" priority="8821">
      <formula>AND(NOT(HasFormula(A3611)),A3611&lt;&gt;"")</formula>
    </cfRule>
  </conditionalFormatting>
  <conditionalFormatting sqref="E3617:E3618">
    <cfRule type="expression" dxfId="4" priority="8829">
      <formula>AND(NOT(HasFormula(A3619)),A3619&lt;&gt;"")</formula>
    </cfRule>
  </conditionalFormatting>
  <conditionalFormatting sqref="E3627:E3628">
    <cfRule type="expression" dxfId="4" priority="8841">
      <formula>AND(NOT(HasFormula(A3629)),A3629&lt;&gt;"")</formula>
    </cfRule>
  </conditionalFormatting>
  <conditionalFormatting sqref="E3630:E3633">
    <cfRule type="expression" dxfId="4" priority="8847">
      <formula>AND(NOT(HasFormula(A3634)),A3634&lt;&gt;"")</formula>
    </cfRule>
  </conditionalFormatting>
  <conditionalFormatting sqref="E3673:E3674">
    <cfRule type="expression" dxfId="4" priority="8857">
      <formula>AND(NOT(HasFormula(A3679)),A3679&lt;&gt;"")</formula>
    </cfRule>
  </conditionalFormatting>
  <conditionalFormatting sqref="E3675:E3678">
    <cfRule type="expression" dxfId="4" priority="8863">
      <formula>AND(NOT(HasFormula(A3679)),A3679&lt;&gt;"")</formula>
    </cfRule>
  </conditionalFormatting>
  <conditionalFormatting sqref="E3852:E3853">
    <cfRule type="expression" dxfId="4" priority="8937">
      <formula>AND(NOT(HasFormula(A3854)),A3854&lt;&gt;"")</formula>
    </cfRule>
  </conditionalFormatting>
  <conditionalFormatting sqref="E3876:E3877">
    <cfRule type="expression" dxfId="4" priority="8931">
      <formula>AND(NOT(HasFormula(#REF!)),#REF!&lt;&gt;"")</formula>
    </cfRule>
  </conditionalFormatting>
  <conditionalFormatting sqref="E3911:E3913">
    <cfRule type="expression" dxfId="4" priority="8955">
      <formula>AND(NOT(HasFormula(#REF!)),#REF!&lt;&gt;"")</formula>
    </cfRule>
  </conditionalFormatting>
  <conditionalFormatting sqref="E4087:E4088">
    <cfRule type="expression" dxfId="4" priority="8967">
      <formula>AND(NOT(HasFormula(A4089)),A4089&lt;&gt;"")</formula>
    </cfRule>
  </conditionalFormatting>
  <conditionalFormatting sqref="E4220:E4224">
    <cfRule type="expression" dxfId="4" priority="109">
      <formula>AND(NOT(HasFormula(A4221)),A4221&lt;&gt;"")</formula>
    </cfRule>
  </conditionalFormatting>
  <conditionalFormatting sqref="E4633:E4634">
    <cfRule type="expression" dxfId="4" priority="9104">
      <formula>AND(NOT(HasFormula(A4635)),A4635&lt;&gt;"")</formula>
    </cfRule>
  </conditionalFormatting>
  <conditionalFormatting sqref="E4658:E4659">
    <cfRule type="expression" dxfId="4" priority="9138">
      <formula>AND(NOT(HasFormula(A4660)),A4660&lt;&gt;"")</formula>
    </cfRule>
  </conditionalFormatting>
  <conditionalFormatting sqref="E4884:E4885">
    <cfRule type="expression" dxfId="4" priority="9161">
      <formula>AND(NOT(HasFormula(A4886)),A4886&lt;&gt;"")</formula>
    </cfRule>
  </conditionalFormatting>
  <conditionalFormatting sqref="E4887:E4888">
    <cfRule type="expression" dxfId="4" priority="9168">
      <formula>AND(NOT(HasFormula(A4889)),A4889&lt;&gt;"")</formula>
    </cfRule>
  </conditionalFormatting>
  <conditionalFormatting sqref="F1:F170">
    <cfRule type="containsText" dxfId="6" priority="1967" operator="between" text="12m">
      <formula>NOT(ISERROR(SEARCH("12m",F1)))</formula>
    </cfRule>
    <cfRule type="containsText" dxfId="5" priority="1968" operator="between" text="HRB500E">
      <formula>NOT(ISERROR(SEARCH("HRB500E",F1)))</formula>
    </cfRule>
  </conditionalFormatting>
  <conditionalFormatting sqref="F172:F607">
    <cfRule type="containsText" dxfId="5" priority="1869" operator="between" text="HRB500E">
      <formula>NOT(ISERROR(SEARCH("HRB500E",F172)))</formula>
    </cfRule>
    <cfRule type="containsText" dxfId="6" priority="1868" operator="between" text="12m">
      <formula>NOT(ISERROR(SEARCH("12m",F172)))</formula>
    </cfRule>
  </conditionalFormatting>
  <conditionalFormatting sqref="F1589:F1591">
    <cfRule type="containsText" dxfId="5" priority="923" operator="between" text="HRB500E">
      <formula>NOT(ISERROR(SEARCH("HRB500E",F1589)))</formula>
    </cfRule>
    <cfRule type="containsText" dxfId="6" priority="922" operator="between" text="12m">
      <formula>NOT(ISERROR(SEARCH("12m",F1589)))</formula>
    </cfRule>
  </conditionalFormatting>
  <conditionalFormatting sqref="F1881:F1882">
    <cfRule type="containsText" dxfId="5" priority="821" operator="between" text="HRB500E">
      <formula>NOT(ISERROR(SEARCH("HRB500E",F1881)))</formula>
    </cfRule>
    <cfRule type="containsText" dxfId="6" priority="820" operator="between" text="12m">
      <formula>NOT(ISERROR(SEARCH("12m",F1881)))</formula>
    </cfRule>
  </conditionalFormatting>
  <conditionalFormatting sqref="F1919:F1925">
    <cfRule type="containsText" dxfId="5" priority="779" operator="between" text="HRB500E">
      <formula>NOT(ISERROR(SEARCH("HRB500E",F1919)))</formula>
    </cfRule>
    <cfRule type="containsText" dxfId="6" priority="778" operator="between" text="12m">
      <formula>NOT(ISERROR(SEARCH("12m",F1919)))</formula>
    </cfRule>
  </conditionalFormatting>
  <conditionalFormatting sqref="F2234:F2237">
    <cfRule type="containsText" dxfId="6" priority="614" operator="between" text="12m">
      <formula>NOT(ISERROR(SEARCH("12m",F2234)))</formula>
    </cfRule>
    <cfRule type="containsText" dxfId="5" priority="615" operator="between" text="HRB500E">
      <formula>NOT(ISERROR(SEARCH("HRB500E",F2234)))</formula>
    </cfRule>
  </conditionalFormatting>
  <conditionalFormatting sqref="F2270:F2277">
    <cfRule type="containsText" dxfId="6" priority="597" operator="between" text="12m">
      <formula>NOT(ISERROR(SEARCH("12m",F2270)))</formula>
    </cfRule>
    <cfRule type="containsText" dxfId="5" priority="598" operator="between" text="HRB500E">
      <formula>NOT(ISERROR(SEARCH("HRB500E",F2270)))</formula>
    </cfRule>
  </conditionalFormatting>
  <conditionalFormatting sqref="F2758:F2761">
    <cfRule type="containsText" dxfId="5" priority="470" operator="between" text="HRB500E">
      <formula>NOT(ISERROR(SEARCH("HRB500E",F2758)))</formula>
    </cfRule>
    <cfRule type="containsText" dxfId="6" priority="469" operator="between" text="12m">
      <formula>NOT(ISERROR(SEARCH("12m",F2758)))</formula>
    </cfRule>
  </conditionalFormatting>
  <conditionalFormatting sqref="F2778:F2784">
    <cfRule type="containsText" dxfId="5" priority="463" operator="between" text="HRB500E">
      <formula>NOT(ISERROR(SEARCH("HRB500E",F2778)))</formula>
    </cfRule>
  </conditionalFormatting>
  <conditionalFormatting sqref="F2949:F2953">
    <cfRule type="containsText" dxfId="6" priority="444" operator="between" text="12m">
      <formula>NOT(ISERROR(SEARCH("12m",F2949)))</formula>
    </cfRule>
    <cfRule type="containsText" dxfId="5" priority="445" operator="between" text="HRB500E">
      <formula>NOT(ISERROR(SEARCH("HRB500E",F2949)))</formula>
    </cfRule>
  </conditionalFormatting>
  <conditionalFormatting sqref="F2958:F2960">
    <cfRule type="containsText" dxfId="6" priority="430" operator="between" text="12m">
      <formula>NOT(ISERROR(SEARCH("12m",F2958)))</formula>
    </cfRule>
    <cfRule type="containsText" dxfId="5" priority="431" operator="between" text="HRB500E">
      <formula>NOT(ISERROR(SEARCH("HRB500E",F2958)))</formula>
    </cfRule>
  </conditionalFormatting>
  <conditionalFormatting sqref="F2996:F3002">
    <cfRule type="containsText" dxfId="6" priority="412" operator="between" text="12m">
      <formula>NOT(ISERROR(SEARCH("12m",F2996)))</formula>
    </cfRule>
    <cfRule type="containsText" dxfId="5" priority="413" operator="between" text="HRB500E">
      <formula>NOT(ISERROR(SEARCH("HRB500E",F2996)))</formula>
    </cfRule>
  </conditionalFormatting>
  <conditionalFormatting sqref="F3026:F3028">
    <cfRule type="containsText" dxfId="6" priority="387" operator="between" text="12m">
      <formula>NOT(ISERROR(SEARCH("12m",F3026)))</formula>
    </cfRule>
    <cfRule type="containsText" dxfId="5" priority="388" operator="between" text="HRB500E">
      <formula>NOT(ISERROR(SEARCH("HRB500E",F3026)))</formula>
    </cfRule>
  </conditionalFormatting>
  <conditionalFormatting sqref="F3043:F3048">
    <cfRule type="containsText" dxfId="6" priority="310" operator="between" text="12m">
      <formula>NOT(ISERROR(SEARCH("12m",F3043)))</formula>
    </cfRule>
    <cfRule type="containsText" dxfId="5" priority="311" operator="between" text="HRB500E">
      <formula>NOT(ISERROR(SEARCH("HRB500E",F3043)))</formula>
    </cfRule>
  </conditionalFormatting>
  <conditionalFormatting sqref="F3049:F3051">
    <cfRule type="containsText" dxfId="6" priority="323" operator="between" text="12m">
      <formula>NOT(ISERROR(SEARCH("12m",F3049)))</formula>
    </cfRule>
    <cfRule type="containsText" dxfId="5" priority="324" operator="between" text="HRB500E">
      <formula>NOT(ISERROR(SEARCH("HRB500E",F3049)))</formula>
    </cfRule>
  </conditionalFormatting>
  <conditionalFormatting sqref="F3052:F3056">
    <cfRule type="containsText" dxfId="6" priority="336" operator="between" text="12m">
      <formula>NOT(ISERROR(SEARCH("12m",F3052)))</formula>
    </cfRule>
    <cfRule type="containsText" dxfId="5" priority="337" operator="between" text="HRB500E">
      <formula>NOT(ISERROR(SEARCH("HRB500E",F3052)))</formula>
    </cfRule>
  </conditionalFormatting>
  <conditionalFormatting sqref="F3057:F3058">
    <cfRule type="containsText" dxfId="6" priority="293" operator="between" text="12m">
      <formula>NOT(ISERROR(SEARCH("12m",F3057)))</formula>
    </cfRule>
    <cfRule type="containsText" dxfId="5" priority="294" operator="between" text="HRB500E">
      <formula>NOT(ISERROR(SEARCH("HRB500E",F3057)))</formula>
    </cfRule>
  </conditionalFormatting>
  <conditionalFormatting sqref="F3075:F3088">
    <cfRule type="containsText" dxfId="6" priority="279" operator="between" text="12m">
      <formula>NOT(ISERROR(SEARCH("12m",F3075)))</formula>
    </cfRule>
    <cfRule type="containsText" dxfId="5" priority="280" operator="between" text="HRB500E">
      <formula>NOT(ISERROR(SEARCH("HRB500E",F3075)))</formula>
    </cfRule>
  </conditionalFormatting>
  <conditionalFormatting sqref="F3184:F3227">
    <cfRule type="containsText" dxfId="6" priority="231" operator="between" text="12m">
      <formula>NOT(ISERROR(SEARCH("12m",F3184)))</formula>
    </cfRule>
    <cfRule type="containsText" dxfId="5" priority="232" operator="between" text="HRB500E">
      <formula>NOT(ISERROR(SEARCH("HRB500E",F3184)))</formula>
    </cfRule>
  </conditionalFormatting>
  <conditionalFormatting sqref="F4220:F4224">
    <cfRule type="containsText" dxfId="6" priority="107" operator="between" text="12m">
      <formula>NOT(ISERROR(SEARCH("12m",F4220)))</formula>
    </cfRule>
    <cfRule type="containsText" dxfId="5" priority="108" operator="between" text="HRB500E">
      <formula>NOT(ISERROR(SEARCH("HRB500E",F4220)))</formula>
    </cfRule>
  </conditionalFormatting>
  <conditionalFormatting sqref="F4878:F4906">
    <cfRule type="containsText" dxfId="6" priority="16" operator="between" text="12m">
      <formula>NOT(ISERROR(SEARCH("12m",F4878)))</formula>
    </cfRule>
    <cfRule type="containsText" dxfId="5" priority="17" operator="between" text="HRB500E">
      <formula>NOT(ISERROR(SEARCH("HRB500E",F4878)))</formula>
    </cfRule>
  </conditionalFormatting>
  <conditionalFormatting sqref="H1589:H1604">
    <cfRule type="expression" dxfId="3" priority="925">
      <formula>AND(NOT(HasFormula(XFD1589)),XFD1589&lt;&gt;"")</formula>
    </cfRule>
    <cfRule type="expression" dxfId="4" priority="924">
      <formula>AND(NOT(HasFormula(D1590)),D1590&lt;&gt;"")</formula>
    </cfRule>
  </conditionalFormatting>
  <conditionalFormatting sqref="H1702:H1706">
    <cfRule type="expression" dxfId="4" priority="7789">
      <formula>AND(NOT(HasFormula(#REF!)),#REF!&lt;&gt;"")</formula>
    </cfRule>
    <cfRule type="expression" dxfId="3" priority="7790">
      <formula>AND(NOT(HasFormula(XFD1702)),XFD1702&lt;&gt;"")</formula>
    </cfRule>
  </conditionalFormatting>
  <conditionalFormatting sqref="H1708:H1740">
    <cfRule type="expression" dxfId="4" priority="7795">
      <formula>AND(NOT(HasFormula(#REF!)),#REF!&lt;&gt;"")</formula>
    </cfRule>
    <cfRule type="expression" dxfId="3" priority="7796">
      <formula>AND(NOT(HasFormula(XFD1708)),XFD1708&lt;&gt;"")</formula>
    </cfRule>
  </conditionalFormatting>
  <conditionalFormatting sqref="H1753:H1769">
    <cfRule type="expression" dxfId="3" priority="844">
      <formula>AND(NOT(HasFormula(XFD1753)),XFD1753&lt;&gt;"")</formula>
    </cfRule>
    <cfRule type="expression" dxfId="4" priority="843">
      <formula>AND(NOT(HasFormula(D1754)),D1754&lt;&gt;"")</formula>
    </cfRule>
  </conditionalFormatting>
  <conditionalFormatting sqref="H1881:H1882">
    <cfRule type="expression" dxfId="3" priority="823">
      <formula>AND(NOT(HasFormula(XFD1881)),XFD1881&lt;&gt;"")</formula>
    </cfRule>
    <cfRule type="expression" dxfId="4" priority="822">
      <formula>AND(NOT(HasFormula(D1882)),D1882&lt;&gt;"")</formula>
    </cfRule>
  </conditionalFormatting>
  <conditionalFormatting sqref="H2053:H2054">
    <cfRule type="expression" dxfId="4" priority="7843">
      <formula>AND(NOT(HasFormula(#REF!)),#REF!&lt;&gt;"")</formula>
    </cfRule>
    <cfRule type="expression" dxfId="3" priority="7844">
      <formula>AND(NOT(HasFormula(XFD2053)),XFD2053&lt;&gt;"")</formula>
    </cfRule>
  </conditionalFormatting>
  <conditionalFormatting sqref="H2056:H2057">
    <cfRule type="expression" dxfId="4" priority="7849">
      <formula>AND(NOT(HasFormula(#REF!)),#REF!&lt;&gt;"")</formula>
    </cfRule>
    <cfRule type="expression" dxfId="3" priority="7850">
      <formula>AND(NOT(HasFormula(XFD2056)),XFD2056&lt;&gt;"")</formula>
    </cfRule>
  </conditionalFormatting>
  <conditionalFormatting sqref="H2090:H2108">
    <cfRule type="expression" dxfId="4" priority="7866">
      <formula>AND(NOT(HasFormula(#REF!)),#REF!&lt;&gt;"")</formula>
    </cfRule>
    <cfRule type="expression" dxfId="3" priority="7867">
      <formula>AND(NOT(HasFormula(XFD2090)),XFD2090&lt;&gt;"")</formula>
    </cfRule>
  </conditionalFormatting>
  <conditionalFormatting sqref="H2110:H2111">
    <cfRule type="expression" dxfId="4" priority="7872">
      <formula>AND(NOT(HasFormula(D2119)),D2119&lt;&gt;"")</formula>
    </cfRule>
    <cfRule type="expression" dxfId="3" priority="7873">
      <formula>AND(NOT(HasFormula(XFD2110)),XFD2110&lt;&gt;"")</formula>
    </cfRule>
  </conditionalFormatting>
  <conditionalFormatting sqref="H2112:H2118">
    <cfRule type="expression" dxfId="4" priority="7880">
      <formula>AND(NOT(HasFormula(D2129)),D2129&lt;&gt;"")</formula>
    </cfRule>
    <cfRule type="expression" dxfId="3" priority="7881">
      <formula>AND(NOT(HasFormula(XFD2112)),XFD2112&lt;&gt;"")</formula>
    </cfRule>
  </conditionalFormatting>
  <conditionalFormatting sqref="H2120:H2126">
    <cfRule type="expression" dxfId="4" priority="7892">
      <formula>AND(NOT(HasFormula(D2129)),D2129&lt;&gt;"")</formula>
    </cfRule>
    <cfRule type="expression" dxfId="3" priority="7893">
      <formula>AND(NOT(HasFormula(XFD2120)),XFD2120&lt;&gt;"")</formula>
    </cfRule>
  </conditionalFormatting>
  <conditionalFormatting sqref="H2127:H2128">
    <cfRule type="expression" dxfId="4" priority="7898">
      <formula>AND(NOT(HasFormula(#REF!)),#REF!&lt;&gt;"")</formula>
    </cfRule>
    <cfRule type="expression" dxfId="3" priority="7899">
      <formula>AND(NOT(HasFormula(XFD2127)),XFD2127&lt;&gt;"")</formula>
    </cfRule>
  </conditionalFormatting>
  <conditionalFormatting sqref="H2138:H2139">
    <cfRule type="expression" dxfId="4" priority="7908">
      <formula>AND(NOT(HasFormula(#REF!)),#REF!&lt;&gt;"")</formula>
    </cfRule>
    <cfRule type="expression" dxfId="3" priority="7909">
      <formula>AND(NOT(HasFormula(XFD2138)),XFD2138&lt;&gt;"")</formula>
    </cfRule>
  </conditionalFormatting>
  <conditionalFormatting sqref="H2165:H2166">
    <cfRule type="expression" dxfId="4" priority="7914">
      <formula>AND(NOT(HasFormula(#REF!)),#REF!&lt;&gt;"")</formula>
    </cfRule>
    <cfRule type="expression" dxfId="3" priority="7915">
      <formula>AND(NOT(HasFormula(XFD2165)),XFD2165&lt;&gt;"")</formula>
    </cfRule>
  </conditionalFormatting>
  <conditionalFormatting sqref="H2168:H2173">
    <cfRule type="expression" dxfId="4" priority="7953">
      <formula>AND(NOT(HasFormula(#REF!)),#REF!&lt;&gt;"")</formula>
    </cfRule>
    <cfRule type="expression" dxfId="3" priority="7954">
      <formula>AND(NOT(HasFormula(XFD2168)),XFD2168&lt;&gt;"")</formula>
    </cfRule>
  </conditionalFormatting>
  <conditionalFormatting sqref="H2247:H2249">
    <cfRule type="expression" dxfId="4" priority="8044">
      <formula>AND(NOT(HasFormula(D2252)),D2252&lt;&gt;"")</formula>
    </cfRule>
    <cfRule type="expression" dxfId="3" priority="8045">
      <formula>AND(NOT(HasFormula(XFD2247)),XFD2247&lt;&gt;"")</formula>
    </cfRule>
    <cfRule type="expression" dxfId="4" priority="8056">
      <formula>AND(NOT(HasFormula(D2252)),D2252&lt;&gt;"")</formula>
    </cfRule>
    <cfRule type="expression" dxfId="3" priority="8057">
      <formula>AND(NOT(HasFormula(XFD2247)),XFD2247&lt;&gt;"")</formula>
    </cfRule>
  </conditionalFormatting>
  <conditionalFormatting sqref="H2270:H2277">
    <cfRule type="expression" dxfId="4" priority="591">
      <formula>AND(NOT(HasFormula(D2271)),D2271&lt;&gt;"")</formula>
    </cfRule>
    <cfRule type="expression" dxfId="3" priority="592">
      <formula>AND(NOT(HasFormula(XFD2270)),XFD2270&lt;&gt;"")</formula>
    </cfRule>
  </conditionalFormatting>
  <conditionalFormatting sqref="H2338:H2348">
    <cfRule type="expression" dxfId="3" priority="564">
      <formula>AND(NOT(HasFormula(XFD2338)),XFD2338&lt;&gt;"")</formula>
    </cfRule>
    <cfRule type="expression" dxfId="4" priority="563">
      <formula>AND(NOT(HasFormula(D2325)),D2325&lt;&gt;"")</formula>
    </cfRule>
  </conditionalFormatting>
  <conditionalFormatting sqref="H2349:H2358">
    <cfRule type="expression" dxfId="3" priority="549">
      <formula>AND(NOT(HasFormula(XFD2349)),XFD2349&lt;&gt;"")</formula>
    </cfRule>
    <cfRule type="expression" dxfId="4" priority="548">
      <formula>AND(NOT(HasFormula(D2336)),D2336&lt;&gt;"")</formula>
    </cfRule>
  </conditionalFormatting>
  <conditionalFormatting sqref="H2359:H2437">
    <cfRule type="expression" dxfId="4" priority="535">
      <formula>AND(NOT(HasFormula(D2347)),D2347&lt;&gt;"")</formula>
    </cfRule>
    <cfRule type="expression" dxfId="3" priority="536">
      <formula>AND(NOT(HasFormula(XFD2359)),XFD2359&lt;&gt;"")</formula>
    </cfRule>
  </conditionalFormatting>
  <conditionalFormatting sqref="H2483:H2521">
    <cfRule type="expression" dxfId="3" priority="521">
      <formula>AND(NOT(HasFormula(XFD2483)),XFD2483&lt;&gt;"")</formula>
    </cfRule>
    <cfRule type="expression" dxfId="4" priority="520">
      <formula>AND(NOT(HasFormula(D2484)),D2484&lt;&gt;"")</formula>
    </cfRule>
  </conditionalFormatting>
  <conditionalFormatting sqref="H2529:H2534">
    <cfRule type="expression" dxfId="4" priority="8154">
      <formula>AND(NOT(HasFormula(D2533)),D2533&lt;&gt;"")</formula>
    </cfRule>
    <cfRule type="expression" dxfId="3" priority="8155">
      <formula>AND(NOT(HasFormula(XFD2529)),XFD2529&lt;&gt;"")</formula>
    </cfRule>
  </conditionalFormatting>
  <conditionalFormatting sqref="H2576:H2581">
    <cfRule type="expression" dxfId="3" priority="513">
      <formula>AND(NOT(HasFormula(XFD2576)),XFD2576&lt;&gt;"")</formula>
    </cfRule>
    <cfRule type="expression" dxfId="4" priority="512">
      <formula>AND(NOT(HasFormula(D2577)),D2577&lt;&gt;"")</formula>
    </cfRule>
  </conditionalFormatting>
  <conditionalFormatting sqref="H2602:H2604">
    <cfRule type="expression" dxfId="4" priority="8180">
      <formula>AND(NOT(HasFormula(D2605)),D2605&lt;&gt;"")</formula>
    </cfRule>
    <cfRule type="expression" dxfId="3" priority="8181">
      <formula>AND(NOT(HasFormula(XFD2602)),XFD2602&lt;&gt;"")</formula>
    </cfRule>
  </conditionalFormatting>
  <conditionalFormatting sqref="H2611:H2643">
    <cfRule type="expression" dxfId="4" priority="8184">
      <formula>AND(NOT(HasFormula(#REF!)),#REF!&lt;&gt;"")</formula>
    </cfRule>
    <cfRule type="expression" dxfId="3" priority="8185">
      <formula>AND(NOT(HasFormula(XFD2611)),XFD2611&lt;&gt;"")</formula>
    </cfRule>
  </conditionalFormatting>
  <conditionalFormatting sqref="H2650:H2664">
    <cfRule type="expression" dxfId="4" priority="503">
      <formula>AND(NOT(HasFormula(D2651)),D2651&lt;&gt;"")</formula>
    </cfRule>
    <cfRule type="expression" dxfId="3" priority="504">
      <formula>AND(NOT(HasFormula(XFD2650)),XFD2650&lt;&gt;"")</formula>
    </cfRule>
  </conditionalFormatting>
  <conditionalFormatting sqref="H2758:H2777">
    <cfRule type="expression" dxfId="4" priority="474">
      <formula>AND(NOT(HasFormula(#REF!)),#REF!&lt;&gt;"")</formula>
    </cfRule>
    <cfRule type="expression" dxfId="3" priority="475">
      <formula>AND(NOT(HasFormula(XFD2758)),XFD2758&lt;&gt;"")</formula>
    </cfRule>
  </conditionalFormatting>
  <conditionalFormatting sqref="H2778:H2801">
    <cfRule type="expression" dxfId="4" priority="460">
      <formula>AND(NOT(HasFormula(#REF!)),#REF!&lt;&gt;"")</formula>
    </cfRule>
    <cfRule type="expression" dxfId="3" priority="461">
      <formula>AND(NOT(HasFormula(XFD2778)),XFD2778&lt;&gt;"")</formula>
    </cfRule>
  </conditionalFormatting>
  <conditionalFormatting sqref="H2802:H2842">
    <cfRule type="expression" dxfId="3" priority="455">
      <formula>AND(NOT(HasFormula(XFD2802)),XFD2802&lt;&gt;"")</formula>
    </cfRule>
    <cfRule type="expression" dxfId="4" priority="454">
      <formula>AND(NOT(HasFormula(#REF!)),#REF!&lt;&gt;"")</formula>
    </cfRule>
  </conditionalFormatting>
  <conditionalFormatting sqref="H2851:H2859">
    <cfRule type="expression" dxfId="4" priority="8323">
      <formula>AND(NOT(HasFormula(#REF!)),#REF!&lt;&gt;"")</formula>
    </cfRule>
    <cfRule type="expression" dxfId="3" priority="8324">
      <formula>AND(NOT(HasFormula(XFD2851)),XFD2851&lt;&gt;"")</formula>
    </cfRule>
  </conditionalFormatting>
  <conditionalFormatting sqref="H2906:H2907">
    <cfRule type="expression" dxfId="4" priority="8361">
      <formula>AND(NOT(HasFormula(D2908)),D2908&lt;&gt;"")</formula>
    </cfRule>
    <cfRule type="expression" dxfId="3" priority="8362">
      <formula>AND(NOT(HasFormula(XFD2906)),XFD2906&lt;&gt;"")</formula>
    </cfRule>
  </conditionalFormatting>
  <conditionalFormatting sqref="H2932:H2948">
    <cfRule type="expression" dxfId="4" priority="451">
      <formula>AND(NOT(HasFormula(#REF!)),#REF!&lt;&gt;"")</formula>
    </cfRule>
    <cfRule type="expression" dxfId="3" priority="452">
      <formula>AND(NOT(HasFormula(XFD2932)),XFD2932&lt;&gt;"")</formula>
    </cfRule>
  </conditionalFormatting>
  <conditionalFormatting sqref="H2949:H2957">
    <cfRule type="expression" dxfId="4" priority="435">
      <formula>AND(NOT(HasFormula(#REF!)),#REF!&lt;&gt;"")</formula>
    </cfRule>
    <cfRule type="expression" dxfId="3" priority="436">
      <formula>AND(NOT(HasFormula(XFD2949)),XFD2949&lt;&gt;"")</formula>
    </cfRule>
  </conditionalFormatting>
  <conditionalFormatting sqref="H2958:H2995">
    <cfRule type="expression" dxfId="4" priority="423">
      <formula>AND(NOT(HasFormula(#REF!)),#REF!&lt;&gt;"")</formula>
    </cfRule>
    <cfRule type="expression" dxfId="3" priority="424">
      <formula>AND(NOT(HasFormula(XFD2958)),XFD2958&lt;&gt;"")</formula>
    </cfRule>
  </conditionalFormatting>
  <conditionalFormatting sqref="H2996:H3025">
    <cfRule type="expression" dxfId="4" priority="396">
      <formula>AND(NOT(HasFormula(#REF!)),#REF!&lt;&gt;"")</formula>
    </cfRule>
    <cfRule type="expression" dxfId="3" priority="397">
      <formula>AND(NOT(HasFormula(XFD2996)),XFD2996&lt;&gt;"")</formula>
    </cfRule>
  </conditionalFormatting>
  <conditionalFormatting sqref="H3026:H3032">
    <cfRule type="expression" dxfId="4" priority="356">
      <formula>AND(NOT(HasFormula(#REF!)),#REF!&lt;&gt;"")</formula>
    </cfRule>
    <cfRule type="expression" dxfId="3" priority="357">
      <formula>AND(NOT(HasFormula(XFD3026)),XFD3026&lt;&gt;"")</formula>
    </cfRule>
  </conditionalFormatting>
  <conditionalFormatting sqref="H3033:H3038">
    <cfRule type="expression" dxfId="4" priority="290">
      <formula>AND(NOT(HasFormula(#REF!)),#REF!&lt;&gt;"")</formula>
    </cfRule>
    <cfRule type="expression" dxfId="3" priority="291">
      <formula>AND(NOT(HasFormula(XFD3033)),XFD3033&lt;&gt;"")</formula>
    </cfRule>
  </conditionalFormatting>
  <conditionalFormatting sqref="H3039:H3042">
    <cfRule type="expression" dxfId="4" priority="352">
      <formula>AND(NOT(HasFormula(#REF!)),#REF!&lt;&gt;"")</formula>
    </cfRule>
    <cfRule type="expression" dxfId="3" priority="353">
      <formula>AND(NOT(HasFormula(XFD3039)),XFD3039&lt;&gt;"")</formula>
    </cfRule>
  </conditionalFormatting>
  <conditionalFormatting sqref="H3043:H3054">
    <cfRule type="expression" dxfId="4" priority="288">
      <formula>AND(NOT(HasFormula(#REF!)),#REF!&lt;&gt;"")</formula>
    </cfRule>
    <cfRule type="expression" dxfId="3" priority="289">
      <formula>AND(NOT(HasFormula(XFD3043)),XFD3043&lt;&gt;"")</formula>
    </cfRule>
  </conditionalFormatting>
  <conditionalFormatting sqref="H3055:H3102">
    <cfRule type="expression" dxfId="3" priority="245">
      <formula>AND(NOT(HasFormula(XFD3055)),XFD3055&lt;&gt;"")</formula>
    </cfRule>
    <cfRule type="expression" dxfId="4" priority="244">
      <formula>AND(NOT(HasFormula(#REF!)),#REF!&lt;&gt;"")</formula>
    </cfRule>
  </conditionalFormatting>
  <conditionalFormatting sqref="H3141:H3142">
    <cfRule type="expression" dxfId="4" priority="8520">
      <formula>AND(NOT(HasFormula(D3143)),D3143&lt;&gt;"")</formula>
    </cfRule>
    <cfRule type="expression" dxfId="3" priority="8521">
      <formula>AND(NOT(HasFormula(XFD3141)),XFD3141&lt;&gt;"")</formula>
    </cfRule>
  </conditionalFormatting>
  <conditionalFormatting sqref="H3154:H3183">
    <cfRule type="expression" dxfId="4" priority="8526">
      <formula>AND(NOT(HasFormula(#REF!)),#REF!&lt;&gt;"")</formula>
    </cfRule>
    <cfRule type="expression" dxfId="3" priority="8527">
      <formula>AND(NOT(HasFormula(XFD3154)),XFD3154&lt;&gt;"")</formula>
    </cfRule>
  </conditionalFormatting>
  <conditionalFormatting sqref="H3184:H3261">
    <cfRule type="expression" dxfId="4" priority="223">
      <formula>AND(NOT(HasFormula(#REF!)),#REF!&lt;&gt;"")</formula>
    </cfRule>
    <cfRule type="expression" dxfId="3" priority="224">
      <formula>AND(NOT(HasFormula(XFD3184)),XFD3184&lt;&gt;"")</formula>
    </cfRule>
  </conditionalFormatting>
  <conditionalFormatting sqref="H3284:H3289">
    <cfRule type="expression" dxfId="4" priority="8568">
      <formula>AND(NOT(HasFormula(#REF!)),#REF!&lt;&gt;"")</formula>
    </cfRule>
    <cfRule type="expression" dxfId="3" priority="8569">
      <formula>AND(NOT(HasFormula(XFD3284)),XFD3284&lt;&gt;"")</formula>
    </cfRule>
  </conditionalFormatting>
  <conditionalFormatting sqref="H3290:H3316">
    <cfRule type="expression" dxfId="4" priority="221">
      <formula>AND(NOT(HasFormula(#REF!)),#REF!&lt;&gt;"")</formula>
    </cfRule>
    <cfRule type="expression" dxfId="3" priority="222">
      <formula>AND(NOT(HasFormula(XFD3290)),XFD3290&lt;&gt;"")</formula>
    </cfRule>
  </conditionalFormatting>
  <conditionalFormatting sqref="H3317:H3318">
    <cfRule type="expression" dxfId="4" priority="219">
      <formula>AND(NOT(HasFormula(#REF!)),#REF!&lt;&gt;"")</formula>
    </cfRule>
    <cfRule type="expression" dxfId="3" priority="220">
      <formula>AND(NOT(HasFormula(XFD3317)),XFD3317&lt;&gt;"")</formula>
    </cfRule>
  </conditionalFormatting>
  <conditionalFormatting sqref="H3319:H3329">
    <cfRule type="expression" dxfId="4" priority="217">
      <formula>AND(NOT(HasFormula(#REF!)),#REF!&lt;&gt;"")</formula>
    </cfRule>
    <cfRule type="expression" dxfId="3" priority="218">
      <formula>AND(NOT(HasFormula(XFD3319)),XFD3319&lt;&gt;"")</formula>
    </cfRule>
  </conditionalFormatting>
  <conditionalFormatting sqref="H3330:H3335">
    <cfRule type="expression" dxfId="4" priority="213">
      <formula>AND(NOT(HasFormula(#REF!)),#REF!&lt;&gt;"")</formula>
    </cfRule>
    <cfRule type="expression" dxfId="3" priority="214">
      <formula>AND(NOT(HasFormula(XFD3330)),XFD3330&lt;&gt;"")</formula>
    </cfRule>
  </conditionalFormatting>
  <conditionalFormatting sqref="H3336:H3375">
    <cfRule type="expression" dxfId="4" priority="211">
      <formula>AND(NOT(HasFormula(#REF!)),#REF!&lt;&gt;"")</formula>
    </cfRule>
    <cfRule type="expression" dxfId="3" priority="212">
      <formula>AND(NOT(HasFormula(XFD3336)),XFD3336&lt;&gt;"")</formula>
    </cfRule>
  </conditionalFormatting>
  <conditionalFormatting sqref="H3376:H3408">
    <cfRule type="expression" dxfId="4" priority="199">
      <formula>AND(NOT(HasFormula(#REF!)),#REF!&lt;&gt;"")</formula>
    </cfRule>
    <cfRule type="expression" dxfId="3" priority="200">
      <formula>AND(NOT(HasFormula(XFD3376)),XFD3376&lt;&gt;"")</formula>
    </cfRule>
  </conditionalFormatting>
  <conditionalFormatting sqref="H3489:H3503">
    <cfRule type="expression" dxfId="4" priority="193">
      <formula>AND(NOT(HasFormula(#REF!)),#REF!&lt;&gt;"")</formula>
    </cfRule>
    <cfRule type="expression" dxfId="3" priority="194">
      <formula>AND(NOT(HasFormula(XFD3489)),XFD3489&lt;&gt;"")</formula>
    </cfRule>
  </conditionalFormatting>
  <conditionalFormatting sqref="H3504:H3509">
    <cfRule type="expression" dxfId="4" priority="189">
      <formula>AND(NOT(HasFormula(#REF!)),#REF!&lt;&gt;"")</formula>
    </cfRule>
    <cfRule type="expression" dxfId="3" priority="190">
      <formula>AND(NOT(HasFormula(XFD3504)),XFD3504&lt;&gt;"")</formula>
    </cfRule>
  </conditionalFormatting>
  <conditionalFormatting sqref="H3510:H3527">
    <cfRule type="expression" dxfId="4" priority="187">
      <formula>AND(NOT(HasFormula(#REF!)),#REF!&lt;&gt;"")</formula>
    </cfRule>
    <cfRule type="expression" dxfId="3" priority="188">
      <formula>AND(NOT(HasFormula(XFD3510)),XFD3510&lt;&gt;"")</formula>
    </cfRule>
  </conditionalFormatting>
  <conditionalFormatting sqref="H3540:H3541">
    <cfRule type="expression" dxfId="4" priority="8764">
      <formula>AND(NOT(HasFormula(D3542)),D3542&lt;&gt;"")</formula>
    </cfRule>
    <cfRule type="expression" dxfId="3" priority="8765">
      <formula>AND(NOT(HasFormula(XFD3540)),XFD3540&lt;&gt;"")</formula>
    </cfRule>
  </conditionalFormatting>
  <conditionalFormatting sqref="H3570:H3571">
    <cfRule type="expression" dxfId="3" priority="186">
      <formula>AND(NOT(HasFormula(XFD3570)),XFD3570&lt;&gt;"")</formula>
    </cfRule>
    <cfRule type="expression" dxfId="4" priority="185">
      <formula>AND(NOT(HasFormula(D3573)),D3573&lt;&gt;"")</formula>
    </cfRule>
  </conditionalFormatting>
  <conditionalFormatting sqref="H3572:H3580">
    <cfRule type="expression" dxfId="4" priority="183">
      <formula>AND(NOT(HasFormula(D3573)),D3573&lt;&gt;"")</formula>
    </cfRule>
    <cfRule type="expression" dxfId="3" priority="184">
      <formula>AND(NOT(HasFormula(XFD3572)),XFD3572&lt;&gt;"")</formula>
    </cfRule>
  </conditionalFormatting>
  <conditionalFormatting sqref="H3587:H3588">
    <cfRule type="expression" dxfId="3" priority="170">
      <formula>AND(NOT(HasFormula(XFD3587)),XFD3587&lt;&gt;"")</formula>
    </cfRule>
    <cfRule type="expression" dxfId="4" priority="169">
      <formula>AND(NOT(HasFormula(D3588)),D3588&lt;&gt;"")</formula>
    </cfRule>
  </conditionalFormatting>
  <conditionalFormatting sqref="H3590:H3593">
    <cfRule type="expression" dxfId="3" priority="168">
      <formula>AND(NOT(HasFormula(XFD3590)),XFD3590&lt;&gt;"")</formula>
    </cfRule>
    <cfRule type="expression" dxfId="4" priority="167">
      <formula>AND(NOT(HasFormula(D3591)),D3591&lt;&gt;"")</formula>
    </cfRule>
  </conditionalFormatting>
  <conditionalFormatting sqref="H3596:H3598">
    <cfRule type="expression" dxfId="3" priority="166">
      <formula>AND(NOT(HasFormula(XFD3596)),XFD3596&lt;&gt;"")</formula>
    </cfRule>
    <cfRule type="expression" dxfId="4" priority="165">
      <formula>AND(NOT(HasFormula(D3597)),D3597&lt;&gt;"")</formula>
    </cfRule>
  </conditionalFormatting>
  <conditionalFormatting sqref="H3599:H3602">
    <cfRule type="expression" dxfId="4" priority="181">
      <formula>AND(NOT(HasFormula(D3600)),D3600&lt;&gt;"")</formula>
    </cfRule>
    <cfRule type="expression" dxfId="3" priority="182">
      <formula>AND(NOT(HasFormula(XFD3599)),XFD3599&lt;&gt;"")</formula>
    </cfRule>
  </conditionalFormatting>
  <conditionalFormatting sqref="H3603:H3661">
    <cfRule type="expression" dxfId="3" priority="164">
      <formula>AND(NOT(HasFormula(XFD3603)),XFD3603&lt;&gt;"")</formula>
    </cfRule>
    <cfRule type="expression" dxfId="4" priority="163">
      <formula>AND(NOT(HasFormula(D3604)),D3604&lt;&gt;"")</formula>
    </cfRule>
  </conditionalFormatting>
  <conditionalFormatting sqref="H3669:H3716">
    <cfRule type="expression" dxfId="3" priority="162">
      <formula>AND(NOT(HasFormula(XFD3669)),XFD3669&lt;&gt;"")</formula>
    </cfRule>
    <cfRule type="expression" dxfId="4" priority="161">
      <formula>AND(NOT(HasFormula(D3670)),D3670&lt;&gt;"")</formula>
    </cfRule>
  </conditionalFormatting>
  <conditionalFormatting sqref="H3753:H3781">
    <cfRule type="expression" dxfId="3" priority="160">
      <formula>AND(NOT(HasFormula(XFD3753)),XFD3753&lt;&gt;"")</formula>
    </cfRule>
    <cfRule type="expression" dxfId="4" priority="159">
      <formula>AND(NOT(HasFormula(D3754)),D3754&lt;&gt;"")</formula>
    </cfRule>
  </conditionalFormatting>
  <conditionalFormatting sqref="H3852:H3854">
    <cfRule type="expression" dxfId="4" priority="8934">
      <formula>AND(NOT(HasFormula(D3854)),D3854&lt;&gt;"")</formula>
    </cfRule>
    <cfRule type="expression" dxfId="3" priority="8935">
      <formula>AND(NOT(HasFormula(XFD3852)),XFD3852&lt;&gt;"")</formula>
    </cfRule>
  </conditionalFormatting>
  <conditionalFormatting sqref="H3882:H3997">
    <cfRule type="expression" dxfId="3" priority="151">
      <formula>AND(NOT(HasFormula(XFD3882)),XFD3882&lt;&gt;"")</formula>
    </cfRule>
    <cfRule type="expression" dxfId="4" priority="150">
      <formula>AND(NOT(HasFormula(D3883)),D3883&lt;&gt;"")</formula>
    </cfRule>
  </conditionalFormatting>
  <conditionalFormatting sqref="H4067:H4086">
    <cfRule type="expression" dxfId="4" priority="135">
      <formula>AND(NOT(HasFormula(D4068)),D4068&lt;&gt;"")</formula>
    </cfRule>
    <cfRule type="expression" dxfId="3" priority="136">
      <formula>AND(NOT(HasFormula(XFD4067)),XFD4067&lt;&gt;"")</formula>
    </cfRule>
  </conditionalFormatting>
  <conditionalFormatting sqref="H4087:H4104">
    <cfRule type="expression" dxfId="4" priority="8964">
      <formula>AND(NOT(HasFormula(D4089)),D4089&lt;&gt;"")</formula>
    </cfRule>
    <cfRule type="expression" dxfId="3" priority="8965">
      <formula>AND(NOT(HasFormula(XFD4087)),XFD4087&lt;&gt;"")</formula>
    </cfRule>
  </conditionalFormatting>
  <conditionalFormatting sqref="H4156:H4158">
    <cfRule type="expression" dxfId="3" priority="92">
      <formula>AND(NOT(HasFormula(XFD4156)),XFD4156&lt;&gt;"")</formula>
    </cfRule>
    <cfRule type="expression" dxfId="4" priority="91">
      <formula>AND(NOT(HasFormula(D4157)),D4157&lt;&gt;"")</formula>
    </cfRule>
  </conditionalFormatting>
  <conditionalFormatting sqref="H4162:H4245">
    <cfRule type="expression" dxfId="3" priority="90">
      <formula>AND(NOT(HasFormula(XFD4162)),XFD4162&lt;&gt;"")</formula>
    </cfRule>
    <cfRule type="expression" dxfId="4" priority="89">
      <formula>AND(NOT(HasFormula(D4163)),D4163&lt;&gt;"")</formula>
    </cfRule>
  </conditionalFormatting>
  <conditionalFormatting sqref="H4402:H4403">
    <cfRule type="expression" dxfId="4" priority="87">
      <formula>AND(NOT(HasFormula(#REF!)),#REF!&lt;&gt;"")</formula>
    </cfRule>
    <cfRule type="expression" dxfId="3" priority="88">
      <formula>AND(NOT(HasFormula(XFD4402)),XFD4402&lt;&gt;"")</formula>
    </cfRule>
  </conditionalFormatting>
  <conditionalFormatting sqref="H4404:H4528">
    <cfRule type="expression" dxfId="3" priority="78">
      <formula>AND(NOT(HasFormula(XFD4404)),XFD4404&lt;&gt;"")</formula>
    </cfRule>
    <cfRule type="expression" dxfId="4" priority="77">
      <formula>AND(NOT(HasFormula(#REF!)),#REF!&lt;&gt;"")</formula>
    </cfRule>
  </conditionalFormatting>
  <conditionalFormatting sqref="H4547:H4601">
    <cfRule type="expression" dxfId="3" priority="74">
      <formula>AND(NOT(HasFormula(XFD4547)),XFD4547&lt;&gt;"")</formula>
    </cfRule>
    <cfRule type="expression" dxfId="4" priority="73">
      <formula>AND(NOT(HasFormula(D4548)),D4548&lt;&gt;"")</formula>
    </cfRule>
  </conditionalFormatting>
  <conditionalFormatting sqref="H4726:H4736">
    <cfRule type="expression" dxfId="4" priority="34">
      <formula>AND(NOT(HasFormula(#REF!)),#REF!&lt;&gt;"")</formula>
    </cfRule>
    <cfRule type="expression" dxfId="3" priority="35">
      <formula>AND(NOT(HasFormula(XFD4726)),XFD4726&lt;&gt;"")</formula>
    </cfRule>
  </conditionalFormatting>
  <conditionalFormatting sqref="H4887:H4889">
    <cfRule type="expression" dxfId="4" priority="9164">
      <formula>AND(NOT(HasFormula(D4889)),D4889&lt;&gt;"")</formula>
    </cfRule>
    <cfRule type="expression" dxfId="3" priority="9165">
      <formula>AND(NOT(HasFormula(XFD4887)),XFD4887&lt;&gt;"")</formula>
    </cfRule>
  </conditionalFormatting>
  <conditionalFormatting sqref="H4906:H4915">
    <cfRule type="expression" dxfId="3" priority="4">
      <formula>AND(NOT(HasFormula(XFD4906)),XFD4906&lt;&gt;"")</formula>
    </cfRule>
    <cfRule type="expression" dxfId="4" priority="3">
      <formula>AND(NOT(HasFormula(D4907)),D4907&lt;&gt;"")</formula>
    </cfRule>
  </conditionalFormatting>
  <conditionalFormatting sqref="H1047548:H1048576">
    <cfRule type="expression" dxfId="4" priority="7690">
      <formula>AND(NOT(HasFormula(D1)),D1&lt;&gt;"")</formula>
    </cfRule>
    <cfRule type="expression" dxfId="3" priority="7691">
      <formula>AND(NOT(HasFormula(XFD1047548)),XFD1047548&lt;&gt;"")</formula>
    </cfRule>
  </conditionalFormatting>
  <conditionalFormatting sqref="L880:L881">
    <cfRule type="containsText" dxfId="1" priority="1688" operator="between" text="送货车型9.6米">
      <formula>NOT(ISERROR(SEARCH("送货车型9.6米",L880)))</formula>
    </cfRule>
  </conditionalFormatting>
  <conditionalFormatting sqref="L917:L918">
    <cfRule type="containsText" dxfId="1" priority="1683" operator="between" text="送货车型9.6米">
      <formula>NOT(ISERROR(SEARCH("送货车型9.6米",L917)))</formula>
    </cfRule>
  </conditionalFormatting>
  <conditionalFormatting sqref="L968:L969">
    <cfRule type="containsText" dxfId="1" priority="1588" operator="between" text="送货车型9.6米">
      <formula>NOT(ISERROR(SEARCH("送货车型9.6米",L968)))</formula>
    </cfRule>
  </conditionalFormatting>
  <conditionalFormatting sqref="L1000:L1002">
    <cfRule type="containsText" dxfId="1" priority="1365" operator="between" text="送货车型9.6米">
      <formula>NOT(ISERROR(SEARCH("送货车型9.6米",L1000)))</formula>
    </cfRule>
  </conditionalFormatting>
  <conditionalFormatting sqref="L1069:L1137">
    <cfRule type="containsText" dxfId="1" priority="1177" operator="between" text="送货车型9.6米">
      <formula>NOT(ISERROR(SEARCH("送货车型9.6米",L1069)))</formula>
    </cfRule>
  </conditionalFormatting>
  <conditionalFormatting sqref="M887:M904">
    <cfRule type="containsText" dxfId="1" priority="1698" operator="between" text="送货车型9.6米">
      <formula>NOT(ISERROR(SEARCH("送货车型9.6米",M887)))</formula>
    </cfRule>
  </conditionalFormatting>
  <conditionalFormatting sqref="M1599:M1601">
    <cfRule type="containsText" dxfId="1" priority="916" operator="between" text="送货车型9.6米">
      <formula>NOT(ISERROR(SEARCH("送货车型9.6米",M1599)))</formula>
    </cfRule>
  </conditionalFormatting>
  <conditionalFormatting sqref="M1636:M1637">
    <cfRule type="containsText" dxfId="1" priority="879" operator="between" text="送货车型9.6米">
      <formula>NOT(ISERROR(SEARCH("送货车型9.6米",M1636)))</formula>
    </cfRule>
  </conditionalFormatting>
  <conditionalFormatting sqref="M1638:M1643">
    <cfRule type="containsText" dxfId="1" priority="878" operator="between" text="送货车型9.6米">
      <formula>NOT(ISERROR(SEARCH("送货车型9.6米",M1638)))</formula>
    </cfRule>
  </conditionalFormatting>
  <conditionalFormatting sqref="M1644:M1645">
    <cfRule type="containsText" dxfId="1" priority="877" operator="between" text="送货车型9.6米">
      <formula>NOT(ISERROR(SEARCH("送货车型9.6米",M1644)))</formula>
    </cfRule>
  </conditionalFormatting>
  <conditionalFormatting sqref="M1646:M1649">
    <cfRule type="containsText" dxfId="1" priority="876" operator="between" text="送货车型9.6米">
      <formula>NOT(ISERROR(SEARCH("送货车型9.6米",M1646)))</formula>
    </cfRule>
  </conditionalFormatting>
  <conditionalFormatting sqref="M1665:M1685">
    <cfRule type="containsText" dxfId="1" priority="845" operator="between" text="送货车型9.6米">
      <formula>NOT(ISERROR(SEARCH("送货车型9.6米",M1665)))</formula>
    </cfRule>
  </conditionalFormatting>
  <conditionalFormatting sqref="M1871:M1880">
    <cfRule type="containsText" dxfId="1" priority="813" operator="between" text="送货车型9.6米">
      <formula>NOT(ISERROR(SEARCH("送货车型9.6米",M1871)))</formula>
    </cfRule>
  </conditionalFormatting>
  <conditionalFormatting sqref="M1883:M1899">
    <cfRule type="containsText" dxfId="1" priority="814" operator="between" text="送货车型9.6米">
      <formula>NOT(ISERROR(SEARCH("送货车型9.6米",M1883)))</formula>
    </cfRule>
  </conditionalFormatting>
  <conditionalFormatting sqref="M1908:M1925">
    <cfRule type="containsText" dxfId="1" priority="737" operator="between" text="送货车型9.6米">
      <formula>NOT(ISERROR(SEARCH("送货车型9.6米",M1908)))</formula>
    </cfRule>
  </conditionalFormatting>
  <conditionalFormatting sqref="M1936:M1939">
    <cfRule type="containsText" dxfId="1" priority="706" operator="between" text="送货车型9.6米">
      <formula>NOT(ISERROR(SEARCH("送货车型9.6米",M1936)))</formula>
    </cfRule>
  </conditionalFormatting>
  <conditionalFormatting sqref="M1967:M1986">
    <cfRule type="containsText" dxfId="1" priority="704" operator="between" text="送货车型9.6米">
      <formula>NOT(ISERROR(SEARCH("送货车型9.6米",M1967)))</formula>
    </cfRule>
  </conditionalFormatting>
  <conditionalFormatting sqref="M2234:M2237">
    <cfRule type="containsText" dxfId="1" priority="603" operator="between" text="送货车型9.6米">
      <formula>NOT(ISERROR(SEARCH("送货车型9.6米",M2234)))</formula>
    </cfRule>
  </conditionalFormatting>
  <conditionalFormatting sqref="M2239:M2246">
    <cfRule type="containsText" dxfId="1" priority="602" operator="between" text="送货车型9.6米">
      <formula>NOT(ISERROR(SEARCH("送货车型9.6米",M2239)))</formula>
    </cfRule>
  </conditionalFormatting>
  <conditionalFormatting sqref="M2271:M2277">
    <cfRule type="containsText" dxfId="1" priority="588" operator="between" text="送货车型9.6米">
      <formula>NOT(ISERROR(SEARCH("送货车型9.6米",M2271)))</formula>
    </cfRule>
  </conditionalFormatting>
  <conditionalFormatting sqref="M2300:M2305">
    <cfRule type="containsText" dxfId="1" priority="582" operator="between" text="送货车型9.6米">
      <formula>NOT(ISERROR(SEARCH("送货车型9.6米",M2300)))</formula>
    </cfRule>
  </conditionalFormatting>
  <conditionalFormatting sqref="M2306:M2337">
    <cfRule type="containsText" dxfId="1" priority="565" operator="between" text="送货车型9.6米">
      <formula>NOT(ISERROR(SEARCH("送货车型9.6米",M2306)))</formula>
    </cfRule>
  </conditionalFormatting>
  <conditionalFormatting sqref="M2338:M2342">
    <cfRule type="containsText" dxfId="1" priority="552" operator="between" text="送货车型9.6米">
      <formula>NOT(ISERROR(SEARCH("送货车型9.6米",M2338)))</formula>
    </cfRule>
  </conditionalFormatting>
  <conditionalFormatting sqref="M2343:M2348">
    <cfRule type="containsText" dxfId="1" priority="550" operator="between" text="送货车型9.6米">
      <formula>NOT(ISERROR(SEARCH("送货车型9.6米",M2343)))</formula>
    </cfRule>
  </conditionalFormatting>
  <conditionalFormatting sqref="M2360:M2428">
    <cfRule type="containsText" dxfId="1" priority="522" operator="between" text="送货车型9.6米">
      <formula>NOT(ISERROR(SEARCH("送货车型9.6米",M2360)))</formula>
    </cfRule>
  </conditionalFormatting>
  <conditionalFormatting sqref="M3043:M3048">
    <cfRule type="containsText" dxfId="1" priority="300" operator="between" text="送货车型9.6米">
      <formula>NOT(ISERROR(SEARCH("送货车型9.6米",M3043)))</formula>
    </cfRule>
  </conditionalFormatting>
  <conditionalFormatting sqref="M3052:M3053">
    <cfRule type="containsText" dxfId="1" priority="299" operator="between" text="送货车型9.6米">
      <formula>NOT(ISERROR(SEARCH("送货车型9.6米",M3052)))</formula>
    </cfRule>
  </conditionalFormatting>
  <conditionalFormatting sqref="M3090:M3096">
    <cfRule type="containsText" dxfId="1" priority="268" operator="between" text="送货车型9.6米">
      <formula>NOT(ISERROR(SEARCH("送货车型9.6米",M3090)))</formula>
    </cfRule>
  </conditionalFormatting>
  <conditionalFormatting sqref="N888:N904">
    <cfRule type="containsText" dxfId="1" priority="1710" operator="between" text="送货车型9.6米">
      <formula>NOT(ISERROR(SEARCH("送货车型9.6米",N888)))</formula>
    </cfRule>
  </conditionalFormatting>
  <conditionalFormatting sqref="O955:O996">
    <cfRule type="containsText" dxfId="1" priority="1375" operator="between" text="送货车型9.6米">
      <formula>NOT(ISERROR(SEARCH("送货车型9.6米",O955)))</formula>
    </cfRule>
  </conditionalFormatting>
  <conditionalFormatting sqref="P598:P692">
    <cfRule type="expression" dxfId="2" priority="1861">
      <formula>P598&gt;0</formula>
    </cfRule>
  </conditionalFormatting>
  <conditionalFormatting sqref="P751:P773">
    <cfRule type="expression" dxfId="2" priority="1761">
      <formula>P751&gt;0</formula>
    </cfRule>
  </conditionalFormatting>
  <conditionalFormatting sqref="P812:P1315">
    <cfRule type="expression" dxfId="2" priority="1064">
      <formula>P812&gt;0</formula>
    </cfRule>
  </conditionalFormatting>
  <conditionalFormatting sqref="P1402:P1524">
    <cfRule type="expression" dxfId="2" priority="1062">
      <formula>P1402&gt;0</formula>
    </cfRule>
  </conditionalFormatting>
  <conditionalFormatting sqref="C1:C1588 C1626:C1844 C1846:C1907 C1967:C2042 C2047:C2052 C2087:C2219 C2247:C2264 C2278:C2305 C2429:C2575 C2582:C2705 C2843:C2948 C3103:C3183 C3262:C3346 C3348:C4066 C4069:C4138 C4246:C4743 C4786:C4866 C4868:C4877 C4933:C1048576">
    <cfRule type="timePeriod" dxfId="7" priority="938" timePeriod="yesterday">
      <formula>FLOOR(C1,1)=TODAY()-1</formula>
    </cfRule>
  </conditionalFormatting>
  <conditionalFormatting sqref="D2:E1400 D1403:E1404 D1407:E1418 D1422:E1427 D1429:E1430 D1432:E1433 D1436:E1486 D1488:E1496 E1 I1:L1 H2:L1401 E1401">
    <cfRule type="expression" dxfId="4" priority="1068">
      <formula>AND(NOT(HasFormula(XFD2)),XFD2&lt;&gt;"")</formula>
    </cfRule>
  </conditionalFormatting>
  <conditionalFormatting sqref="E1 I1:L1 H2:L1401 D2:E1400 E1401 D1403:E1404 D1407:E1418 D1422:E1427 D1429:E1430 D1432:E1433 D1436:E1486 D1488:E1496">
    <cfRule type="expression" dxfId="3" priority="1069">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38"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7:D1048576">
    <cfRule type="expression" dxfId="2" priority="932">
      <formula>AND(NOT(_xlfn.ISFORMULA(D2)),D2&lt;&gt;"")</formula>
    </cfRule>
  </conditionalFormatting>
  <conditionalFormatting sqref="L13:O14">
    <cfRule type="containsText" dxfId="1" priority="1978" operator="between" text="送货车型9.6米">
      <formula>NOT(ISERROR(SEARCH("送货车型9.6米",L13)))</formula>
    </cfRule>
  </conditionalFormatting>
  <conditionalFormatting sqref="L18:O18 L21:O21 L23:O23">
    <cfRule type="containsText" dxfId="1" priority="1977" operator="between" text="送货车型9.6米">
      <formula>NOT(ISERROR(SEARCH("送货车型9.6米",L18)))</formula>
    </cfRule>
  </conditionalFormatting>
  <conditionalFormatting sqref="L27:O28">
    <cfRule type="containsText" dxfId="1" priority="1974" operator="between" text="送货车型9.6米">
      <formula>NOT(ISERROR(SEARCH("送货车型9.6米",L27)))</formula>
    </cfRule>
  </conditionalFormatting>
  <conditionalFormatting sqref="L174:O176">
    <cfRule type="containsText" dxfId="1" priority="1955" operator="between" text="送货车型9.6米">
      <formula>NOT(ISERROR(SEARCH("送货车型9.6米",L174)))</formula>
    </cfRule>
  </conditionalFormatting>
  <conditionalFormatting sqref="L185:O188">
    <cfRule type="containsText" dxfId="1" priority="1952" operator="between" text="送货车型9.6米">
      <formula>NOT(ISERROR(SEARCH("送货车型9.6米",L185)))</formula>
    </cfRule>
  </conditionalFormatting>
  <conditionalFormatting sqref="L200:O201">
    <cfRule type="containsText" dxfId="1" priority="1949" operator="between" text="送货车型9.6米">
      <formula>NOT(ISERROR(SEARCH("送货车型9.6米",L200)))</formula>
    </cfRule>
  </conditionalFormatting>
  <conditionalFormatting sqref="M318:O335">
    <cfRule type="containsText" dxfId="1" priority="1917" operator="between" text="送货车型9.6米">
      <formula>NOT(ISERROR(SEARCH("送货车型9.6米",M318)))</formula>
    </cfRule>
  </conditionalFormatting>
  <conditionalFormatting sqref="M351:O382">
    <cfRule type="containsText" dxfId="1" priority="1882" operator="between" text="送货车型9.6米">
      <formula>NOT(ISERROR(SEARCH("送货车型9.6米",M351)))</formula>
    </cfRule>
  </conditionalFormatting>
  <conditionalFormatting sqref="M391:O397">
    <cfRule type="containsText" dxfId="1" priority="1876"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7:F1048576">
    <cfRule type="containsText" dxfId="6" priority="1091" operator="between" text="12m">
      <formula>NOT(ISERROR(SEARCH("12m",F613)))</formula>
    </cfRule>
    <cfRule type="containsText" dxfId="5" priority="1092" operator="between" text="HRB500E">
      <formula>NOT(ISERROR(SEARCH("HRB500E",F613)))</formula>
    </cfRule>
  </conditionalFormatting>
  <conditionalFormatting sqref="M689:O696">
    <cfRule type="containsText" dxfId="1" priority="1857" operator="between" text="送货车型9.6米">
      <formula>NOT(ISERROR(SEARCH("送货车型9.6米",M689)))</formula>
    </cfRule>
  </conditionalFormatting>
  <conditionalFormatting sqref="M700:O717">
    <cfRule type="containsText" dxfId="1" priority="1850" operator="between" text="送货车型9.6米">
      <formula>NOT(ISERROR(SEARCH("送货车型9.6米",M700)))</formula>
    </cfRule>
  </conditionalFormatting>
  <conditionalFormatting sqref="M719:O758">
    <cfRule type="containsText" dxfId="1" priority="1782" operator="between" text="送货车型9.6米">
      <formula>NOT(ISERROR(SEARCH("送货车型9.6米",M719)))</formula>
    </cfRule>
  </conditionalFormatting>
  <conditionalFormatting sqref="M787:O800 O801:O803">
    <cfRule type="containsText" dxfId="1" priority="1774" operator="between" text="送货车型9.6米">
      <formula>NOT(ISERROR(SEARCH("送货车型9.6米",M787)))</formula>
    </cfRule>
  </conditionalFormatting>
  <conditionalFormatting sqref="M801:N802">
    <cfRule type="containsText" dxfId="1" priority="1771" operator="between" text="送货车型9.6米">
      <formula>NOT(ISERROR(SEARCH("送货车型9.6米",M801)))</formula>
    </cfRule>
  </conditionalFormatting>
  <conditionalFormatting sqref="M804:O811">
    <cfRule type="containsText" dxfId="1" priority="1769" operator="between" text="送货车型9.6米">
      <formula>NOT(ISERROR(SEARCH("送货车型9.6米",M804)))</formula>
    </cfRule>
  </conditionalFormatting>
  <conditionalFormatting sqref="M819:O833">
    <cfRule type="containsText" dxfId="1" priority="1751" operator="between" text="送货车型9.6米">
      <formula>NOT(ISERROR(SEARCH("送货车型9.6米",M819)))</formula>
    </cfRule>
  </conditionalFormatting>
  <conditionalFormatting sqref="M845:O855">
    <cfRule type="containsText" dxfId="1" priority="1739" operator="between" text="送货车型9.6米">
      <formula>NOT(ISERROR(SEARCH("送货车型9.6米",M845)))</formula>
    </cfRule>
  </conditionalFormatting>
  <conditionalFormatting sqref="L856:O857">
    <cfRule type="containsText" dxfId="1" priority="1743" operator="between" text="送货车型9.6米">
      <formula>NOT(ISERROR(SEARCH("送货车型9.6米",L856)))</formula>
    </cfRule>
  </conditionalFormatting>
  <conditionalFormatting sqref="M955:N994">
    <cfRule type="containsText" dxfId="1" priority="1675" operator="between" text="送货车型9.6米">
      <formula>NOT(ISERROR(SEARCH("送货车型9.6米",M955)))</formula>
    </cfRule>
  </conditionalFormatting>
  <conditionalFormatting sqref="L995:N996">
    <cfRule type="containsText" dxfId="1" priority="1376" operator="between" text="送货车型9.6米">
      <formula>NOT(ISERROR(SEARCH("送货车型9.6米",L995)))</formula>
    </cfRule>
  </conditionalFormatting>
  <conditionalFormatting sqref="M999:O1019">
    <cfRule type="containsText" dxfId="1" priority="1364" operator="between" text="送货车型9.6米">
      <formula>NOT(ISERROR(SEARCH("送货车型9.6米",M999)))</formula>
    </cfRule>
  </conditionalFormatting>
  <conditionalFormatting sqref="M1024:O1137">
    <cfRule type="containsText" dxfId="1" priority="1089" operator="between" text="送货车型9.6米">
      <formula>NOT(ISERROR(SEARCH("送货车型9.6米",M1024)))</formula>
    </cfRule>
  </conditionalFormatting>
  <conditionalFormatting sqref="L1138:O1503">
    <cfRule type="containsText" dxfId="1" priority="929" operator="between" text="送货车型9.6米">
      <formula>NOT(ISERROR(SEARCH("送货车型9.6米",L1138)))</formula>
    </cfRule>
  </conditionalFormatting>
  <conditionalFormatting sqref="E1402 H1402:L1402">
    <cfRule type="expression" dxfId="4" priority="7708">
      <formula>AND(NOT(HasFormula(#REF!)),#REF!&lt;&gt;"")</formula>
    </cfRule>
    <cfRule type="expression" dxfId="3" priority="7709">
      <formula>AND(NOT(HasFormula(XFA1402)),XFA1402&lt;&gt;"")</formula>
    </cfRule>
  </conditionalFormatting>
  <conditionalFormatting sqref="H1403:L1404 H1407:L1418 E1420 H1420:L1420">
    <cfRule type="expression" dxfId="4" priority="7686">
      <formula>AND(NOT(HasFormula(A1404)),A1404&lt;&gt;"")</formula>
    </cfRule>
    <cfRule type="expression" dxfId="3" priority="7687">
      <formula>AND(NOT(HasFormula(XFA1403)),XFA1403&lt;&gt;"")</formula>
    </cfRule>
  </conditionalFormatting>
  <conditionalFormatting sqref="D1405:E1406">
    <cfRule type="expression" dxfId="4" priority="7712">
      <formula>AND(NOT(HasFormula(XFD1407)),XFD1407&lt;&gt;"")</formula>
    </cfRule>
    <cfRule type="expression" dxfId="3" priority="7713">
      <formula>AND(NOT(HasFormula(XEZ1405)),XEZ1405&lt;&gt;"")</formula>
    </cfRule>
  </conditionalFormatting>
  <conditionalFormatting sqref="H1405:L1406">
    <cfRule type="expression" dxfId="3" priority="7715">
      <formula>AND(NOT(HasFormula(XFD1405)),XFD1405&lt;&gt;"")</formula>
    </cfRule>
    <cfRule type="expression" dxfId="4" priority="7714">
      <formula>AND(NOT(HasFormula(D1407)),D1407&lt;&gt;"")</formula>
    </cfRule>
  </conditionalFormatting>
  <conditionalFormatting sqref="E1421 H1421:L1421">
    <cfRule type="expression" dxfId="3" priority="7665">
      <formula>AND(NOT(HasFormula(XFA1421)),XFA1421&lt;&gt;"")</formula>
    </cfRule>
    <cfRule type="expression" dxfId="4" priority="7664">
      <formula>AND(NOT(HasFormula(A1429)),A1429&lt;&gt;"")</formula>
    </cfRule>
  </conditionalFormatting>
  <conditionalFormatting sqref="H1422:L1427 H1432:L1433">
    <cfRule type="expression" dxfId="3" priority="7659">
      <formula>AND(NOT(HasFormula(XFD1422)),XFD1422&lt;&gt;"")</formula>
    </cfRule>
    <cfRule type="expression" dxfId="4" priority="7658">
      <formula>AND(NOT(HasFormula(D1423)),D1423&lt;&gt;"")</formula>
    </cfRule>
  </conditionalFormatting>
  <conditionalFormatting sqref="D1428:E1428 D1431:E1431">
    <cfRule type="expression" dxfId="3" priority="7671">
      <formula>AND(NOT(HasFormula(XEZ1428)),XEZ1428&lt;&gt;"")</formula>
    </cfRule>
    <cfRule type="expression" dxfId="4" priority="7670">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16:H1047547">
    <cfRule type="expression" dxfId="4" priority="7652">
      <formula>AND(NOT(HasFormula(D1430)),D1430&lt;&gt;"")</formula>
    </cfRule>
    <cfRule type="expression" dxfId="3" priority="7653">
      <formula>AND(NOT(HasFormula(XFD1429)),XFD1429&lt;&gt;"")</formula>
    </cfRule>
  </conditionalFormatting>
  <conditionalFormatting sqref="D1434:E1435">
    <cfRule type="expression" dxfId="3" priority="7661">
      <formula>AND(NOT(HasFormula(XEZ1434)),XEZ1434&lt;&gt;"")</formula>
    </cfRule>
    <cfRule type="expression" dxfId="4" priority="7660">
      <formula>AND(NOT(HasFormula(XFD1421)),XFD1421&lt;&gt;"")</formula>
    </cfRule>
  </conditionalFormatting>
  <conditionalFormatting sqref="H1434:L1435">
    <cfRule type="expression" dxfId="4" priority="7674">
      <formula>AND(NOT(HasFormula(D1429)),D1429&lt;&gt;"")</formula>
    </cfRule>
    <cfRule type="expression" dxfId="3" priority="7675">
      <formula>AND(NOT(HasFormula(XFD1434)),XFD1434&lt;&gt;"")</formula>
    </cfRule>
  </conditionalFormatting>
  <conditionalFormatting sqref="D1498:E1501">
    <cfRule type="expression" dxfId="4" priority="934">
      <formula>AND(NOT(HasFormula(XFD1499)),XFD1499&lt;&gt;"")</formula>
    </cfRule>
    <cfRule type="expression" dxfId="3" priority="936">
      <formula>AND(NOT(HasFormula(XEZ1498)),XEZ1498&lt;&gt;"")</formula>
    </cfRule>
  </conditionalFormatting>
  <conditionalFormatting sqref="H1498:L1501">
    <cfRule type="expression" dxfId="4" priority="946">
      <formula>AND(NOT(HasFormula(D1499)),D1499&lt;&gt;"")</formula>
    </cfRule>
    <cfRule type="expression" dxfId="3" priority="948">
      <formula>AND(NOT(HasFormula(XFD1498)),XFD1498&lt;&gt;"")</formula>
    </cfRule>
  </conditionalFormatting>
  <conditionalFormatting sqref="H1502:L1524">
    <cfRule type="expression" dxfId="3" priority="7733">
      <formula>AND(NOT(HasFormula(XFD1502)),XFD1502&lt;&gt;"")</formula>
    </cfRule>
    <cfRule type="expression" dxfId="4" priority="7732">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7:E1047541">
    <cfRule type="expression" dxfId="3" priority="994">
      <formula>AND(NOT(HasFormula(XEZ1504)),XEZ1504&lt;&gt;"")</formula>
    </cfRule>
  </conditionalFormatting>
  <conditionalFormatting sqref="D1506:E1512">
    <cfRule type="expression" dxfId="4" priority="987">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7:D1047541">
    <cfRule type="expression" dxfId="4" priority="977">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7:O1048576">
    <cfRule type="containsText" dxfId="1" priority="931"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7:E1047541">
    <cfRule type="expression" dxfId="4" priority="7751">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7:L1047547">
    <cfRule type="expression" dxfId="4" priority="7748">
      <formula>AND(NOT(HasFormula(E1565)),E1565&lt;&gt;"")</formula>
    </cfRule>
    <cfRule type="expression" dxfId="3" priority="7749">
      <formula>AND(NOT(HasFormula(A1564)),A1564&lt;&gt;"")</formula>
    </cfRule>
  </conditionalFormatting>
  <conditionalFormatting sqref="D1589:E1604">
    <cfRule type="expression" dxfId="3" priority="921">
      <formula>AND(NOT(HasFormula(XEZ1589)),XEZ1589&lt;&gt;"")</formula>
    </cfRule>
  </conditionalFormatting>
  <conditionalFormatting sqref="I1589:L1604">
    <cfRule type="expression" dxfId="3" priority="927">
      <formula>AND(NOT(HasFormula(A1589)),A1589&lt;&gt;"")</formula>
    </cfRule>
    <cfRule type="expression" dxfId="4" priority="926">
      <formula>AND(NOT(HasFormula(E1590)),E1590&lt;&gt;"")</formula>
    </cfRule>
  </conditionalFormatting>
  <conditionalFormatting sqref="L1589:O1598 L1599:L1604 O1599:O1625">
    <cfRule type="containsText" dxfId="1" priority="917" operator="between" text="送货车型9.6米">
      <formula>NOT(ISERROR(SEARCH("送货车型9.6米",L1589)))</formula>
    </cfRule>
  </conditionalFormatting>
  <conditionalFormatting sqref="D1625 D1629">
    <cfRule type="expression" dxfId="4" priority="7779">
      <formula>AND(NOT(HasFormula(#REF!)),#REF!&lt;&gt;"")</formula>
    </cfRule>
  </conditionalFormatting>
  <conditionalFormatting sqref="E1625 E1629">
    <cfRule type="expression" dxfId="4" priority="7780">
      <formula>AND(NOT(HasFormula(#REF!)),#REF!&lt;&gt;"")</formula>
    </cfRule>
  </conditionalFormatting>
  <conditionalFormatting sqref="H1625 H1629">
    <cfRule type="expression" dxfId="4" priority="7777">
      <formula>AND(NOT(HasFormula(#REF!)),#REF!&lt;&gt;"")</formula>
    </cfRule>
    <cfRule type="expression" dxfId="3" priority="7778">
      <formula>AND(NOT(HasFormula(XFD1625)),XFD1625&lt;&gt;"")</formula>
    </cfRule>
  </conditionalFormatting>
  <conditionalFormatting sqref="I1625:L1625 I1629:L1629">
    <cfRule type="expression" dxfId="4" priority="7781">
      <formula>AND(NOT(HasFormula(#REF!)),#REF!&lt;&gt;"")</formula>
    </cfRule>
    <cfRule type="expression" dxfId="3" priority="7782">
      <formula>AND(NOT(HasFormula(A1625)),A1625&lt;&gt;"")</formula>
    </cfRule>
  </conditionalFormatting>
  <conditionalFormatting sqref="D1630:D1649 D1651:D1676 D1686:D1700">
    <cfRule type="expression" dxfId="4" priority="7785">
      <formula>AND(NOT(HasFormula(#REF!)),#REF!&lt;&gt;"")</formula>
    </cfRule>
  </conditionalFormatting>
  <conditionalFormatting sqref="E1630:E1649 E1651:E1676 E1686:E1700">
    <cfRule type="expression" dxfId="4" priority="7786">
      <formula>AND(NOT(HasFormula(#REF!)),#REF!&lt;&gt;"")</formula>
    </cfRule>
  </conditionalFormatting>
  <conditionalFormatting sqref="H1630:H1649 H1651:H1700">
    <cfRule type="expression" dxfId="4" priority="7783">
      <formula>AND(NOT(HasFormula(#REF!)),#REF!&lt;&gt;"")</formula>
    </cfRule>
    <cfRule type="expression" dxfId="3" priority="7784">
      <formula>AND(NOT(HasFormula(XFD1630)),XFD1630&lt;&gt;"")</formula>
    </cfRule>
  </conditionalFormatting>
  <conditionalFormatting sqref="I1630:L1649 I1651:L1676 I1686:L1700">
    <cfRule type="expression" dxfId="4" priority="7787">
      <formula>AND(NOT(HasFormula(#REF!)),#REF!&lt;&gt;"")</formula>
    </cfRule>
    <cfRule type="expression" dxfId="3" priority="7788">
      <formula>AND(NOT(HasFormula(A1630)),A1630&lt;&gt;"")</formula>
    </cfRule>
  </conditionalFormatting>
  <conditionalFormatting sqref="M1635:O1635 O1636:O1649 O1651:O1664 O1686:O1700">
    <cfRule type="containsText" dxfId="1" priority="880" operator="between" text="送货车型9.6米">
      <formula>NOT(ISERROR(SEARCH("送货车型9.6米",M1635)))</formula>
    </cfRule>
  </conditionalFormatting>
  <conditionalFormatting sqref="I1702:L1706">
    <cfRule type="expression" dxfId="4" priority="7793">
      <formula>AND(NOT(HasFormula(#REF!)),#REF!&lt;&gt;"")</formula>
    </cfRule>
    <cfRule type="expression" dxfId="3" priority="7794">
      <formula>AND(NOT(HasFormula(A1702)),A1702&lt;&gt;"")</formula>
    </cfRule>
  </conditionalFormatting>
  <conditionalFormatting sqref="I1708:L1740">
    <cfRule type="expression" dxfId="4" priority="7799">
      <formula>AND(NOT(HasFormula(#REF!)),#REF!&lt;&gt;"")</formula>
    </cfRule>
    <cfRule type="expression" dxfId="3" priority="7800">
      <formula>AND(NOT(HasFormula(A1708)),A1708&lt;&gt;"")</formula>
    </cfRule>
  </conditionalFormatting>
  <conditionalFormatting sqref="D1758 D1761">
    <cfRule type="expression" dxfId="4" priority="7809">
      <formula>AND(NOT(HasFormula(#REF!)),#REF!&lt;&gt;"")</formula>
    </cfRule>
  </conditionalFormatting>
  <conditionalFormatting sqref="E1758 E1761">
    <cfRule type="expression" dxfId="4" priority="7810">
      <formula>AND(NOT(HasFormula(#REF!)),#REF!&lt;&gt;"")</formula>
    </cfRule>
  </conditionalFormatting>
  <conditionalFormatting sqref="I1758:L1758 I1761:L1761 L1762:L1769">
    <cfRule type="expression" dxfId="4" priority="7811">
      <formula>AND(NOT(HasFormula(#REF!)),#REF!&lt;&gt;"")</formula>
    </cfRule>
    <cfRule type="expression" dxfId="3" priority="7812">
      <formula>AND(NOT(HasFormula(A1758)),A1758&lt;&gt;"")</formula>
    </cfRule>
  </conditionalFormatting>
  <conditionalFormatting sqref="I1762:K1769">
    <cfRule type="expression" dxfId="4" priority="7805">
      <formula>AND(NOT(HasFormula(#REF!)),#REF!&lt;&gt;"")</formula>
    </cfRule>
    <cfRule type="expression" dxfId="3" priority="7806">
      <formula>AND(NOT(HasFormula(A1762)),A1762&lt;&gt;"")</formula>
    </cfRule>
  </conditionalFormatting>
  <conditionalFormatting sqref="D1881:E1882">
    <cfRule type="expression" dxfId="3" priority="819">
      <formula>AND(NOT(HasFormula(XEZ1881)),XEZ1881&lt;&gt;"")</formula>
    </cfRule>
  </conditionalFormatting>
  <conditionalFormatting sqref="I1881:L1882">
    <cfRule type="expression" dxfId="3" priority="825">
      <formula>AND(NOT(HasFormula(A1881)),A1881&lt;&gt;"")</formula>
    </cfRule>
    <cfRule type="expression" dxfId="4" priority="824">
      <formula>AND(NOT(HasFormula(E1882)),E1882&lt;&gt;"")</formula>
    </cfRule>
  </conditionalFormatting>
  <conditionalFormatting sqref="L1881:O1882">
    <cfRule type="containsText" dxfId="1" priority="815" operator="between" text="送货车型9.6米">
      <formula>NOT(ISERROR(SEARCH("送货车型9.6米",L1881)))</formula>
    </cfRule>
  </conditionalFormatting>
  <conditionalFormatting sqref="C1908:C1935 C1940:C1961">
    <cfRule type="timePeriod" dxfId="7" priority="771" timePeriod="yesterday">
      <formula>FLOOR(C1908,1)=TODAY()-1</formula>
    </cfRule>
  </conditionalFormatting>
  <conditionalFormatting sqref="L1908 N1908:O1908">
    <cfRule type="containsText" dxfId="1" priority="748" operator="between" text="送货车型9.6米">
      <formula>NOT(ISERROR(SEARCH("送货车型9.6米",L1908)))</formula>
    </cfRule>
  </conditionalFormatting>
  <conditionalFormatting sqref="L1909 N1909:O1909">
    <cfRule type="containsText" dxfId="1" priority="747" operator="between" text="送货车型9.6米">
      <formula>NOT(ISERROR(SEARCH("送货车型9.6米",L1909)))</formula>
    </cfRule>
  </conditionalFormatting>
  <conditionalFormatting sqref="L1910 N1910:O1910">
    <cfRule type="containsText" dxfId="1" priority="746" operator="between" text="送货车型9.6米">
      <formula>NOT(ISERROR(SEARCH("送货车型9.6米",L1910)))</formula>
    </cfRule>
  </conditionalFormatting>
  <conditionalFormatting sqref="L1911 N1911:O1911">
    <cfRule type="containsText" dxfId="1" priority="745" operator="between" text="送货车型9.6米">
      <formula>NOT(ISERROR(SEARCH("送货车型9.6米",L1911)))</formula>
    </cfRule>
  </conditionalFormatting>
  <conditionalFormatting sqref="L1912 N1912:O1912">
    <cfRule type="containsText" dxfId="1" priority="744" operator="between" text="送货车型9.6米">
      <formula>NOT(ISERROR(SEARCH("送货车型9.6米",L1912)))</formula>
    </cfRule>
  </conditionalFormatting>
  <conditionalFormatting sqref="L1913 N1913:O1913">
    <cfRule type="containsText" dxfId="1" priority="743" operator="between" text="送货车型9.6米">
      <formula>NOT(ISERROR(SEARCH("送货车型9.6米",L1913)))</formula>
    </cfRule>
  </conditionalFormatting>
  <conditionalFormatting sqref="L1914 N1914:O1914">
    <cfRule type="containsText" dxfId="1" priority="742" operator="between" text="送货车型9.6米">
      <formula>NOT(ISERROR(SEARCH("送货车型9.6米",L1914)))</formula>
    </cfRule>
  </conditionalFormatting>
  <conditionalFormatting sqref="L1915 N1915:O1915">
    <cfRule type="containsText" dxfId="1" priority="741" operator="between" text="送货车型9.6米">
      <formula>NOT(ISERROR(SEARCH("送货车型9.6米",L1915)))</formula>
    </cfRule>
  </conditionalFormatting>
  <conditionalFormatting sqref="L1916 N1916:O1916">
    <cfRule type="containsText" dxfId="1" priority="740" operator="between" text="送货车型9.6米">
      <formula>NOT(ISERROR(SEARCH("送货车型9.6米",L1916)))</formula>
    </cfRule>
  </conditionalFormatting>
  <conditionalFormatting sqref="L1917 N1917:O1917">
    <cfRule type="containsText" dxfId="1" priority="739" operator="between" text="送货车型9.6米">
      <formula>NOT(ISERROR(SEARCH("送货车型9.6米",L1917)))</formula>
    </cfRule>
  </conditionalFormatting>
  <conditionalFormatting sqref="L1918 N1918:O1918">
    <cfRule type="containsText" dxfId="1" priority="738" operator="between" text="送货车型9.6米">
      <formula>NOT(ISERROR(SEARCH("送货车型9.6米",L1918)))</formula>
    </cfRule>
  </conditionalFormatting>
  <conditionalFormatting sqref="D1919:D1935 D1940:D1961">
    <cfRule type="expression" dxfId="2" priority="774">
      <formula>AND(NOT(_xlfn.ISFORMULA(D1919)),D1919&lt;&gt;"")</formula>
    </cfRule>
  </conditionalFormatting>
  <conditionalFormatting sqref="D1919:E1935 D1940:E1961">
    <cfRule type="expression" dxfId="3" priority="777">
      <formula>AND(NOT(HasFormula(XEZ1919)),XEZ1919&lt;&gt;"")</formula>
    </cfRule>
  </conditionalFormatting>
  <conditionalFormatting sqref="J1919:L1921 I1922:L1924">
    <cfRule type="expression" dxfId="3" priority="783">
      <formula>AND(NOT(HasFormula(A1919)),A1919&lt;&gt;"")</formula>
    </cfRule>
    <cfRule type="expression" dxfId="4" priority="782">
      <formula>AND(NOT(HasFormula(E1920)),E1920&lt;&gt;"")</formula>
    </cfRule>
  </conditionalFormatting>
  <conditionalFormatting sqref="L1919:L1961 N1919:O1935 O1936:O1986 N1940:N1966">
    <cfRule type="containsText" dxfId="1" priority="773" operator="between" text="送货车型9.6米">
      <formula>NOT(ISERROR(SEARCH("送货车型9.6米",L1919)))</formula>
    </cfRule>
  </conditionalFormatting>
  <conditionalFormatting sqref="D1925:D1935 D1940:D1961">
    <cfRule type="expression" dxfId="4" priority="787">
      <formula>AND(NOT(HasFormula(#REF!)),#REF!&lt;&gt;"")</formula>
    </cfRule>
  </conditionalFormatting>
  <conditionalFormatting sqref="E1925:E1935 E1940:E1961">
    <cfRule type="expression" dxfId="4" priority="788">
      <formula>AND(NOT(HasFormula(#REF!)),#REF!&lt;&gt;"")</formula>
    </cfRule>
  </conditionalFormatting>
  <conditionalFormatting sqref="I1925:L1961">
    <cfRule type="expression" dxfId="3" priority="790">
      <formula>AND(NOT(HasFormula(A1925)),A1925&lt;&gt;"")</formula>
    </cfRule>
    <cfRule type="expression" dxfId="4" priority="789">
      <formula>AND(NOT(HasFormula(#REF!)),#REF!&lt;&gt;"")</formula>
    </cfRule>
  </conditionalFormatting>
  <conditionalFormatting sqref="M1926:M1935 M1940:M1966">
    <cfRule type="containsText" dxfId="1" priority="772" operator="between" text="送货车型9.6米">
      <formula>NOT(ISERROR(SEARCH("送货车型9.6米",M1926)))</formula>
    </cfRule>
  </conditionalFormatting>
  <conditionalFormatting sqref="I2053:L2054">
    <cfRule type="expression" dxfId="4" priority="7847">
      <formula>AND(NOT(HasFormula(#REF!)),#REF!&lt;&gt;"")</formula>
    </cfRule>
    <cfRule type="expression" dxfId="3" priority="7848">
      <formula>AND(NOT(HasFormula(A2053)),A2053&lt;&gt;"")</formula>
    </cfRule>
  </conditionalFormatting>
  <conditionalFormatting sqref="I2056:L2057">
    <cfRule type="expression" dxfId="4" priority="7853">
      <formula>AND(NOT(HasFormula(#REF!)),#REF!&lt;&gt;"")</formula>
    </cfRule>
    <cfRule type="expression" dxfId="3" priority="7854">
      <formula>AND(NOT(HasFormula(A2056)),A2056&lt;&gt;"")</formula>
    </cfRule>
  </conditionalFormatting>
  <conditionalFormatting sqref="D2058:E2086">
    <cfRule type="expression" dxfId="3" priority="698">
      <formula>AND(NOT(HasFormula(XEZ2058)),XEZ2058&lt;&gt;"")</formula>
    </cfRule>
  </conditionalFormatting>
  <conditionalFormatting sqref="I2090:L2108">
    <cfRule type="expression" dxfId="4" priority="7870">
      <formula>AND(NOT(HasFormula(#REF!)),#REF!&lt;&gt;"")</formula>
    </cfRule>
    <cfRule type="expression" dxfId="3" priority="7871">
      <formula>AND(NOT(HasFormula(A2090)),A2090&lt;&gt;"")</formula>
    </cfRule>
  </conditionalFormatting>
  <conditionalFormatting sqref="I2110:L2111">
    <cfRule type="expression" dxfId="4" priority="7876">
      <formula>AND(NOT(HasFormula(E2119)),E2119&lt;&gt;"")</formula>
    </cfRule>
    <cfRule type="expression" dxfId="3" priority="7877">
      <formula>AND(NOT(HasFormula(A2110)),A2110&lt;&gt;"")</formula>
    </cfRule>
  </conditionalFormatting>
  <conditionalFormatting sqref="I2112:L2118">
    <cfRule type="expression" dxfId="4" priority="7888">
      <formula>AND(NOT(HasFormula(E2129)),E2129&lt;&gt;"")</formula>
    </cfRule>
    <cfRule type="expression" dxfId="3" priority="7889">
      <formula>AND(NOT(HasFormula(A2112)),A2112&lt;&gt;"")</formula>
    </cfRule>
  </conditionalFormatting>
  <conditionalFormatting sqref="I2120:L2126">
    <cfRule type="expression" dxfId="4" priority="7894">
      <formula>AND(NOT(HasFormula(E2129)),E2129&lt;&gt;"")</formula>
    </cfRule>
    <cfRule type="expression" dxfId="3" priority="7895">
      <formula>AND(NOT(HasFormula(A2120)),A2120&lt;&gt;"")</formula>
    </cfRule>
  </conditionalFormatting>
  <conditionalFormatting sqref="M2120:O2128">
    <cfRule type="containsText" dxfId="1" priority="673" operator="between" text="送货车型9.6米">
      <formula>NOT(ISERROR(SEARCH("送货车型9.6米",M2120)))</formula>
    </cfRule>
  </conditionalFormatting>
  <conditionalFormatting sqref="I2127:L2128">
    <cfRule type="expression" dxfId="4" priority="7906">
      <formula>AND(NOT(HasFormula(#REF!)),#REF!&lt;&gt;"")</formula>
    </cfRule>
    <cfRule type="expression" dxfId="3" priority="7907">
      <formula>AND(NOT(HasFormula(A2127)),A2127&lt;&gt;"")</formula>
    </cfRule>
  </conditionalFormatting>
  <conditionalFormatting sqref="I2138:L2139">
    <cfRule type="expression" dxfId="4" priority="7912">
      <formula>AND(NOT(HasFormula(#REF!)),#REF!&lt;&gt;"")</formula>
    </cfRule>
    <cfRule type="expression" dxfId="3" priority="7913">
      <formula>AND(NOT(HasFormula(A2138)),A2138&lt;&gt;"")</formula>
    </cfRule>
  </conditionalFormatting>
  <conditionalFormatting sqref="I2165:L2166">
    <cfRule type="expression" dxfId="4" priority="7918">
      <formula>AND(NOT(HasFormula(#REF!)),#REF!&lt;&gt;"")</formula>
    </cfRule>
    <cfRule type="expression" dxfId="3" priority="7919">
      <formula>AND(NOT(HasFormula(A2165)),A2165&lt;&gt;"")</formula>
    </cfRule>
  </conditionalFormatting>
  <conditionalFormatting sqref="H2201:H2218 H2234:H2244 H2220:H2232">
    <cfRule type="expression" dxfId="4" priority="606">
      <formula>AND(NOT(HasFormula(D2202)),D2202&lt;&gt;"")</formula>
    </cfRule>
    <cfRule type="expression" dxfId="3" priority="607">
      <formula>AND(NOT(HasFormula(XFD2201)),XFD2201&lt;&gt;"")</formula>
    </cfRule>
  </conditionalFormatting>
  <conditionalFormatting sqref="H2219 H2233">
    <cfRule type="expression" dxfId="4" priority="8038">
      <formula>AND(NOT(HasFormula(#REF!)),#REF!&lt;&gt;"")</formula>
    </cfRule>
    <cfRule type="expression" dxfId="3" priority="8039">
      <formula>AND(NOT(HasFormula(XFD2219)),XFD2219&lt;&gt;"")</formula>
    </cfRule>
  </conditionalFormatting>
  <conditionalFormatting sqref="I2225:L2226">
    <cfRule type="expression" dxfId="4" priority="8036">
      <formula>AND(NOT(HasFormula(E2227)),E2227&lt;&gt;"")</formula>
    </cfRule>
    <cfRule type="expression" dxfId="3" priority="8037">
      <formula>AND(NOT(HasFormula(A2225)),A2225&lt;&gt;"")</formula>
    </cfRule>
  </conditionalFormatting>
  <conditionalFormatting sqref="D2234:E2237">
    <cfRule type="expression" dxfId="3" priority="613">
      <formula>AND(NOT(HasFormula(XEZ2234)),XEZ2234&lt;&gt;"")</formula>
    </cfRule>
  </conditionalFormatting>
  <conditionalFormatting sqref="I2234:L2237">
    <cfRule type="expression" dxfId="4" priority="618">
      <formula>AND(NOT(HasFormula(E2235)),E2235&lt;&gt;"")</formula>
    </cfRule>
    <cfRule type="expression" dxfId="3" priority="619">
      <formula>AND(NOT(HasFormula(A2234)),A2234&lt;&gt;"")</formula>
    </cfRule>
  </conditionalFormatting>
  <conditionalFormatting sqref="L2234:L2237 N2234:O2237">
    <cfRule type="containsText" dxfId="1" priority="609" operator="between" text="送货车型9.6米">
      <formula>NOT(ISERROR(SEARCH("送货车型9.6米",L2234)))</formula>
    </cfRule>
  </conditionalFormatting>
  <conditionalFormatting sqref="I2247:L2249">
    <cfRule type="expression" dxfId="4" priority="8048">
      <formula>AND(NOT(HasFormula(E2252)),E2252&lt;&gt;"")</formula>
    </cfRule>
    <cfRule type="expression" dxfId="3" priority="8049">
      <formula>AND(NOT(HasFormula(A2247)),A2247&lt;&gt;"")</formula>
    </cfRule>
  </conditionalFormatting>
  <conditionalFormatting sqref="D2270:E2277">
    <cfRule type="expression" dxfId="3" priority="596">
      <formula>AND(NOT(HasFormula(XEZ2270)),XEZ2270&lt;&gt;"")</formula>
    </cfRule>
  </conditionalFormatting>
  <conditionalFormatting sqref="I2270:L2277">
    <cfRule type="expression" dxfId="4" priority="599">
      <formula>AND(NOT(HasFormula(E2271)),E2271&lt;&gt;"")</formula>
    </cfRule>
    <cfRule type="expression" dxfId="3" priority="600">
      <formula>AND(NOT(HasFormula(A2270)),A2270&lt;&gt;"")</formula>
    </cfRule>
  </conditionalFormatting>
  <conditionalFormatting sqref="L2270:L2277 N2270:O2277">
    <cfRule type="containsText" dxfId="1" priority="593" operator="between" text="送货车型9.6米">
      <formula>NOT(ISERROR(SEARCH("送货车型9.6米",L2270)))</formula>
    </cfRule>
  </conditionalFormatting>
  <conditionalFormatting sqref="H2306:H2322 H2324:H2335">
    <cfRule type="expression" dxfId="4" priority="566">
      <formula>AND(NOT(HasFormula(D2307)),D2307&lt;&gt;"")</formula>
    </cfRule>
    <cfRule type="expression" dxfId="3" priority="567">
      <formula>AND(NOT(HasFormula(XFD2306)),XFD2306&lt;&gt;"")</formula>
    </cfRule>
  </conditionalFormatting>
  <conditionalFormatting sqref="N2337:O2337 L2337">
    <cfRule type="containsText" dxfId="1" priority="570" operator="between" text="送货车型9.6米">
      <formula>NOT(ISERROR(SEARCH("送货车型9.6米",L2337)))</formula>
    </cfRule>
  </conditionalFormatting>
  <conditionalFormatting sqref="N2338:O2338 L2338">
    <cfRule type="containsText" dxfId="1" priority="554" operator="between" text="送货车型9.6米">
      <formula>NOT(ISERROR(SEARCH("送货车型9.6米",L2338)))</formula>
    </cfRule>
  </conditionalFormatting>
  <conditionalFormatting sqref="D2349:E2349 E2350:E2351">
    <cfRule type="expression" dxfId="3" priority="542">
      <formula>AND(NOT(HasFormula(XEZ2349)),XEZ2349&lt;&gt;"")</formula>
    </cfRule>
  </conditionalFormatting>
  <conditionalFormatting sqref="N2349:O2349 L2349">
    <cfRule type="containsText" dxfId="1" priority="539" operator="between" text="送货车型9.6米">
      <formula>NOT(ISERROR(SEARCH("送货车型9.6米",L2349)))</formula>
    </cfRule>
  </conditionalFormatting>
  <conditionalFormatting sqref="H2522:H2528 H2535:H2547">
    <cfRule type="expression" dxfId="4" priority="518">
      <formula>AND(NOT(HasFormula(D2523)),D2523&lt;&gt;"")</formula>
    </cfRule>
    <cfRule type="expression" dxfId="3" priority="519">
      <formula>AND(NOT(HasFormula(XFD2522)),XFD2522&lt;&gt;"")</formula>
    </cfRule>
  </conditionalFormatting>
  <conditionalFormatting sqref="I2529:L2532">
    <cfRule type="expression" dxfId="4" priority="8158">
      <formula>AND(NOT(HasFormula(E2533)),E2533&lt;&gt;"")</formula>
    </cfRule>
    <cfRule type="expression" dxfId="3" priority="8159">
      <formula>AND(NOT(HasFormula(A2529)),A2529&lt;&gt;"")</formula>
    </cfRule>
  </conditionalFormatting>
  <conditionalFormatting sqref="I2602:L2603">
    <cfRule type="expression" dxfId="4" priority="8182">
      <formula>AND(NOT(HasFormula(E2605)),E2605&lt;&gt;"")</formula>
    </cfRule>
    <cfRule type="expression" dxfId="3" priority="8183">
      <formula>AND(NOT(HasFormula(A2602)),A2602&lt;&gt;"")</formula>
    </cfRule>
  </conditionalFormatting>
  <conditionalFormatting sqref="H2665:H2757 H2647:H2649">
    <cfRule type="expression" dxfId="4" priority="8212">
      <formula>AND(NOT(HasFormula(#REF!)),#REF!&lt;&gt;"")</formula>
    </cfRule>
    <cfRule type="expression" dxfId="3" priority="8213">
      <formula>AND(NOT(HasFormula(XFD2647)),XFD2647&lt;&gt;"")</formula>
    </cfRule>
  </conditionalFormatting>
  <conditionalFormatting sqref="I2725:L2726">
    <cfRule type="expression" dxfId="4" priority="8249">
      <formula>AND(NOT(HasFormula(E2727)),E2727&lt;&gt;"")</formula>
    </cfRule>
    <cfRule type="expression" dxfId="3" priority="8250">
      <formula>AND(NOT(HasFormula(A2725)),A2725&lt;&gt;"")</formula>
    </cfRule>
  </conditionalFormatting>
  <conditionalFormatting sqref="D2758:E2761">
    <cfRule type="expression" dxfId="3" priority="468">
      <formula>AND(NOT(HasFormula(XEZ2758)),XEZ2758&lt;&gt;"")</formula>
    </cfRule>
  </conditionalFormatting>
  <conditionalFormatting sqref="I2758:L2761">
    <cfRule type="expression" dxfId="3" priority="472">
      <formula>AND(NOT(HasFormula(A2758)),A2758&lt;&gt;"")</formula>
    </cfRule>
    <cfRule type="expression" dxfId="4" priority="471">
      <formula>AND(NOT(HasFormula(E2759)),E2759&lt;&gt;"")</formula>
    </cfRule>
  </conditionalFormatting>
  <conditionalFormatting sqref="L2758:O2761">
    <cfRule type="containsText" dxfId="1" priority="465" operator="between" text="送货车型9.6米">
      <formula>NOT(ISERROR(SEARCH("送货车型9.6米",L2758)))</formula>
    </cfRule>
  </conditionalFormatting>
  <conditionalFormatting sqref="I2768:L2769">
    <cfRule type="expression" dxfId="4" priority="8279">
      <formula>AND(NOT(HasFormula(E2770)),E2770&lt;&gt;"")</formula>
    </cfRule>
    <cfRule type="expression" dxfId="3" priority="8280">
      <formula>AND(NOT(HasFormula(A2768)),A2768&lt;&gt;"")</formula>
    </cfRule>
  </conditionalFormatting>
  <conditionalFormatting sqref="I2771:L2772">
    <cfRule type="expression" dxfId="4" priority="8257">
      <formula>AND(NOT(HasFormula(#REF!)),#REF!&lt;&gt;"")</formula>
    </cfRule>
    <cfRule type="expression" dxfId="3" priority="8258">
      <formula>AND(NOT(HasFormula(A2771)),A2771&lt;&gt;"")</formula>
    </cfRule>
  </conditionalFormatting>
  <conditionalFormatting sqref="I2796:L2797">
    <cfRule type="expression" dxfId="4" priority="8273">
      <formula>AND(NOT(HasFormula(E2798)),E2798&lt;&gt;"")</formula>
    </cfRule>
    <cfRule type="expression" dxfId="3" priority="8274">
      <formula>AND(NOT(HasFormula(A2796)),A2796&lt;&gt;"")</formula>
    </cfRule>
  </conditionalFormatting>
  <conditionalFormatting sqref="L2891 I2891">
    <cfRule type="expression" dxfId="4" priority="8439">
      <formula>AND(NOT(HasFormula(#REF!)),#REF!&lt;&gt;"")</formula>
    </cfRule>
    <cfRule type="expression" dxfId="3" priority="8440">
      <formula>AND(NOT(HasFormula(A2891)),A2891&lt;&gt;"")</formula>
    </cfRule>
  </conditionalFormatting>
  <conditionalFormatting sqref="J2892:K2899">
    <cfRule type="expression" dxfId="4" priority="8351">
      <formula>AND(NOT(HasFormula(#REF!)),#REF!&lt;&gt;"")</formula>
    </cfRule>
    <cfRule type="expression" dxfId="3" priority="8352">
      <formula>AND(NOT(HasFormula(B2892)),B2892&lt;&gt;"")</formula>
    </cfRule>
  </conditionalFormatting>
  <conditionalFormatting sqref="I2906:L2907">
    <cfRule type="expression" dxfId="4" priority="8365">
      <formula>AND(NOT(HasFormula(E2908)),E2908&lt;&gt;"")</formula>
    </cfRule>
    <cfRule type="expression" dxfId="3" priority="8366">
      <formula>AND(NOT(HasFormula(A2906)),A2906&lt;&gt;"")</formula>
    </cfRule>
  </conditionalFormatting>
  <conditionalFormatting sqref="I2924:L2925">
    <cfRule type="expression" dxfId="4" priority="8359">
      <formula>AND(NOT(HasFormula(E2926)),E2926&lt;&gt;"")</formula>
    </cfRule>
    <cfRule type="expression" dxfId="3" priority="8360">
      <formula>AND(NOT(HasFormula(A2924)),A2924&lt;&gt;"")</formula>
    </cfRule>
  </conditionalFormatting>
  <conditionalFormatting sqref="D2949:E2953">
    <cfRule type="expression" dxfId="3" priority="443">
      <formula>AND(NOT(HasFormula(XEZ2949)),XEZ2949&lt;&gt;"")</formula>
    </cfRule>
  </conditionalFormatting>
  <conditionalFormatting sqref="I2949:L2953">
    <cfRule type="expression" dxfId="4" priority="448">
      <formula>AND(NOT(HasFormula(E2950)),E2950&lt;&gt;"")</formula>
    </cfRule>
    <cfRule type="expression" dxfId="3" priority="449">
      <formula>AND(NOT(HasFormula(A2949)),A2949&lt;&gt;"")</formula>
    </cfRule>
  </conditionalFormatting>
  <conditionalFormatting sqref="L2949:O2953">
    <cfRule type="containsText" dxfId="1" priority="439" operator="between" text="送货车型9.6米">
      <formula>NOT(ISERROR(SEARCH("送货车型9.6米",L2949)))</formula>
    </cfRule>
  </conditionalFormatting>
  <conditionalFormatting sqref="D2958:E2960">
    <cfRule type="expression" dxfId="3" priority="429">
      <formula>AND(NOT(HasFormula(XEZ2958)),XEZ2958&lt;&gt;"")</formula>
    </cfRule>
  </conditionalFormatting>
  <conditionalFormatting sqref="I2958:L2960">
    <cfRule type="expression" dxfId="4" priority="432">
      <formula>AND(NOT(HasFormula(E2959)),E2959&lt;&gt;"")</formula>
    </cfRule>
    <cfRule type="expression" dxfId="3" priority="433">
      <formula>AND(NOT(HasFormula(A2958)),A2958&lt;&gt;"")</formula>
    </cfRule>
  </conditionalFormatting>
  <conditionalFormatting sqref="L2958:O2960">
    <cfRule type="containsText" dxfId="1" priority="425" operator="between" text="送货车型9.6米">
      <formula>NOT(ISERROR(SEARCH("送货车型9.6米",L2958)))</formula>
    </cfRule>
  </conditionalFormatting>
  <conditionalFormatting sqref="I2966:L2967">
    <cfRule type="expression" dxfId="4" priority="8419">
      <formula>AND(NOT(HasFormula(E2968)),E2968&lt;&gt;"")</formula>
    </cfRule>
    <cfRule type="expression" dxfId="3" priority="8420">
      <formula>AND(NOT(HasFormula(A2966)),A2966&lt;&gt;"")</formula>
    </cfRule>
  </conditionalFormatting>
  <conditionalFormatting sqref="I2974:L2975">
    <cfRule type="expression" dxfId="4" priority="8423">
      <formula>AND(NOT(HasFormula(E2976)),E2976&lt;&gt;"")</formula>
    </cfRule>
    <cfRule type="expression" dxfId="3" priority="8424">
      <formula>AND(NOT(HasFormula(A2974)),A2974&lt;&gt;"")</formula>
    </cfRule>
  </conditionalFormatting>
  <conditionalFormatting sqref="D2996:E3002">
    <cfRule type="expression" dxfId="3" priority="411">
      <formula>AND(NOT(HasFormula(XEZ2996)),XEZ2996&lt;&gt;"")</formula>
    </cfRule>
  </conditionalFormatting>
  <conditionalFormatting sqref="D2996:D2998 D3000:D3002">
    <cfRule type="expression" dxfId="4" priority="410">
      <formula>AND(NOT(HasFormula(XFD2997)),XFD2997&lt;&gt;"")</formula>
    </cfRule>
  </conditionalFormatting>
  <conditionalFormatting sqref="E2996:E2998 E3000:E3002">
    <cfRule type="expression" dxfId="4" priority="416">
      <formula>AND(NOT(HasFormula(A2997)),A2997&lt;&gt;"")</formula>
    </cfRule>
  </conditionalFormatting>
  <conditionalFormatting sqref="I2996:L2998 I3000:L3002">
    <cfRule type="expression" dxfId="4" priority="414">
      <formula>AND(NOT(HasFormula(E2997)),E2997&lt;&gt;"")</formula>
    </cfRule>
    <cfRule type="expression" dxfId="3" priority="415">
      <formula>AND(NOT(HasFormula(A2996)),A2996&lt;&gt;"")</formula>
    </cfRule>
  </conditionalFormatting>
  <conditionalFormatting sqref="L2996:O3002">
    <cfRule type="containsText" dxfId="1" priority="408" operator="between" text="送货车型9.6米">
      <formula>NOT(ISERROR(SEARCH("送货车型9.6米",L2996)))</formula>
    </cfRule>
  </conditionalFormatting>
  <conditionalFormatting sqref="D3025 D3042">
    <cfRule type="expression" dxfId="4" priority="8443">
      <formula>AND(NOT(HasFormula(#REF!)),#REF!&lt;&gt;"")</formula>
    </cfRule>
  </conditionalFormatting>
  <conditionalFormatting sqref="E3025 E3042">
    <cfRule type="expression" dxfId="4" priority="8444">
      <formula>AND(NOT(HasFormula(#REF!)),#REF!&lt;&gt;"")</formula>
    </cfRule>
  </conditionalFormatting>
  <conditionalFormatting sqref="I3025:L3025 I3042:L3042">
    <cfRule type="expression" dxfId="4" priority="8445">
      <formula>AND(NOT(HasFormula(#REF!)),#REF!&lt;&gt;"")</formula>
    </cfRule>
    <cfRule type="expression" dxfId="3" priority="8446">
      <formula>AND(NOT(HasFormula(A3025)),A3025&lt;&gt;"")</formula>
    </cfRule>
  </conditionalFormatting>
  <conditionalFormatting sqref="D3026:E3028">
    <cfRule type="expression" dxfId="3" priority="386">
      <formula>AND(NOT(HasFormula(XEZ3026)),XEZ3026&lt;&gt;"")</formula>
    </cfRule>
  </conditionalFormatting>
  <conditionalFormatting sqref="I3026:L3027">
    <cfRule type="expression" dxfId="4" priority="389">
      <formula>AND(NOT(HasFormula(E3027)),E3027&lt;&gt;"")</formula>
    </cfRule>
    <cfRule type="expression" dxfId="3" priority="390">
      <formula>AND(NOT(HasFormula(A3026)),A3026&lt;&gt;"")</formula>
    </cfRule>
  </conditionalFormatting>
  <conditionalFormatting sqref="L3026:O3028">
    <cfRule type="containsText" dxfId="1" priority="383" operator="between" text="送货车型9.6米">
      <formula>NOT(ISERROR(SEARCH("送货车型9.6米",L3026)))</formula>
    </cfRule>
  </conditionalFormatting>
  <conditionalFormatting sqref="D3043:E3048">
    <cfRule type="expression" dxfId="3" priority="309">
      <formula>AND(NOT(HasFormula(XEZ3043)),XEZ3043&lt;&gt;"")</formula>
    </cfRule>
  </conditionalFormatting>
  <conditionalFormatting sqref="D3043:D3044 D3046:D3048">
    <cfRule type="expression" dxfId="4" priority="308">
      <formula>AND(NOT(HasFormula(XFD3044)),XFD3044&lt;&gt;"")</formula>
    </cfRule>
  </conditionalFormatting>
  <conditionalFormatting sqref="E3043:E3044 E3046:E3048">
    <cfRule type="expression" dxfId="4" priority="314">
      <formula>AND(NOT(HasFormula(A3044)),A3044&lt;&gt;"")</formula>
    </cfRule>
  </conditionalFormatting>
  <conditionalFormatting sqref="I3043:L3044 I3046:L3048">
    <cfRule type="expression" dxfId="4" priority="312">
      <formula>AND(NOT(HasFormula(E3044)),E3044&lt;&gt;"")</formula>
    </cfRule>
    <cfRule type="expression" dxfId="3" priority="313">
      <formula>AND(NOT(HasFormula(A3043)),A3043&lt;&gt;"")</formula>
    </cfRule>
  </conditionalFormatting>
  <conditionalFormatting sqref="L3043:L3048 N3043:O3048">
    <cfRule type="containsText" dxfId="1" priority="306" operator="between" text="送货车型9.6米">
      <formula>NOT(ISERROR(SEARCH("送货车型9.6米",L3043)))</formula>
    </cfRule>
  </conditionalFormatting>
  <conditionalFormatting sqref="D3049:E3051">
    <cfRule type="expression" dxfId="3" priority="322">
      <formula>AND(NOT(HasFormula(XEZ3049)),XEZ3049&lt;&gt;"")</formula>
    </cfRule>
  </conditionalFormatting>
  <conditionalFormatting sqref="D3049 D3051">
    <cfRule type="expression" dxfId="4" priority="321">
      <formula>AND(NOT(HasFormula(XFD3050)),XFD3050&lt;&gt;"")</formula>
    </cfRule>
  </conditionalFormatting>
  <conditionalFormatting sqref="E3049 E3051">
    <cfRule type="expression" dxfId="4" priority="327">
      <formula>AND(NOT(HasFormula(A3050)),A3050&lt;&gt;"")</formula>
    </cfRule>
  </conditionalFormatting>
  <conditionalFormatting sqref="I3049:L3049 I3051:L3051">
    <cfRule type="expression" dxfId="4" priority="325">
      <formula>AND(NOT(HasFormula(E3050)),E3050&lt;&gt;"")</formula>
    </cfRule>
    <cfRule type="expression" dxfId="3" priority="326">
      <formula>AND(NOT(HasFormula(A3049)),A3049&lt;&gt;"")</formula>
    </cfRule>
  </conditionalFormatting>
  <conditionalFormatting sqref="L3049:O3051">
    <cfRule type="containsText" dxfId="1" priority="319" operator="between" text="送货车型9.6米">
      <formula>NOT(ISERROR(SEARCH("送货车型9.6米",L3049)))</formula>
    </cfRule>
  </conditionalFormatting>
  <conditionalFormatting sqref="D3052:D3053 D3055:D3056">
    <cfRule type="expression" dxfId="2" priority="333">
      <formula>AND(NOT(_xlfn.ISFORMULA(D3052)),D3052&lt;&gt;"")</formula>
    </cfRule>
    <cfRule type="expression" dxfId="4" priority="334">
      <formula>AND(NOT(HasFormula(XFD3053)),XFD3053&lt;&gt;"")</formula>
    </cfRule>
  </conditionalFormatting>
  <conditionalFormatting sqref="D3052:E3056 D3057:D3058">
    <cfRule type="expression" dxfId="3" priority="335">
      <formula>AND(NOT(HasFormula(XEZ3052)),XEZ3052&lt;&gt;"")</formula>
    </cfRule>
  </conditionalFormatting>
  <conditionalFormatting sqref="E3052:E3053 E3056">
    <cfRule type="expression" dxfId="4" priority="340">
      <formula>AND(NOT(HasFormula(A3053)),A3053&lt;&gt;"")</formula>
    </cfRule>
  </conditionalFormatting>
  <conditionalFormatting sqref="I3052:L3053 J3055:L3056">
    <cfRule type="expression" dxfId="4" priority="338">
      <formula>AND(NOT(HasFormula(E3053)),E3053&lt;&gt;"")</formula>
    </cfRule>
    <cfRule type="expression" dxfId="3" priority="339">
      <formula>AND(NOT(HasFormula(A3052)),A3052&lt;&gt;"")</formula>
    </cfRule>
  </conditionalFormatting>
  <conditionalFormatting sqref="L3052:L3053 N3052:O3053 L3054:O3058">
    <cfRule type="containsText" dxfId="1" priority="332" operator="between" text="送货车型9.6米">
      <formula>NOT(ISERROR(SEARCH("送货车型9.6米",L3052)))</formula>
    </cfRule>
  </conditionalFormatting>
  <conditionalFormatting sqref="I3057:L3058">
    <cfRule type="expression" dxfId="4" priority="8480">
      <formula>AND(NOT(HasFormula(E3059)),E3059&lt;&gt;"")</formula>
    </cfRule>
    <cfRule type="expression" dxfId="3" priority="8481">
      <formula>AND(NOT(HasFormula(A3057)),A3057&lt;&gt;"")</formula>
    </cfRule>
  </conditionalFormatting>
  <conditionalFormatting sqref="D3075:E3088">
    <cfRule type="expression" dxfId="3" priority="278">
      <formula>AND(NOT(HasFormula(XEZ3075)),XEZ3075&lt;&gt;"")</formula>
    </cfRule>
  </conditionalFormatting>
  <conditionalFormatting sqref="I3078:L3087">
    <cfRule type="expression" dxfId="4" priority="8476">
      <formula>AND(NOT(HasFormula(E3089)),E3089&lt;&gt;"")</formula>
    </cfRule>
    <cfRule type="expression" dxfId="3" priority="8477">
      <formula>AND(NOT(HasFormula(A3078)),A3078&lt;&gt;"")</formula>
    </cfRule>
  </conditionalFormatting>
  <conditionalFormatting sqref="I3141:L3142">
    <cfRule type="expression" dxfId="4" priority="8524">
      <formula>AND(NOT(HasFormula(E3143)),E3143&lt;&gt;"")</formula>
    </cfRule>
    <cfRule type="expression" dxfId="3" priority="8525">
      <formula>AND(NOT(HasFormula(A3141)),A3141&lt;&gt;"")</formula>
    </cfRule>
  </conditionalFormatting>
  <conditionalFormatting sqref="D3184:D3204 D3214:D3227">
    <cfRule type="expression" dxfId="4" priority="229">
      <formula>AND(NOT(HasFormula(XFD3185)),XFD3185&lt;&gt;"")</formula>
    </cfRule>
  </conditionalFormatting>
  <conditionalFormatting sqref="D3184:E3227">
    <cfRule type="expression" dxfId="3" priority="230">
      <formula>AND(NOT(HasFormula(XEZ3184)),XEZ3184&lt;&gt;"")</formula>
    </cfRule>
  </conditionalFormatting>
  <conditionalFormatting sqref="E3184:E3204 E3214:E3227">
    <cfRule type="expression" dxfId="4" priority="237">
      <formula>AND(NOT(HasFormula(A3185)),A3185&lt;&gt;"")</formula>
    </cfRule>
  </conditionalFormatting>
  <conditionalFormatting sqref="I3184:L3204 I3214:L3227">
    <cfRule type="expression" dxfId="4" priority="235">
      <formula>AND(NOT(HasFormula(E3185)),E3185&lt;&gt;"")</formula>
    </cfRule>
    <cfRule type="expression" dxfId="3" priority="236">
      <formula>AND(NOT(HasFormula(A3184)),A3184&lt;&gt;"")</formula>
    </cfRule>
  </conditionalFormatting>
  <conditionalFormatting sqref="L3184:O3227">
    <cfRule type="containsText" dxfId="1" priority="226" operator="between" text="送货车型9.6米">
      <formula>NOT(ISERROR(SEARCH("送货车型9.6米",L3184)))</formula>
    </cfRule>
  </conditionalFormatting>
  <conditionalFormatting sqref="I3212:L3213">
    <cfRule type="expression" dxfId="4" priority="8564">
      <formula>AND(NOT(HasFormula(E3214)),E3214&lt;&gt;"")</formula>
    </cfRule>
    <cfRule type="expression" dxfId="3" priority="8565">
      <formula>AND(NOT(HasFormula(A3212)),A3212&lt;&gt;"")</formula>
    </cfRule>
  </conditionalFormatting>
  <conditionalFormatting sqref="I3284:L3285">
    <cfRule type="expression" dxfId="4" priority="8572">
      <formula>AND(NOT(HasFormula(#REF!)),#REF!&lt;&gt;"")</formula>
    </cfRule>
    <cfRule type="expression" dxfId="3" priority="8573">
      <formula>AND(NOT(HasFormula(A3284)),A3284&lt;&gt;"")</formula>
    </cfRule>
  </conditionalFormatting>
  <conditionalFormatting sqref="I3322:L3323">
    <cfRule type="expression" dxfId="4" priority="8578">
      <formula>AND(NOT(HasFormula(E3324)),E3324&lt;&gt;"")</formula>
    </cfRule>
    <cfRule type="expression" dxfId="3" priority="8579">
      <formula>AND(NOT(HasFormula(A3322)),A3322&lt;&gt;"")</formula>
    </cfRule>
  </conditionalFormatting>
  <conditionalFormatting sqref="I3330:L3331">
    <cfRule type="expression" dxfId="4" priority="8604">
      <formula>AND(NOT(HasFormula(E3332)),E3332&lt;&gt;"")</formula>
    </cfRule>
    <cfRule type="expression" dxfId="3" priority="8605">
      <formula>AND(NOT(HasFormula(A3330)),A3330&lt;&gt;"")</formula>
    </cfRule>
  </conditionalFormatting>
  <conditionalFormatting sqref="I3346:L3347">
    <cfRule type="expression" dxfId="4" priority="8608">
      <formula>AND(NOT(HasFormula(E3348)),E3348&lt;&gt;"")</formula>
    </cfRule>
    <cfRule type="expression" dxfId="3" priority="8609">
      <formula>AND(NOT(HasFormula(A3346)),A3346&lt;&gt;"")</formula>
    </cfRule>
  </conditionalFormatting>
  <conditionalFormatting sqref="D3469 D3481">
    <cfRule type="expression" dxfId="4" priority="8706">
      <formula>AND(NOT(HasFormula(#REF!)),#REF!&lt;&gt;"")</formula>
    </cfRule>
  </conditionalFormatting>
  <conditionalFormatting sqref="E3469 E3481">
    <cfRule type="expression" dxfId="4" priority="8707">
      <formula>AND(NOT(HasFormula(#REF!)),#REF!&lt;&gt;"")</formula>
    </cfRule>
  </conditionalFormatting>
  <conditionalFormatting sqref="H3469 H3481:H3487">
    <cfRule type="expression" dxfId="4" priority="8704">
      <formula>AND(NOT(HasFormula(#REF!)),#REF!&lt;&gt;"")</formula>
    </cfRule>
    <cfRule type="expression" dxfId="3" priority="8705">
      <formula>AND(NOT(HasFormula(XFD3469)),XFD3469&lt;&gt;"")</formula>
    </cfRule>
  </conditionalFormatting>
  <conditionalFormatting sqref="I3469:L3469 I3481:L3481">
    <cfRule type="expression" dxfId="4" priority="8708">
      <formula>AND(NOT(HasFormula(#REF!)),#REF!&lt;&gt;"")</formula>
    </cfRule>
    <cfRule type="expression" dxfId="3" priority="8709">
      <formula>AND(NOT(HasFormula(A3469)),A3469&lt;&gt;"")</formula>
    </cfRule>
  </conditionalFormatting>
  <conditionalFormatting sqref="I3540:L3541">
    <cfRule type="expression" dxfId="4" priority="8768">
      <formula>AND(NOT(HasFormula(E3542)),E3542&lt;&gt;"")</formula>
    </cfRule>
    <cfRule type="expression" dxfId="3" priority="8769">
      <formula>AND(NOT(HasFormula(A3540)),A3540&lt;&gt;"")</formula>
    </cfRule>
  </conditionalFormatting>
  <conditionalFormatting sqref="I3569:L3570">
    <cfRule type="expression" dxfId="4" priority="8780">
      <formula>AND(NOT(HasFormula(E3572)),E3572&lt;&gt;"")</formula>
    </cfRule>
    <cfRule type="expression" dxfId="3" priority="8781">
      <formula>AND(NOT(HasFormula(A3569)),A3569&lt;&gt;"")</formula>
    </cfRule>
  </conditionalFormatting>
  <conditionalFormatting sqref="I3604:L3605">
    <cfRule type="expression" dxfId="4" priority="8804">
      <formula>AND(NOT(HasFormula(E3606)),E3606&lt;&gt;"")</formula>
    </cfRule>
    <cfRule type="expression" dxfId="3" priority="8805">
      <formula>AND(NOT(HasFormula(A3604)),A3604&lt;&gt;"")</formula>
    </cfRule>
  </conditionalFormatting>
  <conditionalFormatting sqref="I3609:L3610">
    <cfRule type="expression" dxfId="4" priority="8822">
      <formula>AND(NOT(HasFormula(E3611)),E3611&lt;&gt;"")</formula>
    </cfRule>
    <cfRule type="expression" dxfId="3" priority="8823">
      <formula>AND(NOT(HasFormula(A3609)),A3609&lt;&gt;"")</formula>
    </cfRule>
  </conditionalFormatting>
  <conditionalFormatting sqref="I3617:L3618">
    <cfRule type="expression" dxfId="4" priority="8830">
      <formula>AND(NOT(HasFormula(E3619)),E3619&lt;&gt;"")</formula>
    </cfRule>
    <cfRule type="expression" dxfId="3" priority="8831">
      <formula>AND(NOT(HasFormula(A3617)),A3617&lt;&gt;"")</formula>
    </cfRule>
  </conditionalFormatting>
  <conditionalFormatting sqref="I3627:L3628">
    <cfRule type="expression" dxfId="4" priority="8842">
      <formula>AND(NOT(HasFormula(E3629)),E3629&lt;&gt;"")</formula>
    </cfRule>
    <cfRule type="expression" dxfId="3" priority="8843">
      <formula>AND(NOT(HasFormula(A3627)),A3627&lt;&gt;"")</formula>
    </cfRule>
  </conditionalFormatting>
  <conditionalFormatting sqref="I3630:L3633">
    <cfRule type="expression" dxfId="4" priority="8848">
      <formula>AND(NOT(HasFormula(E3634)),E3634&lt;&gt;"")</formula>
    </cfRule>
    <cfRule type="expression" dxfId="3" priority="8849">
      <formula>AND(NOT(HasFormula(A3630)),A3630&lt;&gt;"")</formula>
    </cfRule>
  </conditionalFormatting>
  <conditionalFormatting sqref="I3673:L3674">
    <cfRule type="expression" dxfId="4" priority="8866">
      <formula>AND(NOT(HasFormula(E3679)),E3679&lt;&gt;"")</formula>
    </cfRule>
    <cfRule type="expression" dxfId="3" priority="8867">
      <formula>AND(NOT(HasFormula(A3673)),A3673&lt;&gt;"")</formula>
    </cfRule>
  </conditionalFormatting>
  <conditionalFormatting sqref="I3675:L3678">
    <cfRule type="expression" dxfId="4" priority="8864">
      <formula>AND(NOT(HasFormula(E3679)),E3679&lt;&gt;"")</formula>
    </cfRule>
    <cfRule type="expression" dxfId="3" priority="8865">
      <formula>AND(NOT(HasFormula(A3675)),A3675&lt;&gt;"")</formula>
    </cfRule>
  </conditionalFormatting>
  <conditionalFormatting sqref="D3723:D3724 D3727">
    <cfRule type="expression" dxfId="4" priority="8870">
      <formula>AND(NOT(HasFormula(#REF!)),#REF!&lt;&gt;"")</formula>
    </cfRule>
  </conditionalFormatting>
  <conditionalFormatting sqref="E3723:E3724 E3727">
    <cfRule type="expression" dxfId="4" priority="8871">
      <formula>AND(NOT(HasFormula(#REF!)),#REF!&lt;&gt;"")</formula>
    </cfRule>
  </conditionalFormatting>
  <conditionalFormatting sqref="H3723:H3724 H3727">
    <cfRule type="expression" dxfId="4" priority="8868">
      <formula>AND(NOT(HasFormula(#REF!)),#REF!&lt;&gt;"")</formula>
    </cfRule>
    <cfRule type="expression" dxfId="3" priority="8869">
      <formula>AND(NOT(HasFormula(XFD3723)),XFD3723&lt;&gt;"")</formula>
    </cfRule>
  </conditionalFormatting>
  <conditionalFormatting sqref="I3723:L3724 I3727:L3727">
    <cfRule type="expression" dxfId="4" priority="8872">
      <formula>AND(NOT(HasFormula(#REF!)),#REF!&lt;&gt;"")</formula>
    </cfRule>
    <cfRule type="expression" dxfId="3" priority="8873">
      <formula>AND(NOT(HasFormula(A3723)),A3723&lt;&gt;"")</formula>
    </cfRule>
  </conditionalFormatting>
  <conditionalFormatting sqref="I3852:L3853">
    <cfRule type="expression" dxfId="4" priority="8938">
      <formula>AND(NOT(HasFormula(E3854)),E3854&lt;&gt;"")</formula>
    </cfRule>
    <cfRule type="expression" dxfId="3" priority="8939">
      <formula>AND(NOT(HasFormula(A3852)),A3852&lt;&gt;"")</formula>
    </cfRule>
  </conditionalFormatting>
  <conditionalFormatting sqref="I3876:L3877">
    <cfRule type="expression" dxfId="4" priority="8932">
      <formula>AND(NOT(HasFormula(#REF!)),#REF!&lt;&gt;"")</formula>
    </cfRule>
    <cfRule type="expression" dxfId="3" priority="8933">
      <formula>AND(NOT(HasFormula(A3876)),A3876&lt;&gt;"")</formula>
    </cfRule>
  </conditionalFormatting>
  <conditionalFormatting sqref="I3911:L3913">
    <cfRule type="expression" dxfId="4" priority="8956">
      <formula>AND(NOT(HasFormula(#REF!)),#REF!&lt;&gt;"")</formula>
    </cfRule>
    <cfRule type="expression" dxfId="3" priority="8957">
      <formula>AND(NOT(HasFormula(A3911)),A3911&lt;&gt;"")</formula>
    </cfRule>
  </conditionalFormatting>
  <conditionalFormatting sqref="D4067:E4067 D4068:E4068">
    <cfRule type="expression" dxfId="3" priority="142">
      <formula>AND(NOT(HasFormula(XEZ4067)),XEZ4067&lt;&gt;"")</formula>
    </cfRule>
  </conditionalFormatting>
  <conditionalFormatting sqref="D4067 D4068">
    <cfRule type="expression" dxfId="4" priority="141">
      <formula>AND(NOT(HasFormula(XFD4068)),XFD4068&lt;&gt;"")</formula>
    </cfRule>
    <cfRule type="expression" dxfId="2" priority="139">
      <formula>AND(NOT(_xlfn.ISFORMULA(D4067)),D4067&lt;&gt;"")</formula>
    </cfRule>
  </conditionalFormatting>
  <conditionalFormatting sqref="E4067 E4068">
    <cfRule type="expression" dxfId="4" priority="149">
      <formula>AND(NOT(HasFormula(A4068)),A4068&lt;&gt;"")</formula>
    </cfRule>
  </conditionalFormatting>
  <conditionalFormatting sqref="F4067 F4068">
    <cfRule type="containsText" dxfId="5" priority="144" operator="between" text="HRB500E">
      <formula>NOT(ISERROR(SEARCH("HRB500E",F4067)))</formula>
    </cfRule>
    <cfRule type="containsText" dxfId="6" priority="143" operator="between" text="12m">
      <formula>NOT(ISERROR(SEARCH("12m",F4067)))</formula>
    </cfRule>
  </conditionalFormatting>
  <conditionalFormatting sqref="I4067:L4067 I4068:L4068">
    <cfRule type="expression" dxfId="3" priority="148">
      <formula>AND(NOT(HasFormula(A4067)),A4067&lt;&gt;"")</formula>
    </cfRule>
    <cfRule type="expression" dxfId="4" priority="147">
      <formula>AND(NOT(HasFormula(E4068)),E4068&lt;&gt;"")</formula>
    </cfRule>
  </conditionalFormatting>
  <conditionalFormatting sqref="L4067:O4067 L4068:O4068">
    <cfRule type="containsText" dxfId="1" priority="138" operator="between" text="送货车型9.6米">
      <formula>NOT(ISERROR(SEARCH("送货车型9.6米",L4067)))</formula>
    </cfRule>
  </conditionalFormatting>
  <conditionalFormatting sqref="I4087:L4088">
    <cfRule type="expression" dxfId="4" priority="8968">
      <formula>AND(NOT(HasFormula(E4089)),E4089&lt;&gt;"")</formula>
    </cfRule>
    <cfRule type="expression" dxfId="3" priority="8969">
      <formula>AND(NOT(HasFormula(A4087)),A4087&lt;&gt;"")</formula>
    </cfRule>
  </conditionalFormatting>
  <conditionalFormatting sqref="H4125:H4155 H4159:H4160">
    <cfRule type="expression" dxfId="4" priority="113">
      <formula>AND(NOT(HasFormula(D4126)),D4126&lt;&gt;"")</formula>
    </cfRule>
    <cfRule type="expression" dxfId="3" priority="114">
      <formula>AND(NOT(HasFormula(XFD4125)),XFD4125&lt;&gt;"")</formula>
    </cfRule>
  </conditionalFormatting>
  <conditionalFormatting sqref="D4148:E4149 D4150:E4150">
    <cfRule type="expression" dxfId="3" priority="127">
      <formula>AND(NOT(HasFormula(XEZ4148)),XEZ4148&lt;&gt;"")</formula>
    </cfRule>
  </conditionalFormatting>
  <conditionalFormatting sqref="D4148:D4149 D4150">
    <cfRule type="expression" dxfId="4" priority="126">
      <formula>AND(NOT(HasFormula(XFD4149)),XFD4149&lt;&gt;"")</formula>
    </cfRule>
    <cfRule type="expression" dxfId="2" priority="124">
      <formula>AND(NOT(_xlfn.ISFORMULA(D4148)),D4148&lt;&gt;"")</formula>
    </cfRule>
  </conditionalFormatting>
  <conditionalFormatting sqref="E4148:E4149 E4150">
    <cfRule type="expression" dxfId="4" priority="134">
      <formula>AND(NOT(HasFormula(A4149)),A4149&lt;&gt;"")</formula>
    </cfRule>
  </conditionalFormatting>
  <conditionalFormatting sqref="F4148:F4149 F4150">
    <cfRule type="containsText" dxfId="5" priority="129" operator="between" text="HRB500E">
      <formula>NOT(ISERROR(SEARCH("HRB500E",F4148)))</formula>
    </cfRule>
    <cfRule type="containsText" dxfId="6" priority="128" operator="between" text="12m">
      <formula>NOT(ISERROR(SEARCH("12m",F4148)))</formula>
    </cfRule>
  </conditionalFormatting>
  <conditionalFormatting sqref="I4148:L4149 I4150:L4150">
    <cfRule type="expression" dxfId="3" priority="133">
      <formula>AND(NOT(HasFormula(A4148)),A4148&lt;&gt;"")</formula>
    </cfRule>
    <cfRule type="expression" dxfId="4" priority="132">
      <formula>AND(NOT(HasFormula(E4149)),E4149&lt;&gt;"")</formula>
    </cfRule>
  </conditionalFormatting>
  <conditionalFormatting sqref="L4148:O4149 L4150:O4150">
    <cfRule type="containsText" dxfId="1" priority="123" operator="between" text="送货车型9.6米">
      <formula>NOT(ISERROR(SEARCH("送货车型9.6米",L4148)))</formula>
    </cfRule>
  </conditionalFormatting>
  <conditionalFormatting sqref="D4220:E4224">
    <cfRule type="expression" dxfId="3" priority="106">
      <formula>AND(NOT(HasFormula(XEZ4220)),XEZ4220&lt;&gt;"")</formula>
    </cfRule>
  </conditionalFormatting>
  <conditionalFormatting sqref="D4549 D4552 D4574">
    <cfRule type="expression" dxfId="4" priority="9090">
      <formula>AND(NOT(HasFormula(#REF!)),#REF!&lt;&gt;"")</formula>
    </cfRule>
  </conditionalFormatting>
  <conditionalFormatting sqref="E4549 E4552 E4574">
    <cfRule type="expression" dxfId="4" priority="9091">
      <formula>AND(NOT(HasFormula(#REF!)),#REF!&lt;&gt;"")</formula>
    </cfRule>
  </conditionalFormatting>
  <conditionalFormatting sqref="I4549:L4549 I4552:L4552 I4574:L4574">
    <cfRule type="expression" dxfId="4" priority="9092">
      <formula>AND(NOT(HasFormula(#REF!)),#REF!&lt;&gt;"")</formula>
    </cfRule>
    <cfRule type="expression" dxfId="3" priority="9093">
      <formula>AND(NOT(HasFormula(A4549)),A4549&lt;&gt;"")</formula>
    </cfRule>
  </conditionalFormatting>
  <conditionalFormatting sqref="I4633:L4634">
    <cfRule type="expression" dxfId="4" priority="9105">
      <formula>AND(NOT(HasFormula(E4635)),E4635&lt;&gt;"")</formula>
    </cfRule>
    <cfRule type="expression" dxfId="3" priority="9106">
      <formula>AND(NOT(HasFormula(A4633)),A4633&lt;&gt;"")</formula>
    </cfRule>
  </conditionalFormatting>
  <conditionalFormatting sqref="I4658:L4659">
    <cfRule type="expression" dxfId="4" priority="9139">
      <formula>AND(NOT(HasFormula(E4660)),E4660&lt;&gt;"")</formula>
    </cfRule>
    <cfRule type="expression" dxfId="3" priority="9140">
      <formula>AND(NOT(HasFormula(A4658)),A4658&lt;&gt;"")</formula>
    </cfRule>
  </conditionalFormatting>
  <conditionalFormatting sqref="D4702:D4704 D4725">
    <cfRule type="expression" dxfId="4" priority="9121">
      <formula>AND(NOT(HasFormula(#REF!)),#REF!&lt;&gt;"")</formula>
    </cfRule>
  </conditionalFormatting>
  <conditionalFormatting sqref="E4702:E4704 E4725">
    <cfRule type="expression" dxfId="4" priority="9122">
      <formula>AND(NOT(HasFormula(#REF!)),#REF!&lt;&gt;"")</formula>
    </cfRule>
  </conditionalFormatting>
  <conditionalFormatting sqref="H4702:H4704 H4725">
    <cfRule type="expression" dxfId="4" priority="9119">
      <formula>AND(NOT(HasFormula(#REF!)),#REF!&lt;&gt;"")</formula>
    </cfRule>
    <cfRule type="expression" dxfId="3" priority="9120">
      <formula>AND(NOT(HasFormula(XFD4702)),XFD4702&lt;&gt;"")</formula>
    </cfRule>
  </conditionalFormatting>
  <conditionalFormatting sqref="I4702:L4704 I4725:L4725">
    <cfRule type="expression" dxfId="4" priority="9123">
      <formula>AND(NOT(HasFormula(#REF!)),#REF!&lt;&gt;"")</formula>
    </cfRule>
    <cfRule type="expression" dxfId="3" priority="9124">
      <formula>AND(NOT(HasFormula(A4702)),A4702&lt;&gt;"")</formula>
    </cfRule>
  </conditionalFormatting>
  <conditionalFormatting sqref="H4868:H4883 H4886 H4890:H4905">
    <cfRule type="expression" dxfId="4" priority="7">
      <formula>AND(NOT(HasFormula(D4869)),D4869&lt;&gt;"")</formula>
    </cfRule>
    <cfRule type="expression" dxfId="3" priority="8">
      <formula>AND(NOT(HasFormula(XFD4868)),XFD4868&lt;&gt;"")</formula>
    </cfRule>
  </conditionalFormatting>
  <conditionalFormatting sqref="D4878:E4906">
    <cfRule type="expression" dxfId="3" priority="15">
      <formula>AND(NOT(HasFormula(XEZ4878)),XEZ4878&lt;&gt;"")</formula>
    </cfRule>
  </conditionalFormatting>
  <conditionalFormatting sqref="D4878:D4883 D4886 D4889:D4906">
    <cfRule type="expression" dxfId="2" priority="12">
      <formula>AND(NOT(_xlfn.ISFORMULA(D4878)),D4878&lt;&gt;"")</formula>
    </cfRule>
    <cfRule type="expression" dxfId="4" priority="14">
      <formula>AND(NOT(HasFormula(XFD4879)),XFD4879&lt;&gt;"")</formula>
    </cfRule>
  </conditionalFormatting>
  <conditionalFormatting sqref="E4878:E4883 E4886 E4889:E4906">
    <cfRule type="expression" dxfId="4" priority="22">
      <formula>AND(NOT(HasFormula(A4879)),A4879&lt;&gt;"")</formula>
    </cfRule>
  </conditionalFormatting>
  <conditionalFormatting sqref="I4878:L4883 I4886:L4886 I4889:L4905 I4906:J4906 L4906">
    <cfRule type="expression" dxfId="4" priority="20">
      <formula>AND(NOT(HasFormula(E4879)),E4879&lt;&gt;"")</formula>
    </cfRule>
    <cfRule type="expression" dxfId="3" priority="21">
      <formula>AND(NOT(HasFormula(A4878)),A4878&lt;&gt;"")</formula>
    </cfRule>
  </conditionalFormatting>
  <conditionalFormatting sqref="L4878:O4906">
    <cfRule type="containsText" dxfId="1" priority="11" operator="between" text="送货车型9.6米">
      <formula>NOT(ISERROR(SEARCH("送货车型9.6米",L4878)))</formula>
    </cfRule>
  </conditionalFormatting>
  <conditionalFormatting sqref="I4884:L4885">
    <cfRule type="expression" dxfId="4" priority="9162">
      <formula>AND(NOT(HasFormula(E4886)),E4886&lt;&gt;"")</formula>
    </cfRule>
    <cfRule type="expression" dxfId="3" priority="9163">
      <formula>AND(NOT(HasFormula(A4884)),A4884&lt;&gt;"")</formula>
    </cfRule>
  </conditionalFormatting>
  <conditionalFormatting sqref="I4887:L4888">
    <cfRule type="expression" dxfId="4" priority="9169">
      <formula>AND(NOT(HasFormula(E4889)),E4889&lt;&gt;"")</formula>
    </cfRule>
    <cfRule type="expression" dxfId="3" priority="9170">
      <formula>AND(NOT(HasFormula(A4887)),A4887&lt;&gt;"")</formula>
    </cfRule>
  </conditionalFormatting>
  <conditionalFormatting sqref="D1047542:E1048576">
    <cfRule type="expression" dxfId="4" priority="7650">
      <formula>AND(NOT(HasFormula(XFD1)),XFD1&lt;&gt;"")</formula>
    </cfRule>
    <cfRule type="expression" dxfId="3" priority="7651">
      <formula>AND(NOT(HasFormula(XEZ1047542)),XEZ1047542&lt;&gt;"")</formula>
    </cfRule>
  </conditionalFormatting>
  <conditionalFormatting sqref="I1047548:L1048576">
    <cfRule type="expression" dxfId="4" priority="7752">
      <formula>AND(NOT(HasFormula(E1)),E1&lt;&gt;"")</formula>
    </cfRule>
    <cfRule type="expression" dxfId="3" priority="7753">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6:J4887 J4889:J4894 J4895:J4906 J4907: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6:F4887 F4889:F4894 F4895:F4906 F4907: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10" workbookViewId="0">
      <pane xSplit="2" topLeftCell="C1" activePane="topRight" state="frozen"/>
      <selection/>
      <selection pane="topRight" activeCell="E50" sqref="E50"/>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5.875" style="18" customWidth="1"/>
    <col min="8" max="8" width="8.25" style="15" customWidth="1"/>
    <col min="9" max="9" width="10.875" style="15" customWidth="1"/>
    <col min="10" max="10" width="79"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28"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28"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28" t="s">
        <v>167</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381</v>
      </c>
      <c r="L54" s="43"/>
      <c r="M54" s="28" t="s">
        <v>375</v>
      </c>
    </row>
    <row r="55" s="14" customFormat="1" spans="1:13">
      <c r="A55" s="15"/>
      <c r="B55" s="15"/>
      <c r="C55" s="16"/>
      <c r="D55" s="28" t="s">
        <v>192</v>
      </c>
      <c r="E55" s="28" t="s">
        <v>192</v>
      </c>
      <c r="F55" s="29" t="s">
        <v>382</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383</v>
      </c>
      <c r="I55" s="29">
        <v>13880580196</v>
      </c>
      <c r="J55" s="44" t="s">
        <v>384</v>
      </c>
      <c r="K55" s="41" t="s">
        <v>385</v>
      </c>
      <c r="L55" s="43"/>
      <c r="M55" s="28" t="s">
        <v>375</v>
      </c>
    </row>
    <row r="56" s="14" customFormat="1" spans="1:13">
      <c r="A56" s="15"/>
      <c r="B56" s="15"/>
      <c r="C56" s="16"/>
      <c r="D56" s="28" t="s">
        <v>196</v>
      </c>
      <c r="E56" s="28" t="s">
        <v>196</v>
      </c>
      <c r="F56" s="29" t="s">
        <v>386</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387</v>
      </c>
      <c r="I56" s="29">
        <v>13980880820</v>
      </c>
      <c r="J56" s="44" t="s">
        <v>388</v>
      </c>
      <c r="K56" s="41" t="s">
        <v>389</v>
      </c>
      <c r="L56" s="43"/>
      <c r="M56" s="28" t="s">
        <v>375</v>
      </c>
    </row>
    <row r="57" s="14" customFormat="1" spans="1:13">
      <c r="A57" s="15"/>
      <c r="B57" s="15"/>
      <c r="C57" s="16"/>
      <c r="D57" s="28" t="s">
        <v>203</v>
      </c>
      <c r="E57" s="28" t="s">
        <v>203</v>
      </c>
      <c r="F57" s="29" t="s">
        <v>390</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391</v>
      </c>
      <c r="I57" s="29">
        <v>15881190525</v>
      </c>
      <c r="J57" s="44" t="s">
        <v>392</v>
      </c>
      <c r="K57" s="41" t="s">
        <v>393</v>
      </c>
      <c r="L57" s="43"/>
      <c r="M57" s="28" t="s">
        <v>375</v>
      </c>
    </row>
    <row r="58" s="14" customFormat="1" spans="1:13">
      <c r="A58" s="15"/>
      <c r="B58" s="15"/>
      <c r="C58" s="16"/>
      <c r="D58" s="28" t="s">
        <v>208</v>
      </c>
      <c r="E58" s="28" t="s">
        <v>208</v>
      </c>
      <c r="F58" s="29" t="s">
        <v>386</v>
      </c>
      <c r="G58" s="28" t="str">
        <f>"("&amp;E58&amp;")"&amp;"锦江区泰昌路锦江28亩项目部"</f>
        <v>(五冶建设锦江区林家坝片区20号地块商业项目)锦江区泰昌路锦江28亩项目部</v>
      </c>
      <c r="H58" s="29" t="s">
        <v>394</v>
      </c>
      <c r="I58" s="29">
        <v>13980247952</v>
      </c>
      <c r="J58" s="44" t="s">
        <v>395</v>
      </c>
      <c r="K58" s="41" t="s">
        <v>396</v>
      </c>
      <c r="L58" s="43"/>
      <c r="M58" s="28" t="s">
        <v>375</v>
      </c>
    </row>
    <row r="59" s="14" customFormat="1" spans="1:13">
      <c r="A59" s="15"/>
      <c r="B59" s="15"/>
      <c r="C59" s="16"/>
      <c r="D59" s="28" t="s">
        <v>231</v>
      </c>
      <c r="E59" s="28" t="s">
        <v>231</v>
      </c>
      <c r="F59" s="29" t="s">
        <v>386</v>
      </c>
      <c r="G59" s="28" t="str">
        <f>"("&amp;E59&amp;")"&amp;"四川省成都市锦江区春熙路街道盐道街4号（盐道街中学初中部）"</f>
        <v>(五冶建设成都盐道街中学初中部改扩建工程-一标)四川省成都市锦江区春熙路街道盐道街4号（盐道街中学初中部）</v>
      </c>
      <c r="H59" s="29" t="s">
        <v>397</v>
      </c>
      <c r="I59" s="29">
        <v>18228465067</v>
      </c>
      <c r="J59" s="44" t="s">
        <v>398</v>
      </c>
      <c r="K59" s="41" t="s">
        <v>399</v>
      </c>
      <c r="L59" s="43"/>
      <c r="M59" s="28" t="s">
        <v>375</v>
      </c>
    </row>
    <row r="60" s="14" customFormat="1" spans="1:13">
      <c r="A60" s="15"/>
      <c r="B60" s="15"/>
      <c r="C60" s="16"/>
      <c r="D60" s="28" t="s">
        <v>230</v>
      </c>
      <c r="E60" s="28" t="s">
        <v>230</v>
      </c>
      <c r="F60" s="29" t="s">
        <v>386</v>
      </c>
      <c r="G60" s="28" t="str">
        <f>"("&amp;E60&amp;")"&amp;"四川省成都市锦江区春熙路街道盐道街4号（盐道街中学初中部）"</f>
        <v>(五冶建设成都盐道街中学初中部改扩建工程-二标)四川省成都市锦江区春熙路街道盐道街4号（盐道街中学初中部）</v>
      </c>
      <c r="H60" s="29" t="s">
        <v>397</v>
      </c>
      <c r="I60" s="29">
        <v>18228465067</v>
      </c>
      <c r="J60" s="44" t="s">
        <v>398</v>
      </c>
      <c r="K60" s="41" t="s">
        <v>399</v>
      </c>
      <c r="L60" s="43"/>
      <c r="M60" s="28" t="s">
        <v>375</v>
      </c>
    </row>
    <row r="61" s="14" customFormat="1" spans="1:13">
      <c r="A61" s="15"/>
      <c r="B61" s="15"/>
      <c r="C61" s="16"/>
      <c r="D61" s="28" t="s">
        <v>215</v>
      </c>
      <c r="E61" s="28" t="s">
        <v>215</v>
      </c>
      <c r="F61" s="29" t="s">
        <v>400</v>
      </c>
      <c r="G61" s="28" t="str">
        <f>"("&amp;E61&amp;")"&amp;"成都市龙泉驿区董朗路69号龙泉驿一医院5号门"</f>
        <v>(五冶建设龙泉驿一医院配套建设工程)成都市龙泉驿区董朗路69号龙泉驿一医院5号门</v>
      </c>
      <c r="H61" s="29" t="s">
        <v>401</v>
      </c>
      <c r="I61" s="29">
        <v>13617695006</v>
      </c>
      <c r="J61" s="44" t="s">
        <v>402</v>
      </c>
      <c r="K61" s="41" t="s">
        <v>403</v>
      </c>
      <c r="L61" s="43"/>
      <c r="M61" s="28" t="s">
        <v>375</v>
      </c>
    </row>
    <row r="62" s="14" customFormat="1" spans="1:13">
      <c r="A62" s="15"/>
      <c r="B62" s="15"/>
      <c r="C62" s="16"/>
      <c r="D62" s="28" t="s">
        <v>224</v>
      </c>
      <c r="E62" s="28" t="s">
        <v>224</v>
      </c>
      <c r="F62" s="29" t="s">
        <v>404</v>
      </c>
      <c r="G62" s="28" t="str">
        <f t="shared" ref="G62:G67" si="2">"("&amp;E62&amp;")"&amp;"成都市龙泉驿外东洪路地铁2号线惠王陵地铁C口"</f>
        <v>(五冶钢构龙泉东洪片区70亩住宅、商业及配套工程项目一标段)成都市龙泉驿外东洪路地铁2号线惠王陵地铁C口</v>
      </c>
      <c r="H62" s="29" t="s">
        <v>405</v>
      </c>
      <c r="I62" s="29">
        <v>13540231225</v>
      </c>
      <c r="J62" s="44"/>
      <c r="K62" s="41" t="s">
        <v>406</v>
      </c>
      <c r="L62" s="43"/>
      <c r="M62" s="28" t="s">
        <v>407</v>
      </c>
    </row>
    <row r="63" s="14" customFormat="1" spans="1:13">
      <c r="A63" s="15"/>
      <c r="B63" s="15"/>
      <c r="C63" s="16"/>
      <c r="D63" s="28" t="s">
        <v>228</v>
      </c>
      <c r="E63" s="28" t="s">
        <v>228</v>
      </c>
      <c r="F63" s="29" t="s">
        <v>404</v>
      </c>
      <c r="G63" s="28" t="str">
        <f t="shared" si="2"/>
        <v>(五冶钢构龙泉东洪片区70亩住宅、商业及配套工程项目二标段)成都市龙泉驿外东洪路地铁2号线惠王陵地铁C口</v>
      </c>
      <c r="H63" s="29" t="s">
        <v>408</v>
      </c>
      <c r="I63" s="29">
        <v>15014331252</v>
      </c>
      <c r="J63" s="44"/>
      <c r="K63" s="41" t="s">
        <v>409</v>
      </c>
      <c r="L63" s="43"/>
      <c r="M63" s="28" t="s">
        <v>407</v>
      </c>
    </row>
    <row r="64" s="14" customFormat="1" spans="1:13">
      <c r="A64" s="15"/>
      <c r="B64" s="15"/>
      <c r="C64" s="16"/>
      <c r="D64" s="28" t="s">
        <v>240</v>
      </c>
      <c r="E64" s="28" t="s">
        <v>240</v>
      </c>
      <c r="F64" s="29" t="s">
        <v>404</v>
      </c>
      <c r="G64" s="28" t="str">
        <f t="shared" si="2"/>
        <v>(五冶钢构龙泉东洪片区70亩住宅、商业及配套工程项目三标段)成都市龙泉驿外东洪路地铁2号线惠王陵地铁C口</v>
      </c>
      <c r="H64" s="29" t="s">
        <v>408</v>
      </c>
      <c r="I64" s="29">
        <v>15014331252</v>
      </c>
      <c r="J64" s="44"/>
      <c r="K64" s="41" t="s">
        <v>410</v>
      </c>
      <c r="L64" s="43"/>
      <c r="M64" s="28" t="s">
        <v>407</v>
      </c>
    </row>
    <row r="65" s="14" customFormat="1" spans="1:13">
      <c r="A65" s="15"/>
      <c r="B65" s="15"/>
      <c r="C65" s="16"/>
      <c r="D65" s="28" t="s">
        <v>225</v>
      </c>
      <c r="E65" s="28" t="s">
        <v>225</v>
      </c>
      <c r="F65" s="29" t="s">
        <v>404</v>
      </c>
      <c r="G65" s="28" t="str">
        <f t="shared" si="2"/>
        <v>(五冶钢构龙泉东洪片区85亩住宅、商业及配套工程项目一标段)成都市龙泉驿外东洪路地铁2号线惠王陵地铁C口</v>
      </c>
      <c r="H65" s="29" t="s">
        <v>411</v>
      </c>
      <c r="I65" s="29">
        <v>18599951655</v>
      </c>
      <c r="J65" s="44"/>
      <c r="K65" s="41" t="s">
        <v>412</v>
      </c>
      <c r="L65" s="43"/>
      <c r="M65" s="28" t="s">
        <v>407</v>
      </c>
    </row>
    <row r="66" s="14" customFormat="1" spans="1:13">
      <c r="A66" s="15"/>
      <c r="B66" s="15"/>
      <c r="C66" s="16"/>
      <c r="D66" s="28" t="s">
        <v>226</v>
      </c>
      <c r="E66" s="28" t="s">
        <v>226</v>
      </c>
      <c r="F66" s="29" t="s">
        <v>404</v>
      </c>
      <c r="G66" s="28" t="str">
        <f t="shared" si="2"/>
        <v>(五冶钢构龙泉东洪片区85亩住宅、商业及配套工程项目二标段)成都市龙泉驿外东洪路地铁2号线惠王陵地铁C口</v>
      </c>
      <c r="H66" s="29" t="s">
        <v>413</v>
      </c>
      <c r="I66" s="29">
        <v>18381013849</v>
      </c>
      <c r="J66" s="44"/>
      <c r="K66" s="41" t="s">
        <v>414</v>
      </c>
      <c r="L66" s="43"/>
      <c r="M66" s="28" t="s">
        <v>407</v>
      </c>
    </row>
    <row r="67" s="14" customFormat="1" spans="1:13">
      <c r="A67" s="15"/>
      <c r="B67" s="15"/>
      <c r="C67" s="16"/>
      <c r="D67" s="28" t="s">
        <v>229</v>
      </c>
      <c r="E67" s="28" t="s">
        <v>229</v>
      </c>
      <c r="F67" s="29" t="s">
        <v>404</v>
      </c>
      <c r="G67" s="28" t="str">
        <f t="shared" si="2"/>
        <v>(五冶钢构龙泉东洪片区85亩住宅、商业及配套工程项目三标段)成都市龙泉驿外东洪路地铁2号线惠王陵地铁C口</v>
      </c>
      <c r="H67" s="29" t="s">
        <v>415</v>
      </c>
      <c r="I67" s="29">
        <v>13889142392</v>
      </c>
      <c r="J67" s="44"/>
      <c r="K67" s="41" t="s">
        <v>416</v>
      </c>
      <c r="L67" s="43"/>
      <c r="M67" s="28" t="s">
        <v>407</v>
      </c>
    </row>
    <row r="68" s="14" customFormat="1" spans="1:13">
      <c r="A68" s="15"/>
      <c r="B68" s="15"/>
      <c r="C68" s="16"/>
      <c r="D68" s="35" t="s">
        <v>417</v>
      </c>
      <c r="E68" s="28" t="s">
        <v>188</v>
      </c>
      <c r="F68" s="29" t="s">
        <v>400</v>
      </c>
      <c r="G68" s="28" t="str">
        <f>"("&amp;E68&amp;")"&amp;"四川省达州市达川区斌郎街道四川省达州市达川区洞洞湾256米"</f>
        <v>(武汉电气化局成达万高铁强电项目-达州主城区)四川省达州市达川区斌郎街道四川省达州市达川区洞洞湾256米</v>
      </c>
      <c r="H68" s="29" t="s">
        <v>418</v>
      </c>
      <c r="I68" s="29">
        <v>18228076992</v>
      </c>
      <c r="J68" s="40" t="s">
        <v>419</v>
      </c>
      <c r="K68" s="41" t="s">
        <v>420</v>
      </c>
      <c r="L68" s="43"/>
      <c r="M68" s="28" t="s">
        <v>421</v>
      </c>
    </row>
    <row r="69" s="14" customFormat="1" spans="1:13">
      <c r="A69" s="15"/>
      <c r="B69" s="15"/>
      <c r="C69" s="16"/>
      <c r="D69" s="35" t="s">
        <v>417</v>
      </c>
      <c r="E69" s="28" t="s">
        <v>204</v>
      </c>
      <c r="F69" s="29" t="s">
        <v>400</v>
      </c>
      <c r="G69" s="28" t="str">
        <f>"("&amp;E69&amp;")"&amp;"四川省达州市达川区达州南站"</f>
        <v>(武汉电气化局成达万高铁强电项目-达州主城区-达州南站)四川省达州市达川区达州南站</v>
      </c>
      <c r="H69" s="29" t="s">
        <v>422</v>
      </c>
      <c r="I69" s="29">
        <v>18782679099</v>
      </c>
      <c r="J69" s="40" t="s">
        <v>419</v>
      </c>
      <c r="K69" s="41" t="s">
        <v>420</v>
      </c>
      <c r="L69" s="43"/>
      <c r="M69" s="28" t="s">
        <v>421</v>
      </c>
    </row>
    <row r="70" s="14" customFormat="1" spans="1:13">
      <c r="A70" s="15"/>
      <c r="B70" s="15"/>
      <c r="C70" s="16"/>
      <c r="D70" s="35" t="s">
        <v>417</v>
      </c>
      <c r="E70" s="28" t="s">
        <v>423</v>
      </c>
      <c r="F70" s="29" t="s">
        <v>400</v>
      </c>
      <c r="G70" s="28" t="str">
        <f>"("&amp;E70&amp;")"&amp;"四川省达州市达川区斌郎街道四川省达州市达川区洞洞湾256米"</f>
        <v>(武汉电气化局成达万高铁强电项目-开江县)四川省达州市达川区斌郎街道四川省达州市达川区洞洞湾256米</v>
      </c>
      <c r="H70" s="29" t="s">
        <v>418</v>
      </c>
      <c r="I70" s="29">
        <v>18228076992</v>
      </c>
      <c r="J70" s="40" t="s">
        <v>419</v>
      </c>
      <c r="K70" s="41" t="s">
        <v>420</v>
      </c>
      <c r="L70" s="43"/>
      <c r="M70" s="28" t="s">
        <v>421</v>
      </c>
    </row>
    <row r="71" s="14" customFormat="1" spans="1:13">
      <c r="A71" s="15"/>
      <c r="B71" s="15"/>
      <c r="C71" s="16"/>
      <c r="D71" s="35" t="s">
        <v>417</v>
      </c>
      <c r="E71" s="28" t="s">
        <v>176</v>
      </c>
      <c r="F71" s="29" t="s">
        <v>400</v>
      </c>
      <c r="G71" s="28" t="str">
        <f>"("&amp;E71&amp;")"&amp;"四川省达州市渠县渠北镇雷家湾渠县北站旁"</f>
        <v>(武汉电气化局成达万高铁强电项目-渠县)四川省达州市渠县渠北镇雷家湾渠县北站旁</v>
      </c>
      <c r="H71" s="29" t="s">
        <v>424</v>
      </c>
      <c r="I71" s="29">
        <v>18779627939</v>
      </c>
      <c r="J71" s="40" t="s">
        <v>419</v>
      </c>
      <c r="K71" s="41" t="s">
        <v>420</v>
      </c>
      <c r="L71" s="43"/>
      <c r="M71" s="28" t="s">
        <v>421</v>
      </c>
    </row>
    <row r="72" s="14" customFormat="1" spans="1:13">
      <c r="A72" s="15"/>
      <c r="B72" s="15"/>
      <c r="C72" s="16"/>
      <c r="D72" s="35" t="s">
        <v>417</v>
      </c>
      <c r="E72" s="28" t="s">
        <v>425</v>
      </c>
      <c r="F72" s="29" t="s">
        <v>400</v>
      </c>
      <c r="G72" s="28" t="str">
        <f>"("&amp;E72&amp;")"&amp;"四川省达州市达川区斌郎街道四川省达州市达川区洞洞湾256米"</f>
        <v>(武汉电气化局成达万高铁强电项目-重庆开州)四川省达州市达川区斌郎街道四川省达州市达川区洞洞湾256米</v>
      </c>
      <c r="H72" s="29" t="s">
        <v>418</v>
      </c>
      <c r="I72" s="29">
        <v>18228076992</v>
      </c>
      <c r="J72" s="40" t="s">
        <v>419</v>
      </c>
      <c r="K72" s="41" t="s">
        <v>420</v>
      </c>
      <c r="L72" s="43"/>
      <c r="M72" s="28" t="s">
        <v>421</v>
      </c>
    </row>
    <row r="73" s="14" customFormat="1" spans="1:13">
      <c r="A73" s="15"/>
      <c r="B73" s="15"/>
      <c r="C73" s="16"/>
      <c r="D73" s="35" t="s">
        <v>417</v>
      </c>
      <c r="E73" s="28" t="s">
        <v>177</v>
      </c>
      <c r="F73" s="29" t="s">
        <v>400</v>
      </c>
      <c r="G73" s="28" t="str">
        <f>"("&amp;E73&amp;")"&amp;"四川省南充市营山县保真路景阳名城南50米(保真路东)"</f>
        <v>(武汉电气化局成达万高铁强电项目-南充营山)四川省南充市营山县保真路景阳名城南50米(保真路东)</v>
      </c>
      <c r="H73" s="29" t="s">
        <v>426</v>
      </c>
      <c r="I73" s="29">
        <v>18381485052</v>
      </c>
      <c r="J73" s="40" t="s">
        <v>419</v>
      </c>
      <c r="K73" s="41" t="s">
        <v>420</v>
      </c>
      <c r="L73" s="43"/>
      <c r="M73" s="28" t="s">
        <v>421</v>
      </c>
    </row>
    <row r="74" s="14" customFormat="1" spans="1:13">
      <c r="A74" s="15"/>
      <c r="B74" s="15"/>
      <c r="C74" s="16"/>
      <c r="D74" s="33" t="s">
        <v>160</v>
      </c>
      <c r="E74" s="28" t="s">
        <v>160</v>
      </c>
      <c r="F74" s="29" t="s">
        <v>400</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427</v>
      </c>
      <c r="I74" s="29">
        <v>18883488177</v>
      </c>
      <c r="J74" s="40" t="s">
        <v>428</v>
      </c>
      <c r="K74" s="41" t="s">
        <v>429</v>
      </c>
      <c r="L74" s="43"/>
      <c r="M74" s="28" t="s">
        <v>430</v>
      </c>
    </row>
    <row r="75" s="14" customFormat="1" spans="1:13">
      <c r="A75" s="15"/>
      <c r="B75" s="15"/>
      <c r="C75" s="16"/>
      <c r="D75" s="28" t="s">
        <v>187</v>
      </c>
      <c r="E75" s="28" t="s">
        <v>187</v>
      </c>
      <c r="F75" s="29" t="s">
        <v>431</v>
      </c>
      <c r="G75" s="28" t="str">
        <f>"("&amp;E75&amp;")"&amp;"四川省乐山市市中区苏稽镇周山嘴"</f>
        <v>(乐山市校地共建产教融合基地建设项目一标段)四川省乐山市市中区苏稽镇周山嘴</v>
      </c>
      <c r="H75" s="29" t="s">
        <v>432</v>
      </c>
      <c r="I75" s="29">
        <v>13668153241</v>
      </c>
      <c r="J75" s="40" t="s">
        <v>433</v>
      </c>
      <c r="K75" s="41" t="s">
        <v>434</v>
      </c>
      <c r="L75" s="43"/>
      <c r="M75" s="28" t="s">
        <v>435</v>
      </c>
    </row>
    <row r="76" s="14" customFormat="1" spans="1:13">
      <c r="A76" s="15"/>
      <c r="B76" s="15"/>
      <c r="C76" s="16"/>
      <c r="D76" s="28" t="s">
        <v>186</v>
      </c>
      <c r="E76" s="28" t="s">
        <v>186</v>
      </c>
      <c r="F76" s="29" t="s">
        <v>431</v>
      </c>
      <c r="G76" s="28" t="str">
        <f>"("&amp;E76&amp;")"&amp;"四川省乐山市市中区苏稽镇"</f>
        <v>(乐山市校地共建产教融合基地建设项目二标段)四川省乐山市市中区苏稽镇</v>
      </c>
      <c r="H76" s="29" t="s">
        <v>436</v>
      </c>
      <c r="I76" s="29">
        <v>13990276572</v>
      </c>
      <c r="J76" s="40" t="s">
        <v>437</v>
      </c>
      <c r="K76" s="41" t="s">
        <v>438</v>
      </c>
      <c r="L76" s="43"/>
      <c r="M76" s="28" t="s">
        <v>439</v>
      </c>
    </row>
    <row r="77" hidden="1" spans="4:13">
      <c r="D77" s="33" t="s">
        <v>440</v>
      </c>
      <c r="E77" s="34" t="s">
        <v>441</v>
      </c>
      <c r="F77" s="29" t="s">
        <v>442</v>
      </c>
      <c r="G77" s="28" t="str">
        <f t="shared" ref="G71:G116" si="3">"("&amp;E77&amp;")"&amp;"四川省南充市顺庆区搬罾街道学府大道二段"</f>
        <v>(五冶钢构医学科学产业园建设项目房建一部-二标（3-3）)四川省南充市顺庆区搬罾街道学府大道二段</v>
      </c>
      <c r="H77" s="29" t="s">
        <v>443</v>
      </c>
      <c r="I77" s="29">
        <v>18141337338</v>
      </c>
      <c r="J77" s="34" t="s">
        <v>444</v>
      </c>
      <c r="K77" s="39" t="s">
        <v>445</v>
      </c>
      <c r="L77" s="36"/>
      <c r="M77" s="28" t="s">
        <v>446</v>
      </c>
    </row>
    <row r="78" hidden="1" spans="4:13">
      <c r="D78" s="33" t="s">
        <v>440</v>
      </c>
      <c r="E78" s="34" t="s">
        <v>447</v>
      </c>
      <c r="F78" s="29" t="s">
        <v>442</v>
      </c>
      <c r="G78" s="28" t="str">
        <f t="shared" si="3"/>
        <v>(五冶钢构医学科学产业园建设项目房建一部-三标（2-1）)四川省南充市顺庆区搬罾街道学府大道二段</v>
      </c>
      <c r="H78" s="29" t="s">
        <v>443</v>
      </c>
      <c r="I78" s="29">
        <v>18141337338</v>
      </c>
      <c r="J78" s="34" t="s">
        <v>444</v>
      </c>
      <c r="K78" s="39" t="s">
        <v>445</v>
      </c>
      <c r="L78" s="36"/>
      <c r="M78" s="28" t="s">
        <v>446</v>
      </c>
    </row>
    <row r="79" hidden="1" spans="4:13">
      <c r="D79" s="33" t="s">
        <v>440</v>
      </c>
      <c r="E79" s="34" t="s">
        <v>448</v>
      </c>
      <c r="F79" s="29" t="s">
        <v>442</v>
      </c>
      <c r="G79" s="28" t="str">
        <f t="shared" si="3"/>
        <v>(五冶钢构医学科学产业园建设项目房建一部-三标（2-2）)四川省南充市顺庆区搬罾街道学府大道二段</v>
      </c>
      <c r="H79" s="29" t="s">
        <v>443</v>
      </c>
      <c r="I79" s="29">
        <v>18141337338</v>
      </c>
      <c r="J79" s="34" t="s">
        <v>444</v>
      </c>
      <c r="K79" s="39" t="s">
        <v>445</v>
      </c>
      <c r="L79" s="36"/>
      <c r="M79" s="28" t="s">
        <v>446</v>
      </c>
    </row>
    <row r="80" hidden="1" spans="4:13">
      <c r="D80" s="33" t="s">
        <v>440</v>
      </c>
      <c r="E80" s="34" t="s">
        <v>449</v>
      </c>
      <c r="F80" s="29" t="s">
        <v>442</v>
      </c>
      <c r="G80" s="28" t="str">
        <f t="shared" si="3"/>
        <v>(五冶钢构医学科学产业园建设项目房建一部-三标（2-3）)四川省南充市顺庆区搬罾街道学府大道二段</v>
      </c>
      <c r="H80" s="29" t="s">
        <v>443</v>
      </c>
      <c r="I80" s="29">
        <v>18141337338</v>
      </c>
      <c r="J80" s="34" t="s">
        <v>444</v>
      </c>
      <c r="K80" s="39" t="s">
        <v>445</v>
      </c>
      <c r="L80" s="36"/>
      <c r="M80" s="28" t="s">
        <v>446</v>
      </c>
    </row>
    <row r="81" hidden="1" spans="4:13">
      <c r="D81" s="33" t="s">
        <v>440</v>
      </c>
      <c r="E81" s="34" t="s">
        <v>450</v>
      </c>
      <c r="F81" s="29" t="s">
        <v>442</v>
      </c>
      <c r="G81" s="28" t="str">
        <f t="shared" si="3"/>
        <v>(五冶钢构医学科学产业园建设项目房建一部-四标（3-4）)四川省南充市顺庆区搬罾街道学府大道二段</v>
      </c>
      <c r="H81" s="29" t="s">
        <v>443</v>
      </c>
      <c r="I81" s="29">
        <v>18141337338</v>
      </c>
      <c r="J81" s="34" t="s">
        <v>444</v>
      </c>
      <c r="K81" s="39" t="s">
        <v>445</v>
      </c>
      <c r="L81" s="36"/>
      <c r="M81" s="28" t="s">
        <v>446</v>
      </c>
    </row>
    <row r="82" hidden="1" spans="4:13">
      <c r="D82" s="33" t="s">
        <v>440</v>
      </c>
      <c r="E82" s="34" t="s">
        <v>451</v>
      </c>
      <c r="F82" s="29" t="s">
        <v>442</v>
      </c>
      <c r="G82" s="28" t="str">
        <f t="shared" si="3"/>
        <v>(五冶钢构医学科学产业园建设项目房建一部-四标（3-5）)四川省南充市顺庆区搬罾街道学府大道二段</v>
      </c>
      <c r="H82" s="29" t="s">
        <v>443</v>
      </c>
      <c r="I82" s="29">
        <v>18141337338</v>
      </c>
      <c r="J82" s="34" t="s">
        <v>444</v>
      </c>
      <c r="K82" s="39" t="s">
        <v>445</v>
      </c>
      <c r="L82" s="36"/>
      <c r="M82" s="28" t="s">
        <v>446</v>
      </c>
    </row>
    <row r="83" hidden="1" spans="4:13">
      <c r="D83" s="33" t="s">
        <v>440</v>
      </c>
      <c r="E83" s="34" t="s">
        <v>452</v>
      </c>
      <c r="F83" s="29" t="s">
        <v>442</v>
      </c>
      <c r="G83" s="28" t="str">
        <f t="shared" si="3"/>
        <v>(五冶钢构医学科学产业园建设项目房建一部-四标（3-6）)四川省南充市顺庆区搬罾街道学府大道二段</v>
      </c>
      <c r="H83" s="29" t="s">
        <v>443</v>
      </c>
      <c r="I83" s="29">
        <v>18141337338</v>
      </c>
      <c r="J83" s="34" t="s">
        <v>444</v>
      </c>
      <c r="K83" s="39" t="s">
        <v>445</v>
      </c>
      <c r="L83" s="36"/>
      <c r="M83" s="28" t="s">
        <v>446</v>
      </c>
    </row>
    <row r="84" hidden="1" spans="4:13">
      <c r="D84" s="33" t="s">
        <v>440</v>
      </c>
      <c r="E84" s="34" t="s">
        <v>151</v>
      </c>
      <c r="F84" s="29" t="s">
        <v>442</v>
      </c>
      <c r="G84" s="28" t="str">
        <f t="shared" si="3"/>
        <v>(五冶钢构医学科学产业园建设项目房建一部-四标（3-7）)四川省南充市顺庆区搬罾街道学府大道二段</v>
      </c>
      <c r="H84" s="29" t="s">
        <v>443</v>
      </c>
      <c r="I84" s="29">
        <v>18141337338</v>
      </c>
      <c r="J84" s="34" t="s">
        <v>444</v>
      </c>
      <c r="K84" s="39" t="s">
        <v>445</v>
      </c>
      <c r="L84" s="36"/>
      <c r="M84" s="28" t="s">
        <v>446</v>
      </c>
    </row>
    <row r="85" hidden="1" spans="4:13">
      <c r="D85" s="33" t="s">
        <v>440</v>
      </c>
      <c r="E85" s="34" t="s">
        <v>453</v>
      </c>
      <c r="F85" s="29" t="s">
        <v>442</v>
      </c>
      <c r="G85" s="28" t="str">
        <f t="shared" si="3"/>
        <v>(五冶钢构医学科学产业园建设项目房建一部-五标（校医院6-1）)四川省南充市顺庆区搬罾街道学府大道二段</v>
      </c>
      <c r="H85" s="29" t="s">
        <v>443</v>
      </c>
      <c r="I85" s="29">
        <v>18141337338</v>
      </c>
      <c r="J85" s="34" t="s">
        <v>444</v>
      </c>
      <c r="K85" s="39" t="s">
        <v>445</v>
      </c>
      <c r="L85" s="36"/>
      <c r="M85" s="28" t="s">
        <v>446</v>
      </c>
    </row>
    <row r="86" hidden="1" spans="4:13">
      <c r="D86" s="33" t="s">
        <v>440</v>
      </c>
      <c r="E86" s="34" t="s">
        <v>454</v>
      </c>
      <c r="F86" s="29" t="s">
        <v>442</v>
      </c>
      <c r="G86" s="28" t="str">
        <f t="shared" si="3"/>
        <v>(五冶钢构医学科学产业园建设项目房建一部-六标（3-1）)四川省南充市顺庆区搬罾街道学府大道二段</v>
      </c>
      <c r="H86" s="29" t="s">
        <v>443</v>
      </c>
      <c r="I86" s="29">
        <v>18141337338</v>
      </c>
      <c r="J86" s="34" t="s">
        <v>444</v>
      </c>
      <c r="K86" s="39" t="s">
        <v>445</v>
      </c>
      <c r="L86" s="36"/>
      <c r="M86" s="28" t="s">
        <v>446</v>
      </c>
    </row>
    <row r="87" hidden="1" spans="4:13">
      <c r="D87" s="33" t="s">
        <v>440</v>
      </c>
      <c r="E87" s="34" t="s">
        <v>455</v>
      </c>
      <c r="F87" s="29" t="s">
        <v>442</v>
      </c>
      <c r="G87" s="28" t="str">
        <f t="shared" si="3"/>
        <v>(五冶钢构医学科学产业园建设项目房建二部-一标（1-3）)四川省南充市顺庆区搬罾街道学府大道二段</v>
      </c>
      <c r="H87" s="29" t="s">
        <v>456</v>
      </c>
      <c r="I87" s="29">
        <v>19950525030</v>
      </c>
      <c r="J87" s="34" t="s">
        <v>444</v>
      </c>
      <c r="K87" s="39" t="s">
        <v>445</v>
      </c>
      <c r="L87" s="36"/>
      <c r="M87" s="28" t="s">
        <v>446</v>
      </c>
    </row>
    <row r="88" hidden="1" spans="4:13">
      <c r="D88" s="33" t="s">
        <v>440</v>
      </c>
      <c r="E88" s="34" t="s">
        <v>457</v>
      </c>
      <c r="F88" s="29" t="s">
        <v>442</v>
      </c>
      <c r="G88" s="28" t="str">
        <f t="shared" si="3"/>
        <v>(五冶钢构医学科学产业园建设项目房建二部-一标（1-4）)四川省南充市顺庆区搬罾街道学府大道二段</v>
      </c>
      <c r="H88" s="29" t="s">
        <v>456</v>
      </c>
      <c r="I88" s="29">
        <v>19950525030</v>
      </c>
      <c r="J88" s="34" t="s">
        <v>444</v>
      </c>
      <c r="K88" s="39" t="s">
        <v>445</v>
      </c>
      <c r="L88" s="36"/>
      <c r="M88" s="28" t="s">
        <v>446</v>
      </c>
    </row>
    <row r="89" hidden="1" spans="4:13">
      <c r="D89" s="33" t="s">
        <v>440</v>
      </c>
      <c r="E89" s="34" t="s">
        <v>458</v>
      </c>
      <c r="F89" s="29" t="s">
        <v>442</v>
      </c>
      <c r="G89" s="28" t="str">
        <f t="shared" si="3"/>
        <v>(五冶钢构医学科学产业园建设项目房建二部-一标（1-6）)四川省南充市顺庆区搬罾街道学府大道二段</v>
      </c>
      <c r="H89" s="29" t="s">
        <v>456</v>
      </c>
      <c r="I89" s="29">
        <v>19950525030</v>
      </c>
      <c r="J89" s="34" t="s">
        <v>444</v>
      </c>
      <c r="K89" s="39" t="s">
        <v>445</v>
      </c>
      <c r="L89" s="36"/>
      <c r="M89" s="28" t="s">
        <v>446</v>
      </c>
    </row>
    <row r="90" hidden="1" spans="4:13">
      <c r="D90" s="33" t="s">
        <v>440</v>
      </c>
      <c r="E90" s="34" t="s">
        <v>459</v>
      </c>
      <c r="F90" s="29" t="s">
        <v>442</v>
      </c>
      <c r="G90" s="28" t="str">
        <f t="shared" si="3"/>
        <v>(五冶钢构医学科学产业园建设项目房建二部-一标（1-7）)四川省南充市顺庆区搬罾街道学府大道二段</v>
      </c>
      <c r="H90" s="29" t="s">
        <v>456</v>
      </c>
      <c r="I90" s="29">
        <v>19950525030</v>
      </c>
      <c r="J90" s="34" t="s">
        <v>444</v>
      </c>
      <c r="K90" s="39" t="s">
        <v>445</v>
      </c>
      <c r="L90" s="36"/>
      <c r="M90" s="28" t="s">
        <v>446</v>
      </c>
    </row>
    <row r="91" hidden="1" spans="4:13">
      <c r="D91" s="33" t="s">
        <v>440</v>
      </c>
      <c r="E91" s="34" t="s">
        <v>460</v>
      </c>
      <c r="F91" s="29" t="s">
        <v>442</v>
      </c>
      <c r="G91" s="28" t="str">
        <f t="shared" si="3"/>
        <v>(五冶钢构医学科学产业园建设项目房建二部-二标（图情信息中心1-1）)四川省南充市顺庆区搬罾街道学府大道二段</v>
      </c>
      <c r="H91" s="29" t="s">
        <v>456</v>
      </c>
      <c r="I91" s="29">
        <v>19950525030</v>
      </c>
      <c r="J91" s="34" t="s">
        <v>444</v>
      </c>
      <c r="K91" s="39" t="s">
        <v>445</v>
      </c>
      <c r="L91" s="36"/>
      <c r="M91" s="28" t="s">
        <v>446</v>
      </c>
    </row>
    <row r="92" hidden="1" spans="4:13">
      <c r="D92" s="33" t="s">
        <v>440</v>
      </c>
      <c r="E92" s="34" t="s">
        <v>59</v>
      </c>
      <c r="F92" s="29" t="s">
        <v>442</v>
      </c>
      <c r="G92" s="28" t="str">
        <f t="shared" si="3"/>
        <v>(五冶钢构医学科学产业园建设项目房建二部-三标（1-2）)四川省南充市顺庆区搬罾街道学府大道二段</v>
      </c>
      <c r="H92" s="29" t="s">
        <v>456</v>
      </c>
      <c r="I92" s="29">
        <v>19950525030</v>
      </c>
      <c r="J92" s="34" t="s">
        <v>444</v>
      </c>
      <c r="K92" s="39" t="s">
        <v>445</v>
      </c>
      <c r="L92" s="36"/>
      <c r="M92" s="28" t="s">
        <v>446</v>
      </c>
    </row>
    <row r="93" hidden="1" spans="4:13">
      <c r="D93" s="33" t="s">
        <v>440</v>
      </c>
      <c r="E93" s="34" t="s">
        <v>71</v>
      </c>
      <c r="F93" s="29" t="s">
        <v>442</v>
      </c>
      <c r="G93" s="28" t="str">
        <f t="shared" si="3"/>
        <v>(五冶钢构医学科学产业园建设项目房建二部-三标（1-5）)四川省南充市顺庆区搬罾街道学府大道二段</v>
      </c>
      <c r="H93" s="29" t="s">
        <v>456</v>
      </c>
      <c r="I93" s="29">
        <v>19950525030</v>
      </c>
      <c r="J93" s="34" t="s">
        <v>444</v>
      </c>
      <c r="K93" s="39" t="s">
        <v>445</v>
      </c>
      <c r="L93" s="36"/>
      <c r="M93" s="28" t="s">
        <v>446</v>
      </c>
    </row>
    <row r="94" hidden="1" spans="4:13">
      <c r="D94" s="33" t="s">
        <v>440</v>
      </c>
      <c r="E94" s="34" t="s">
        <v>461</v>
      </c>
      <c r="F94" s="29" t="s">
        <v>442</v>
      </c>
      <c r="G94" s="28" t="str">
        <f t="shared" si="3"/>
        <v>(五冶钢构医学科学产业园建设项目房建二部-三标（5-1）)四川省南充市顺庆区搬罾街道学府大道二段</v>
      </c>
      <c r="H94" s="29" t="s">
        <v>456</v>
      </c>
      <c r="I94" s="29">
        <v>19950525030</v>
      </c>
      <c r="J94" s="34" t="s">
        <v>444</v>
      </c>
      <c r="K94" s="39" t="s">
        <v>445</v>
      </c>
      <c r="L94" s="36"/>
      <c r="M94" s="28" t="s">
        <v>446</v>
      </c>
    </row>
    <row r="95" hidden="1" spans="4:13">
      <c r="D95" s="33" t="s">
        <v>440</v>
      </c>
      <c r="E95" s="34" t="s">
        <v>462</v>
      </c>
      <c r="F95" s="29" t="s">
        <v>442</v>
      </c>
      <c r="G95" s="28" t="str">
        <f t="shared" si="3"/>
        <v>(五冶钢构医学科学产业园建设项目房建二部-三标（5-2）)四川省南充市顺庆区搬罾街道学府大道二段</v>
      </c>
      <c r="H95" s="29" t="s">
        <v>456</v>
      </c>
      <c r="I95" s="29">
        <v>19950525030</v>
      </c>
      <c r="J95" s="34" t="s">
        <v>444</v>
      </c>
      <c r="K95" s="39" t="s">
        <v>445</v>
      </c>
      <c r="L95" s="36"/>
      <c r="M95" s="28" t="s">
        <v>446</v>
      </c>
    </row>
    <row r="96" hidden="1" spans="4:13">
      <c r="D96" s="33" t="s">
        <v>440</v>
      </c>
      <c r="E96" s="34" t="s">
        <v>463</v>
      </c>
      <c r="F96" s="29" t="s">
        <v>442</v>
      </c>
      <c r="G96" s="28" t="str">
        <f t="shared" si="3"/>
        <v>(五冶钢构医学科学产业园建设项目房建二部-三标（5-3）)四川省南充市顺庆区搬罾街道学府大道二段</v>
      </c>
      <c r="H96" s="29" t="s">
        <v>456</v>
      </c>
      <c r="I96" s="29">
        <v>19950525030</v>
      </c>
      <c r="J96" s="34" t="s">
        <v>444</v>
      </c>
      <c r="K96" s="39" t="s">
        <v>445</v>
      </c>
      <c r="L96" s="36"/>
      <c r="M96" s="28" t="s">
        <v>446</v>
      </c>
    </row>
    <row r="97" hidden="1" spans="4:13">
      <c r="D97" s="33" t="s">
        <v>440</v>
      </c>
      <c r="E97" s="34" t="s">
        <v>88</v>
      </c>
      <c r="F97" s="29" t="s">
        <v>442</v>
      </c>
      <c r="G97" s="28" t="str">
        <f t="shared" si="3"/>
        <v>(五冶钢构医学科学产业园建设项目房建二部-四标（5-4）)四川省南充市顺庆区搬罾街道学府大道二段</v>
      </c>
      <c r="H97" s="29" t="s">
        <v>456</v>
      </c>
      <c r="I97" s="29">
        <v>19950525030</v>
      </c>
      <c r="J97" s="34" t="s">
        <v>444</v>
      </c>
      <c r="K97" s="39" t="s">
        <v>445</v>
      </c>
      <c r="L97" s="36"/>
      <c r="M97" s="28" t="s">
        <v>446</v>
      </c>
    </row>
    <row r="98" hidden="1" spans="4:13">
      <c r="D98" s="33" t="s">
        <v>440</v>
      </c>
      <c r="E98" s="34" t="s">
        <v>464</v>
      </c>
      <c r="F98" s="29" t="s">
        <v>442</v>
      </c>
      <c r="G98" s="28" t="str">
        <f t="shared" si="3"/>
        <v>(五冶钢构医学科学产业园建设项目房建二部-四标（5-5）)四川省南充市顺庆区搬罾街道学府大道二段</v>
      </c>
      <c r="H98" s="29" t="s">
        <v>456</v>
      </c>
      <c r="I98" s="29">
        <v>19950525030</v>
      </c>
      <c r="J98" s="34" t="s">
        <v>444</v>
      </c>
      <c r="K98" s="39" t="s">
        <v>445</v>
      </c>
      <c r="L98" s="36"/>
      <c r="M98" s="28" t="s">
        <v>446</v>
      </c>
    </row>
    <row r="99" hidden="1" spans="4:13">
      <c r="D99" s="33" t="s">
        <v>440</v>
      </c>
      <c r="E99" s="34" t="s">
        <v>113</v>
      </c>
      <c r="F99" s="29" t="s">
        <v>442</v>
      </c>
      <c r="G99" s="28" t="str">
        <f t="shared" si="3"/>
        <v>(五冶钢构医学科学产业园建设项目房建二部-排洪渠（五标）)四川省南充市顺庆区搬罾街道学府大道二段</v>
      </c>
      <c r="H99" s="29" t="s">
        <v>456</v>
      </c>
      <c r="I99" s="29">
        <v>19950525030</v>
      </c>
      <c r="J99" s="34" t="s">
        <v>444</v>
      </c>
      <c r="K99" s="39" t="s">
        <v>445</v>
      </c>
      <c r="L99" s="36"/>
      <c r="M99" s="28" t="s">
        <v>446</v>
      </c>
    </row>
    <row r="100" hidden="1" spans="4:13">
      <c r="D100" s="33" t="s">
        <v>440</v>
      </c>
      <c r="E100" s="34" t="s">
        <v>60</v>
      </c>
      <c r="F100" s="29" t="s">
        <v>442</v>
      </c>
      <c r="G100" s="28" t="str">
        <f t="shared" si="3"/>
        <v>(五冶钢构医学科学产业园建设项目房建二部-六标)四川省南充市顺庆区搬罾街道学府大道二段</v>
      </c>
      <c r="H100" s="29" t="s">
        <v>456</v>
      </c>
      <c r="I100" s="29">
        <v>19950525030</v>
      </c>
      <c r="J100" s="34" t="s">
        <v>444</v>
      </c>
      <c r="K100" s="39" t="s">
        <v>445</v>
      </c>
      <c r="L100" s="36"/>
      <c r="M100" s="28" t="s">
        <v>446</v>
      </c>
    </row>
    <row r="101" hidden="1" spans="4:13">
      <c r="D101" s="33" t="s">
        <v>440</v>
      </c>
      <c r="E101" s="34" t="s">
        <v>72</v>
      </c>
      <c r="F101" s="29" t="s">
        <v>442</v>
      </c>
      <c r="G101" s="28" t="str">
        <f t="shared" si="3"/>
        <v>(五冶钢构医学科学产业园建设项目房建二部-网羽馆（6-5）)四川省南充市顺庆区搬罾街道学府大道二段</v>
      </c>
      <c r="H101" s="29" t="s">
        <v>456</v>
      </c>
      <c r="I101" s="29">
        <v>19950525030</v>
      </c>
      <c r="J101" s="34" t="s">
        <v>444</v>
      </c>
      <c r="K101" s="39" t="s">
        <v>445</v>
      </c>
      <c r="L101" s="36"/>
      <c r="M101" s="28" t="s">
        <v>446</v>
      </c>
    </row>
    <row r="102" hidden="1" spans="4:13">
      <c r="D102" s="33" t="s">
        <v>440</v>
      </c>
      <c r="E102" s="34" t="s">
        <v>465</v>
      </c>
      <c r="F102" s="29" t="s">
        <v>442</v>
      </c>
      <c r="G102" s="28" t="str">
        <f t="shared" si="3"/>
        <v>(五冶钢构医学科学产业园建设项目房建三部-一标（4-1）)四川省南充市顺庆区搬罾街道学府大道二段</v>
      </c>
      <c r="H102" s="29" t="s">
        <v>466</v>
      </c>
      <c r="I102" s="29">
        <v>18349955455</v>
      </c>
      <c r="J102" s="34" t="s">
        <v>444</v>
      </c>
      <c r="K102" s="39" t="s">
        <v>445</v>
      </c>
      <c r="L102" s="36"/>
      <c r="M102" s="28" t="s">
        <v>446</v>
      </c>
    </row>
    <row r="103" hidden="1" spans="4:13">
      <c r="D103" s="33" t="s">
        <v>440</v>
      </c>
      <c r="E103" s="34" t="s">
        <v>467</v>
      </c>
      <c r="F103" s="29" t="s">
        <v>442</v>
      </c>
      <c r="G103" s="28" t="str">
        <f t="shared" si="3"/>
        <v>(五冶钢构医学科学产业园建设项目房建三部-一标（4-2）)四川省南充市顺庆区搬罾街道学府大道二段</v>
      </c>
      <c r="H103" s="29" t="s">
        <v>466</v>
      </c>
      <c r="I103" s="29">
        <v>18349955455</v>
      </c>
      <c r="J103" s="34" t="s">
        <v>444</v>
      </c>
      <c r="K103" s="39" t="s">
        <v>445</v>
      </c>
      <c r="L103" s="36"/>
      <c r="M103" s="28" t="s">
        <v>446</v>
      </c>
    </row>
    <row r="104" hidden="1" spans="4:13">
      <c r="D104" s="33" t="s">
        <v>440</v>
      </c>
      <c r="E104" s="34" t="s">
        <v>468</v>
      </c>
      <c r="F104" s="29" t="s">
        <v>442</v>
      </c>
      <c r="G104" s="28" t="str">
        <f t="shared" si="3"/>
        <v>(五冶钢构医学科学产业园建设项目房建三部-一标（4-3）)四川省南充市顺庆区搬罾街道学府大道二段</v>
      </c>
      <c r="H104" s="29" t="s">
        <v>466</v>
      </c>
      <c r="I104" s="29">
        <v>18349955455</v>
      </c>
      <c r="J104" s="34" t="s">
        <v>444</v>
      </c>
      <c r="K104" s="39" t="s">
        <v>445</v>
      </c>
      <c r="L104" s="36"/>
      <c r="M104" s="28" t="s">
        <v>446</v>
      </c>
    </row>
    <row r="105" hidden="1" spans="4:13">
      <c r="D105" s="33" t="s">
        <v>440</v>
      </c>
      <c r="E105" s="34" t="s">
        <v>469</v>
      </c>
      <c r="F105" s="29" t="s">
        <v>442</v>
      </c>
      <c r="G105" s="28" t="str">
        <f t="shared" si="3"/>
        <v>(五冶钢构医学科学产业园建设项目房建三部-一标（4-4）)四川省南充市顺庆区搬罾街道学府大道二段</v>
      </c>
      <c r="H105" s="29" t="s">
        <v>466</v>
      </c>
      <c r="I105" s="29">
        <v>18349955455</v>
      </c>
      <c r="J105" s="34" t="s">
        <v>444</v>
      </c>
      <c r="K105" s="39" t="s">
        <v>445</v>
      </c>
      <c r="L105" s="36"/>
      <c r="M105" s="28" t="s">
        <v>446</v>
      </c>
    </row>
    <row r="106" hidden="1" spans="4:13">
      <c r="D106" s="33" t="s">
        <v>440</v>
      </c>
      <c r="E106" s="34" t="s">
        <v>470</v>
      </c>
      <c r="F106" s="29" t="s">
        <v>442</v>
      </c>
      <c r="G106" s="28" t="str">
        <f t="shared" si="3"/>
        <v>(五冶钢构医学科学产业园建设项目房建三部-一标（4-5）)四川省南充市顺庆区搬罾街道学府大道二段</v>
      </c>
      <c r="H106" s="29" t="s">
        <v>466</v>
      </c>
      <c r="I106" s="29">
        <v>18349955455</v>
      </c>
      <c r="J106" s="34" t="s">
        <v>444</v>
      </c>
      <c r="K106" s="39" t="s">
        <v>445</v>
      </c>
      <c r="L106" s="36"/>
      <c r="M106" s="28" t="s">
        <v>446</v>
      </c>
    </row>
    <row r="107" hidden="1" spans="4:13">
      <c r="D107" s="33" t="s">
        <v>440</v>
      </c>
      <c r="E107" s="34" t="s">
        <v>471</v>
      </c>
      <c r="F107" s="29" t="s">
        <v>442</v>
      </c>
      <c r="G107" s="28" t="str">
        <f t="shared" si="3"/>
        <v>(五冶钢构医学科学产业园建设项目房建三部-一标（4-6）)四川省南充市顺庆区搬罾街道学府大道二段</v>
      </c>
      <c r="H107" s="29" t="s">
        <v>466</v>
      </c>
      <c r="I107" s="29">
        <v>18349955455</v>
      </c>
      <c r="J107" s="34" t="s">
        <v>444</v>
      </c>
      <c r="K107" s="39" t="s">
        <v>445</v>
      </c>
      <c r="L107" s="36"/>
      <c r="M107" s="28" t="s">
        <v>446</v>
      </c>
    </row>
    <row r="108" hidden="1" spans="4:13">
      <c r="D108" s="33" t="s">
        <v>440</v>
      </c>
      <c r="E108" s="34" t="s">
        <v>73</v>
      </c>
      <c r="F108" s="29" t="s">
        <v>442</v>
      </c>
      <c r="G108" s="28" t="str">
        <f t="shared" si="3"/>
        <v>(五冶钢构医学科学产业园建设项目房建三部-一标（7-1）)四川省南充市顺庆区搬罾街道学府大道二段</v>
      </c>
      <c r="H108" s="29" t="s">
        <v>466</v>
      </c>
      <c r="I108" s="29">
        <v>18349955455</v>
      </c>
      <c r="J108" s="34" t="s">
        <v>444</v>
      </c>
      <c r="K108" s="39" t="s">
        <v>445</v>
      </c>
      <c r="L108" s="36"/>
      <c r="M108" s="28" t="s">
        <v>446</v>
      </c>
    </row>
    <row r="109" hidden="1" spans="4:13">
      <c r="D109" s="33" t="s">
        <v>440</v>
      </c>
      <c r="E109" s="34" t="s">
        <v>20</v>
      </c>
      <c r="F109" s="29" t="s">
        <v>442</v>
      </c>
      <c r="G109" s="28" t="str">
        <f t="shared" si="3"/>
        <v>(五冶钢构医学科学产业园建设项目房建三部-一标（7-2）)四川省南充市顺庆区搬罾街道学府大道二段</v>
      </c>
      <c r="H109" s="29" t="s">
        <v>466</v>
      </c>
      <c r="I109" s="29">
        <v>18349955455</v>
      </c>
      <c r="J109" s="34" t="s">
        <v>444</v>
      </c>
      <c r="K109" s="39" t="s">
        <v>445</v>
      </c>
      <c r="L109" s="36"/>
      <c r="M109" s="28" t="s">
        <v>446</v>
      </c>
    </row>
    <row r="110" hidden="1" spans="4:13">
      <c r="D110" s="33" t="s">
        <v>440</v>
      </c>
      <c r="E110" s="34" t="s">
        <v>23</v>
      </c>
      <c r="F110" s="29" t="s">
        <v>442</v>
      </c>
      <c r="G110" s="28" t="str">
        <f t="shared" si="3"/>
        <v>(五冶钢构医学科学产业园建设项目房建三部-一标（7-3）)四川省南充市顺庆区搬罾街道学府大道二段</v>
      </c>
      <c r="H110" s="29" t="s">
        <v>466</v>
      </c>
      <c r="I110" s="29">
        <v>18349955455</v>
      </c>
      <c r="J110" s="34" t="s">
        <v>444</v>
      </c>
      <c r="K110" s="39" t="s">
        <v>445</v>
      </c>
      <c r="L110" s="36"/>
      <c r="M110" s="28" t="s">
        <v>446</v>
      </c>
    </row>
    <row r="111" hidden="1" spans="4:13">
      <c r="D111" s="33" t="s">
        <v>440</v>
      </c>
      <c r="E111" s="34" t="s">
        <v>24</v>
      </c>
      <c r="F111" s="29" t="s">
        <v>442</v>
      </c>
      <c r="G111" s="28" t="str">
        <f t="shared" si="3"/>
        <v>(五冶钢构医学科学产业园建设项目房建三部-一标（7-4）)四川省南充市顺庆区搬罾街道学府大道二段</v>
      </c>
      <c r="H111" s="29" t="s">
        <v>466</v>
      </c>
      <c r="I111" s="29">
        <v>18349955455</v>
      </c>
      <c r="J111" s="34" t="s">
        <v>444</v>
      </c>
      <c r="K111" s="39" t="s">
        <v>445</v>
      </c>
      <c r="L111" s="36"/>
      <c r="M111" s="28" t="s">
        <v>446</v>
      </c>
    </row>
    <row r="112" hidden="1" spans="4:13">
      <c r="D112" s="33" t="s">
        <v>440</v>
      </c>
      <c r="E112" s="28" t="s">
        <v>89</v>
      </c>
      <c r="F112" s="29" t="s">
        <v>442</v>
      </c>
      <c r="G112" s="28" t="str">
        <f t="shared" si="3"/>
        <v>(五冶钢构医学科学产业园建设项目房建三部-排洪渠)四川省南充市顺庆区搬罾街道学府大道二段</v>
      </c>
      <c r="H112" s="29" t="s">
        <v>466</v>
      </c>
      <c r="I112" s="29">
        <v>18349955455</v>
      </c>
      <c r="J112" s="34" t="s">
        <v>444</v>
      </c>
      <c r="K112" s="39" t="s">
        <v>445</v>
      </c>
      <c r="L112" s="36"/>
      <c r="M112" s="28" t="s">
        <v>446</v>
      </c>
    </row>
    <row r="113" hidden="1" spans="4:13">
      <c r="D113" s="33" t="s">
        <v>440</v>
      </c>
      <c r="E113" s="28" t="s">
        <v>127</v>
      </c>
      <c r="F113" s="29" t="s">
        <v>442</v>
      </c>
      <c r="G113" s="28" t="str">
        <f t="shared" si="3"/>
        <v>(五冶钢构医学科学产业园建设项目房建三部-管网总坪)四川省南充市顺庆区搬罾街道学府大道二段</v>
      </c>
      <c r="H113" s="29" t="s">
        <v>466</v>
      </c>
      <c r="I113" s="29">
        <v>18349955455</v>
      </c>
      <c r="J113" s="34" t="s">
        <v>444</v>
      </c>
      <c r="K113" s="39" t="s">
        <v>445</v>
      </c>
      <c r="L113" s="36"/>
      <c r="M113" s="28" t="s">
        <v>446</v>
      </c>
    </row>
    <row r="114" hidden="1" spans="4:13">
      <c r="D114" s="33" t="s">
        <v>440</v>
      </c>
      <c r="E114" s="28" t="s">
        <v>117</v>
      </c>
      <c r="F114" s="29" t="s">
        <v>442</v>
      </c>
      <c r="G114" s="28" t="str">
        <f t="shared" si="3"/>
        <v>(五冶钢构医学科学产业园建设项目房建三部-配套用房及围墙)四川省南充市顺庆区搬罾街道学府大道二段</v>
      </c>
      <c r="H114" s="29" t="s">
        <v>466</v>
      </c>
      <c r="I114" s="29">
        <v>18349955455</v>
      </c>
      <c r="J114" s="34" t="s">
        <v>444</v>
      </c>
      <c r="K114" s="39" t="s">
        <v>445</v>
      </c>
      <c r="L114" s="36"/>
      <c r="M114" s="28" t="s">
        <v>446</v>
      </c>
    </row>
    <row r="115" hidden="1" spans="4:13">
      <c r="D115" s="33" t="s">
        <v>440</v>
      </c>
      <c r="E115" s="28" t="s">
        <v>472</v>
      </c>
      <c r="F115" s="29" t="s">
        <v>442</v>
      </c>
      <c r="G115" s="28" t="str">
        <f t="shared" si="3"/>
        <v>(五冶钢构医学科学产业园建设项目房建连接线道路工程-1)四川省南充市顺庆区搬罾街道学府大道二段</v>
      </c>
      <c r="H115" s="29" t="s">
        <v>473</v>
      </c>
      <c r="I115" s="29">
        <v>13908143055</v>
      </c>
      <c r="J115" s="34" t="s">
        <v>444</v>
      </c>
      <c r="K115" s="39" t="s">
        <v>445</v>
      </c>
      <c r="L115" s="36"/>
      <c r="M115" s="28" t="s">
        <v>446</v>
      </c>
    </row>
    <row r="116" hidden="1" spans="4:13">
      <c r="D116" s="33" t="s">
        <v>440</v>
      </c>
      <c r="E116" s="28" t="s">
        <v>474</v>
      </c>
      <c r="F116" s="29" t="s">
        <v>442</v>
      </c>
      <c r="G116" s="28" t="str">
        <f t="shared" si="3"/>
        <v>(五冶钢构医学科学产业园建设项目房建连接线道路工程-2)四川省南充市顺庆区搬罾街道学府大道二段</v>
      </c>
      <c r="H116" s="29" t="s">
        <v>475</v>
      </c>
      <c r="I116" s="29">
        <v>15982411682</v>
      </c>
      <c r="J116" s="34" t="s">
        <v>444</v>
      </c>
      <c r="K116" s="39" t="s">
        <v>445</v>
      </c>
      <c r="L116" s="36"/>
      <c r="M116" s="28"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4" customFormat="1" spans="1:13">
      <c r="A138" s="15"/>
      <c r="B138" s="15"/>
      <c r="C138" s="16"/>
      <c r="D138" s="15"/>
      <c r="E138" s="15"/>
      <c r="F138" s="15"/>
      <c r="G138" s="18"/>
      <c r="H138" s="15"/>
      <c r="I138" s="15"/>
      <c r="J138" s="19"/>
      <c r="K138" s="20"/>
      <c r="L138" s="20"/>
      <c r="M138" s="20"/>
    </row>
    <row r="139" spans="4:4">
      <c r="D139" s="15"/>
    </row>
    <row r="140" spans="4:4">
      <c r="D140" s="15"/>
    </row>
    <row r="141" spans="4:4">
      <c r="D141" s="15"/>
    </row>
    <row r="142" spans="4:4">
      <c r="D142"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476</v>
      </c>
      <c r="B1" s="11" t="s">
        <v>477</v>
      </c>
      <c r="C1" s="11" t="s">
        <v>3</v>
      </c>
      <c r="D1" s="11" t="s">
        <v>4</v>
      </c>
    </row>
    <row r="2" spans="1:4">
      <c r="A2" s="12">
        <f ca="1" t="shared" ref="A2:A12" si="0">TODAY()</f>
        <v>45953</v>
      </c>
      <c r="B2" s="9" t="s">
        <v>478</v>
      </c>
      <c r="C2" s="9" t="str">
        <f>VLOOKUP(D2,辅助信息!A:B,2,FALSE)</f>
        <v>盘螺</v>
      </c>
      <c r="D2" s="9" t="s">
        <v>41</v>
      </c>
    </row>
    <row r="3" spans="1:4">
      <c r="A3" s="12">
        <f ca="1" t="shared" si="0"/>
        <v>45953</v>
      </c>
      <c r="B3" s="9" t="s">
        <v>478</v>
      </c>
      <c r="C3" s="9" t="str">
        <f>VLOOKUP(D3,辅助信息!A:B,2,FALSE)</f>
        <v>螺纹钢</v>
      </c>
      <c r="D3" s="9" t="s">
        <v>27</v>
      </c>
    </row>
    <row r="4" spans="1:4">
      <c r="A4" s="12">
        <f ca="1" t="shared" si="0"/>
        <v>45953</v>
      </c>
      <c r="B4" s="9" t="s">
        <v>478</v>
      </c>
      <c r="C4" s="9" t="str">
        <f>VLOOKUP(D4,辅助信息!A:B,2,FALSE)</f>
        <v>螺纹钢</v>
      </c>
      <c r="D4" s="9" t="s">
        <v>19</v>
      </c>
    </row>
    <row r="5" spans="1:4">
      <c r="A5" s="12">
        <f ca="1" t="shared" si="0"/>
        <v>45953</v>
      </c>
      <c r="B5" s="9" t="s">
        <v>478</v>
      </c>
      <c r="C5" s="9" t="str">
        <f>VLOOKUP(D5,辅助信息!A:B,2,FALSE)</f>
        <v>螺纹钢</v>
      </c>
      <c r="D5" s="9" t="s">
        <v>28</v>
      </c>
    </row>
    <row r="6" spans="1:4">
      <c r="A6" s="12">
        <f ca="1" t="shared" si="0"/>
        <v>45953</v>
      </c>
      <c r="B6" s="9" t="s">
        <v>478</v>
      </c>
      <c r="C6" s="9" t="str">
        <f>VLOOKUP(D6,辅助信息!A:B,2,FALSE)</f>
        <v>螺纹钢</v>
      </c>
      <c r="D6" s="9" t="s">
        <v>52</v>
      </c>
    </row>
    <row r="7" spans="1:4">
      <c r="A7" s="12">
        <f ca="1" t="shared" si="0"/>
        <v>45953</v>
      </c>
      <c r="B7" s="9" t="s">
        <v>478</v>
      </c>
      <c r="C7" s="9" t="str">
        <f>VLOOKUP(D7,辅助信息!A:B,2,FALSE)</f>
        <v>螺纹钢</v>
      </c>
      <c r="D7" s="9" t="s">
        <v>76</v>
      </c>
    </row>
    <row r="8" spans="1:4">
      <c r="A8" s="12">
        <f ca="1" t="shared" si="0"/>
        <v>45953</v>
      </c>
      <c r="B8" s="9" t="s">
        <v>478</v>
      </c>
      <c r="C8" s="9" t="str">
        <f>VLOOKUP(D8,辅助信息!A:B,2,FALSE)</f>
        <v>螺纹钢</v>
      </c>
      <c r="D8" s="9" t="s">
        <v>86</v>
      </c>
    </row>
    <row r="9" spans="1:4">
      <c r="A9" s="12">
        <f ca="1" t="shared" si="0"/>
        <v>45953</v>
      </c>
      <c r="B9" s="9" t="s">
        <v>478</v>
      </c>
      <c r="C9" s="9" t="str">
        <f>VLOOKUP(D9,辅助信息!A:B,2,FALSE)</f>
        <v>螺纹钢</v>
      </c>
      <c r="D9" s="9" t="s">
        <v>82</v>
      </c>
    </row>
    <row r="10" spans="1:4">
      <c r="A10" s="12">
        <f ca="1" t="shared" si="0"/>
        <v>45953</v>
      </c>
      <c r="B10" s="9" t="s">
        <v>478</v>
      </c>
      <c r="C10" s="9" t="str">
        <f>VLOOKUP(D10,辅助信息!A:B,2,FALSE)</f>
        <v>螺纹钢</v>
      </c>
      <c r="D10" s="9" t="s">
        <v>45</v>
      </c>
    </row>
    <row r="11" spans="1:4">
      <c r="A11" s="12">
        <f ca="1" t="shared" si="0"/>
        <v>45953</v>
      </c>
      <c r="B11" s="9" t="s">
        <v>478</v>
      </c>
      <c r="C11" s="9" t="str">
        <f>VLOOKUP(D11,辅助信息!A:B,2,FALSE)</f>
        <v>螺纹钢</v>
      </c>
      <c r="D11" s="9" t="s">
        <v>21</v>
      </c>
    </row>
    <row r="12" ht="18.95" customHeight="1" spans="1:1">
      <c r="A12" s="12">
        <f ca="1" t="shared" si="0"/>
        <v>45953</v>
      </c>
    </row>
    <row r="13" spans="1:4">
      <c r="A13" s="12">
        <f ca="1" t="shared" ref="A13:A26" si="1">TODAY()</f>
        <v>45953</v>
      </c>
      <c r="B13" s="13" t="s">
        <v>479</v>
      </c>
      <c r="C13" s="9" t="str">
        <f>VLOOKUP(D13,辅助信息!A:B,2,FALSE)</f>
        <v>螺纹钢</v>
      </c>
      <c r="D13" s="9" t="s">
        <v>133</v>
      </c>
    </row>
    <row r="14" spans="1:4">
      <c r="A14" s="12">
        <f ca="1" t="shared" si="1"/>
        <v>45953</v>
      </c>
      <c r="B14" s="13" t="s">
        <v>479</v>
      </c>
      <c r="C14" s="9" t="str">
        <f>VLOOKUP(D14,辅助信息!A:B,2,FALSE)</f>
        <v>螺纹钢</v>
      </c>
      <c r="D14" s="9" t="s">
        <v>91</v>
      </c>
    </row>
    <row r="15" spans="1:4">
      <c r="A15" s="12">
        <f ca="1" t="shared" si="1"/>
        <v>45953</v>
      </c>
      <c r="B15" s="13" t="s">
        <v>479</v>
      </c>
      <c r="C15" s="9" t="str">
        <f>VLOOKUP(D15,辅助信息!A:B,2,FALSE)</f>
        <v>螺纹钢</v>
      </c>
      <c r="D15" s="9" t="s">
        <v>77</v>
      </c>
    </row>
    <row r="16" spans="1:4">
      <c r="A16" s="12">
        <f ca="1" t="shared" si="1"/>
        <v>45953</v>
      </c>
      <c r="B16" s="13" t="s">
        <v>479</v>
      </c>
      <c r="C16" s="9" t="str">
        <f>VLOOKUP(D16,辅助信息!A:B,2,FALSE)</f>
        <v>螺纹钢</v>
      </c>
      <c r="D16" s="9" t="s">
        <v>86</v>
      </c>
    </row>
    <row r="17" spans="1:4">
      <c r="A17" s="12">
        <f ca="1" t="shared" si="1"/>
        <v>45953</v>
      </c>
      <c r="B17" s="13" t="s">
        <v>479</v>
      </c>
      <c r="C17" s="9" t="str">
        <f>VLOOKUP(D17,辅助信息!A:B,2,FALSE)</f>
        <v>螺纹钢</v>
      </c>
      <c r="D17" s="9" t="s">
        <v>66</v>
      </c>
    </row>
    <row r="18" spans="1:4">
      <c r="A18" s="12">
        <f ca="1" t="shared" si="1"/>
        <v>45953</v>
      </c>
      <c r="B18" s="13" t="s">
        <v>479</v>
      </c>
      <c r="C18" s="9" t="str">
        <f>VLOOKUP(D18,辅助信息!A:B,2,FALSE)</f>
        <v>螺纹钢</v>
      </c>
      <c r="D18" s="9" t="s">
        <v>82</v>
      </c>
    </row>
    <row r="19" spans="1:4">
      <c r="A19" s="12">
        <f ca="1" t="shared" si="1"/>
        <v>45953</v>
      </c>
      <c r="B19" s="13" t="s">
        <v>479</v>
      </c>
      <c r="C19" s="9" t="str">
        <f>VLOOKUP(D19,辅助信息!A:B,2,FALSE)</f>
        <v>螺纹钢</v>
      </c>
      <c r="D19" s="9" t="s">
        <v>45</v>
      </c>
    </row>
    <row r="20" spans="1:4">
      <c r="A20" s="12">
        <f ca="1" t="shared" si="1"/>
        <v>45953</v>
      </c>
      <c r="B20" s="13" t="s">
        <v>479</v>
      </c>
      <c r="C20" s="9" t="str">
        <f>VLOOKUP(D20,辅助信息!A:B,2,FALSE)</f>
        <v>螺纹钢</v>
      </c>
      <c r="D20" s="9" t="s">
        <v>21</v>
      </c>
    </row>
    <row r="21" spans="1:4">
      <c r="A21" s="12">
        <f ca="1" t="shared" si="1"/>
        <v>45953</v>
      </c>
      <c r="B21" s="13" t="s">
        <v>479</v>
      </c>
      <c r="C21" s="9" t="str">
        <f>VLOOKUP(D21,辅助信息!A:B,2,FALSE)</f>
        <v>螺纹钢</v>
      </c>
      <c r="D21" s="9" t="s">
        <v>58</v>
      </c>
    </row>
    <row r="22" spans="1:4">
      <c r="A22" s="12">
        <f ca="1" t="shared" si="1"/>
        <v>45953</v>
      </c>
      <c r="B22" s="13" t="s">
        <v>479</v>
      </c>
      <c r="C22" s="9" t="str">
        <f>VLOOKUP(D22,辅助信息!A:B,2,FALSE)</f>
        <v>螺纹钢</v>
      </c>
      <c r="D22" s="9" t="s">
        <v>46</v>
      </c>
    </row>
    <row r="23" spans="1:4">
      <c r="A23" s="12">
        <f ca="1" t="shared" si="1"/>
        <v>45953</v>
      </c>
      <c r="B23" s="13" t="s">
        <v>479</v>
      </c>
      <c r="C23" s="9" t="str">
        <f>VLOOKUP(D23,辅助信息!A:B,2,FALSE)</f>
        <v>螺纹钢</v>
      </c>
      <c r="D23" s="9" t="s">
        <v>22</v>
      </c>
    </row>
    <row r="24" spans="1:4">
      <c r="A24" s="12">
        <f ca="1" t="shared" si="1"/>
        <v>45953</v>
      </c>
      <c r="B24" s="13" t="s">
        <v>479</v>
      </c>
      <c r="C24" s="9" t="str">
        <f>VLOOKUP(D24,辅助信息!A:B,2,FALSE)</f>
        <v>螺纹钢</v>
      </c>
      <c r="D24" s="9" t="s">
        <v>181</v>
      </c>
    </row>
    <row r="25" spans="1:4">
      <c r="A25" s="12">
        <f ca="1" t="shared" si="1"/>
        <v>45953</v>
      </c>
      <c r="B25" s="13" t="s">
        <v>479</v>
      </c>
      <c r="C25" s="9" t="str">
        <f>VLOOKUP(D25,辅助信息!A:B,2,FALSE)</f>
        <v>螺纹钢</v>
      </c>
      <c r="D25" s="9" t="s">
        <v>182</v>
      </c>
    </row>
    <row r="26" spans="1:4">
      <c r="A26" s="12">
        <f ca="1" t="shared" si="1"/>
        <v>45953</v>
      </c>
      <c r="B26" s="9" t="s">
        <v>480</v>
      </c>
      <c r="C26" s="9" t="str">
        <f>VLOOKUP(D26,辅助信息!A:B,2,FALSE)</f>
        <v>盘螺</v>
      </c>
      <c r="D26" s="9" t="s">
        <v>49</v>
      </c>
    </row>
    <row r="27" spans="1:4">
      <c r="A27" s="12">
        <f ca="1" t="shared" ref="A27:A36" si="2">TODAY()</f>
        <v>45953</v>
      </c>
      <c r="B27" s="9" t="s">
        <v>480</v>
      </c>
      <c r="C27" s="9" t="str">
        <f>VLOOKUP(D27,辅助信息!A:B,2,FALSE)</f>
        <v>盘螺</v>
      </c>
      <c r="D27" s="9" t="s">
        <v>40</v>
      </c>
    </row>
    <row r="28" spans="1:4">
      <c r="A28" s="12">
        <f ca="1" t="shared" si="2"/>
        <v>45953</v>
      </c>
      <c r="B28" s="9" t="s">
        <v>480</v>
      </c>
      <c r="C28" s="9" t="str">
        <f>VLOOKUP(D28,辅助信息!A:B,2,FALSE)</f>
        <v>盘螺</v>
      </c>
      <c r="D28" s="9" t="s">
        <v>41</v>
      </c>
    </row>
    <row r="29" spans="1:4">
      <c r="A29" s="12">
        <f ca="1" t="shared" si="2"/>
        <v>45953</v>
      </c>
      <c r="B29" s="9" t="s">
        <v>480</v>
      </c>
      <c r="C29" s="9" t="str">
        <f>VLOOKUP(D29,辅助信息!A:B,2,FALSE)</f>
        <v>盘螺</v>
      </c>
      <c r="D29" s="9" t="s">
        <v>26</v>
      </c>
    </row>
    <row r="30" spans="1:4">
      <c r="A30" s="12">
        <f ca="1" t="shared" si="2"/>
        <v>45953</v>
      </c>
      <c r="B30" s="9" t="s">
        <v>480</v>
      </c>
      <c r="C30" s="9" t="e">
        <f>VLOOKUP(D30,辅助信息!A:B,2,FALSE)</f>
        <v>#N/A</v>
      </c>
      <c r="D30" s="9" t="s">
        <v>481</v>
      </c>
    </row>
    <row r="31" spans="1:4">
      <c r="A31" s="12">
        <f ca="1" t="shared" si="2"/>
        <v>45953</v>
      </c>
      <c r="B31" s="9" t="s">
        <v>480</v>
      </c>
      <c r="C31" s="9" t="str">
        <f>VLOOKUP(D31,辅助信息!A:B,2,FALSE)</f>
        <v>螺纹钢</v>
      </c>
      <c r="D31" s="9" t="s">
        <v>27</v>
      </c>
    </row>
    <row r="32" spans="1:4">
      <c r="A32" s="12">
        <f ca="1" t="shared" si="2"/>
        <v>45953</v>
      </c>
      <c r="B32" s="9" t="s">
        <v>480</v>
      </c>
      <c r="C32" s="9" t="str">
        <f>VLOOKUP(D32,辅助信息!A:B,2,FALSE)</f>
        <v>螺纹钢</v>
      </c>
      <c r="D32" s="9" t="s">
        <v>19</v>
      </c>
    </row>
    <row r="33" spans="1:4">
      <c r="A33" s="12">
        <f ca="1" t="shared" si="2"/>
        <v>45953</v>
      </c>
      <c r="B33" s="9" t="s">
        <v>480</v>
      </c>
      <c r="C33" s="9" t="str">
        <f>VLOOKUP(D33,辅助信息!A:B,2,FALSE)</f>
        <v>螺纹钢</v>
      </c>
      <c r="D33" s="9" t="s">
        <v>32</v>
      </c>
    </row>
    <row r="34" spans="1:4">
      <c r="A34" s="12">
        <f ca="1" t="shared" si="2"/>
        <v>45953</v>
      </c>
      <c r="B34" s="9" t="s">
        <v>480</v>
      </c>
      <c r="C34" s="9" t="str">
        <f>VLOOKUP(D34,辅助信息!A:B,2,FALSE)</f>
        <v>螺纹钢</v>
      </c>
      <c r="D34" s="9" t="s">
        <v>33</v>
      </c>
    </row>
    <row r="35" spans="1:4">
      <c r="A35" s="12">
        <f ca="1" t="shared" si="2"/>
        <v>45953</v>
      </c>
      <c r="B35" s="9" t="s">
        <v>480</v>
      </c>
      <c r="C35" s="9" t="str">
        <f>VLOOKUP(D35,辅助信息!A:B,2,FALSE)</f>
        <v>螺纹钢</v>
      </c>
      <c r="D35" s="9" t="s">
        <v>28</v>
      </c>
    </row>
    <row r="36" spans="1:4">
      <c r="A36" s="12">
        <f ca="1" t="shared" si="2"/>
        <v>45953</v>
      </c>
      <c r="B36" s="9" t="s">
        <v>480</v>
      </c>
      <c r="C36" s="9" t="str">
        <f>VLOOKUP(D36,辅助信息!A:B,2,FALSE)</f>
        <v>螺纹钢</v>
      </c>
      <c r="D36" s="9" t="s">
        <v>18</v>
      </c>
    </row>
    <row r="37" spans="1:4">
      <c r="A37" s="12">
        <f ca="1" t="shared" ref="A37:A46" si="3">TODAY()</f>
        <v>45953</v>
      </c>
      <c r="B37" s="9" t="s">
        <v>480</v>
      </c>
      <c r="C37" s="9" t="str">
        <f>VLOOKUP(D37,辅助信息!A:B,2,FALSE)</f>
        <v>螺纹钢</v>
      </c>
      <c r="D37" s="9" t="s">
        <v>65</v>
      </c>
    </row>
    <row r="38" spans="1:4">
      <c r="A38" s="12">
        <f ca="1" t="shared" si="3"/>
        <v>45953</v>
      </c>
      <c r="B38" s="9" t="s">
        <v>480</v>
      </c>
      <c r="C38" s="9" t="str">
        <f>VLOOKUP(D38,辅助信息!A:B,2,FALSE)</f>
        <v>螺纹钢</v>
      </c>
      <c r="D38" s="9" t="s">
        <v>52</v>
      </c>
    </row>
    <row r="39" spans="1:4">
      <c r="A39" s="12">
        <f ca="1" t="shared" si="3"/>
        <v>45953</v>
      </c>
      <c r="B39" s="9" t="s">
        <v>480</v>
      </c>
      <c r="C39" s="9" t="str">
        <f>VLOOKUP(D39,辅助信息!A:B,2,FALSE)</f>
        <v>螺纹钢</v>
      </c>
      <c r="D39" s="9" t="s">
        <v>111</v>
      </c>
    </row>
    <row r="40" spans="1:4">
      <c r="A40" s="12">
        <f ca="1" t="shared" si="3"/>
        <v>45953</v>
      </c>
      <c r="B40" s="9" t="s">
        <v>480</v>
      </c>
      <c r="C40" s="9" t="str">
        <f>VLOOKUP(D40,辅助信息!A:B,2,FALSE)</f>
        <v>螺纹钢</v>
      </c>
      <c r="D40" s="9" t="s">
        <v>76</v>
      </c>
    </row>
    <row r="41" spans="1:4">
      <c r="A41" s="12">
        <f ca="1" t="shared" si="3"/>
        <v>45953</v>
      </c>
      <c r="B41" s="9" t="s">
        <v>480</v>
      </c>
      <c r="C41" s="9" t="str">
        <f>VLOOKUP(D41,辅助信息!A:B,2,FALSE)</f>
        <v>螺纹钢</v>
      </c>
      <c r="D41" s="9" t="s">
        <v>90</v>
      </c>
    </row>
    <row r="42" spans="1:4">
      <c r="A42" s="12">
        <f ca="1" t="shared" si="3"/>
        <v>45953</v>
      </c>
      <c r="B42" s="9" t="s">
        <v>480</v>
      </c>
      <c r="C42" s="9" t="str">
        <f>VLOOKUP(D42,辅助信息!A:B,2,FALSE)</f>
        <v>螺纹钢</v>
      </c>
      <c r="D42" s="9" t="s">
        <v>130</v>
      </c>
    </row>
    <row r="43" spans="1:4">
      <c r="A43" s="12">
        <f ca="1" t="shared" si="3"/>
        <v>45953</v>
      </c>
      <c r="B43" s="9" t="s">
        <v>480</v>
      </c>
      <c r="C43" s="9" t="str">
        <f>VLOOKUP(D43,辅助信息!A:B,2,FALSE)</f>
        <v>螺纹钢</v>
      </c>
      <c r="D43" s="9" t="s">
        <v>133</v>
      </c>
    </row>
    <row r="44" spans="1:4">
      <c r="A44" s="12">
        <f ca="1" t="shared" si="3"/>
        <v>45953</v>
      </c>
      <c r="B44" s="9" t="s">
        <v>480</v>
      </c>
      <c r="C44" s="9" t="str">
        <f>VLOOKUP(D44,辅助信息!A:B,2,FALSE)</f>
        <v>螺纹钢</v>
      </c>
      <c r="D44" s="9" t="s">
        <v>91</v>
      </c>
    </row>
    <row r="45" spans="1:4">
      <c r="A45" s="12">
        <f ca="1" t="shared" si="3"/>
        <v>45953</v>
      </c>
      <c r="B45" s="9" t="s">
        <v>480</v>
      </c>
      <c r="C45" s="9" t="str">
        <f>VLOOKUP(D45,辅助信息!A:B,2,FALSE)</f>
        <v>螺纹钢</v>
      </c>
      <c r="D45" s="9" t="s">
        <v>77</v>
      </c>
    </row>
    <row r="46" spans="1:4">
      <c r="A46" s="12">
        <f ca="1" t="shared" si="3"/>
        <v>45953</v>
      </c>
      <c r="B46" s="9" t="s">
        <v>480</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482</v>
      </c>
      <c r="G1" s="2" t="s">
        <v>7</v>
      </c>
      <c r="H1" s="2" t="str">
        <f>'[1]2025年已发货'!H:H</f>
        <v>联系人</v>
      </c>
      <c r="I1" s="2" t="str">
        <f>'[1]2025年已发货'!I:I</f>
        <v>联系方式</v>
      </c>
      <c r="J1" s="6" t="s">
        <v>16</v>
      </c>
      <c r="K1" s="6" t="s">
        <v>483</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2025-10-23T03:43:00Z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