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汇总计划!$A$1:$Q$1563</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<sst xmlns="http://schemas.openxmlformats.org/spreadsheetml/2006/main" count="7436" uniqueCount="485">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</sst>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0">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4"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row r="2972">
          <cell r="C2972" t="str">
            <v>HRB400E Φ6</v>
          </cell>
        </row>
        <row r="2972">
          <cell r="E2972">
            <v>12</v>
          </cell>
          <cell r="F2972">
            <v>45787</v>
          </cell>
          <cell r="G2972" t="str">
            <v>(五冶钢构医学科学产业园建设项目房建三部-管网总坪)四川省南充市顺庆区搬罾街道学府大道二段</v>
          </cell>
          <cell r="H2972" t="str">
            <v>郑林</v>
          </cell>
        </row>
        <row r="2973">
          <cell r="C2973" t="str">
            <v>HRB400E Φ10</v>
          </cell>
        </row>
        <row r="2973">
          <cell r="E2973">
            <v>10</v>
          </cell>
          <cell r="F2973">
            <v>45787</v>
          </cell>
          <cell r="G2973" t="str">
            <v>(五冶钢构医学科学产业园建设项目房建三部-管网总坪)四川省南充市顺庆区搬罾街道学府大道二段</v>
          </cell>
          <cell r="H2973" t="str">
            <v>郑林</v>
          </cell>
        </row>
        <row r="2974">
          <cell r="C2974" t="str">
            <v>HRB400E Φ12 9m</v>
          </cell>
        </row>
        <row r="2974">
          <cell r="E2974">
            <v>13</v>
          </cell>
          <cell r="F2974">
            <v>45787</v>
          </cell>
          <cell r="G2974" t="str">
            <v>(五冶钢构医学科学产业园建设项目房建三部-管网总坪)四川省南充市顺庆区搬罾街道学府大道二段</v>
          </cell>
          <cell r="H2974" t="str">
            <v>郑林</v>
          </cell>
        </row>
        <row r="2975">
          <cell r="C2975" t="str">
            <v>HPB300Ф8</v>
          </cell>
        </row>
        <row r="2975">
          <cell r="E2975">
            <v>35</v>
          </cell>
          <cell r="F2975">
            <v>45787</v>
          </cell>
          <cell r="G2975" t="str">
            <v>（中铁一局四公司康新高速TJ1-1标贡不卡隧道）四川省甘孜州康定市折多塘村车管所旁</v>
          </cell>
          <cell r="H2975" t="str">
            <v>李彰</v>
          </cell>
        </row>
        <row r="2976">
          <cell r="C2976" t="str">
            <v>HPB300Ф12</v>
          </cell>
        </row>
        <row r="2976">
          <cell r="E2976">
            <v>30</v>
          </cell>
          <cell r="F2976">
            <v>45787</v>
          </cell>
          <cell r="G2976" t="str">
            <v>（中铁六局呼和公司康新高速TJ4-2标）四川省甘孜藏族自治州康定市新都桥镇东俄罗三村中建八局搅拌站旁</v>
          </cell>
          <cell r="H2976" t="str">
            <v>王龙</v>
          </cell>
        </row>
        <row r="2977">
          <cell r="C2977" t="str">
            <v>HPB300Ф6</v>
          </cell>
        </row>
        <row r="2977">
          <cell r="E2977">
            <v>4</v>
          </cell>
          <cell r="F2977">
            <v>45787</v>
          </cell>
          <cell r="G2977" t="str">
            <v>（中铁六局呼和公司康新高速TJ4-2标）四川省甘孜藏族自治州康定市新都桥镇东俄罗三村中建八局搅拌站旁</v>
          </cell>
          <cell r="H2977" t="str">
            <v>王龙</v>
          </cell>
        </row>
        <row r="2978">
          <cell r="C2978" t="str">
            <v>HRB400EФ12*9m</v>
          </cell>
        </row>
        <row r="2978">
          <cell r="E2978">
            <v>35</v>
          </cell>
          <cell r="F2978">
            <v>45787</v>
          </cell>
          <cell r="G2978" t="str">
            <v>（中铁六局呼和公司康新高速TJ4-2标）四川省甘孜藏族自治州康定市新都桥镇东俄罗三村中建八局搅拌站旁</v>
          </cell>
          <cell r="H2978" t="str">
            <v>王龙</v>
          </cell>
        </row>
        <row r="2979">
          <cell r="C2979" t="str">
            <v>HRB400EФ16*9m</v>
          </cell>
        </row>
        <row r="2979">
          <cell r="E2979">
            <v>35</v>
          </cell>
          <cell r="F2979">
            <v>45787</v>
          </cell>
          <cell r="G2979" t="str">
            <v>（中铁六局呼和公司康新高速TJ4-2标）四川省甘孜藏族自治州康定市新都桥镇东俄罗三村中建八局搅拌站旁</v>
          </cell>
          <cell r="H2979" t="str">
            <v>王龙</v>
          </cell>
        </row>
        <row r="2980">
          <cell r="C2980" t="str">
            <v>HRB400EФ22*9m</v>
          </cell>
        </row>
        <row r="2980">
          <cell r="E2980">
            <v>35</v>
          </cell>
          <cell r="F2980">
            <v>45787</v>
          </cell>
          <cell r="G2980" t="str">
            <v>（中铁六局呼和公司康新高速TJ4-2标）四川省甘孜藏族自治州康定市新都桥镇东俄罗三村中建八局搅拌站旁</v>
          </cell>
          <cell r="H2980" t="str">
            <v>许文刚</v>
          </cell>
        </row>
        <row r="2981">
          <cell r="C2981" t="str">
            <v>HRB400EФ12*9m</v>
          </cell>
        </row>
        <row r="2981">
          <cell r="E2981">
            <v>70</v>
          </cell>
          <cell r="F2981">
            <v>45787</v>
          </cell>
          <cell r="G2981" t="str">
            <v>（中铁六局呼和公司康新高速TJ4-2标）四川省甘孜藏族自治州康定市新都桥镇东俄罗三村中建八局搅拌站旁</v>
          </cell>
          <cell r="H2981" t="str">
            <v>王坤</v>
          </cell>
        </row>
        <row r="2982">
          <cell r="C2982" t="str">
            <v>HRB400EФ14*9m</v>
          </cell>
        </row>
        <row r="2982">
          <cell r="E2982">
            <v>105</v>
          </cell>
          <cell r="F2982">
            <v>45787</v>
          </cell>
          <cell r="G2982" t="str">
            <v>（中铁六局呼和公司康新高速TJ4-2标）四川省甘孜藏族自治州康定市新都桥镇东俄罗三村中建八局搅拌站旁</v>
          </cell>
          <cell r="H2982" t="str">
            <v>王坤</v>
          </cell>
        </row>
        <row r="2983">
          <cell r="C2983" t="str">
            <v>HRB500EФ22*9m</v>
          </cell>
        </row>
        <row r="2983">
          <cell r="E2983">
            <v>70</v>
          </cell>
          <cell r="F2983">
            <v>45787</v>
          </cell>
          <cell r="G2983" t="str">
            <v>（中铁六局呼和公司康新高速TJ4-2标）四川省甘孜藏族自治州康定市新都桥镇东俄罗三村中建八局搅拌站旁</v>
          </cell>
          <cell r="H2983" t="str">
            <v>王坤</v>
          </cell>
        </row>
        <row r="2984">
          <cell r="C2984" t="str">
            <v>HRB500EФ25*9m</v>
          </cell>
        </row>
        <row r="2984">
          <cell r="E2984">
            <v>140</v>
          </cell>
          <cell r="F2984">
            <v>45787</v>
          </cell>
          <cell r="G2984" t="str">
            <v>（中铁六局呼和公司康新高速TJ4-2标）四川省甘孜藏族自治州康定市新都桥镇东俄罗三村中建八局搅拌站旁</v>
          </cell>
          <cell r="H2984" t="str">
            <v>王坤</v>
          </cell>
        </row>
        <row r="2985">
          <cell r="C2985" t="str">
            <v>HRB400EФ20*9m</v>
          </cell>
        </row>
        <row r="2985">
          <cell r="E2985">
            <v>70</v>
          </cell>
          <cell r="F2985">
            <v>45787</v>
          </cell>
          <cell r="G2985" t="str">
            <v>（中铁六局呼和公司康新高速TJ4-2标）四川省甘孜藏族自治州康定市新都桥镇东俄罗三村中建八局搅拌站旁</v>
          </cell>
          <cell r="H2985" t="str">
            <v>王龙</v>
          </cell>
        </row>
        <row r="2986">
          <cell r="C2986" t="str">
            <v>HRB300Ф8</v>
          </cell>
        </row>
        <row r="2986">
          <cell r="E2986">
            <v>10</v>
          </cell>
          <cell r="F2986">
            <v>45787</v>
          </cell>
          <cell r="G2986" t="str">
            <v>（中核中原-温江北林医养综合体项目）四川省成都市温江区万春大道第三人民医院东</v>
          </cell>
          <cell r="H2986" t="str">
            <v>蔡杰</v>
          </cell>
        </row>
        <row r="2987">
          <cell r="C2987" t="str">
            <v>HRB300Ф10</v>
          </cell>
        </row>
        <row r="2987">
          <cell r="E2987">
            <v>2</v>
          </cell>
          <cell r="F2987">
            <v>45787</v>
          </cell>
          <cell r="G2987" t="str">
            <v>（中核中原-温江北林医养综合体项目）四川省成都市温江区万春大道第三人民医院东</v>
          </cell>
          <cell r="H2987" t="str">
            <v>蔡杰</v>
          </cell>
        </row>
        <row r="2988">
          <cell r="C2988" t="str">
            <v>HRB400EФ12*9m</v>
          </cell>
        </row>
        <row r="2988">
          <cell r="E2988">
            <v>18</v>
          </cell>
          <cell r="F2988">
            <v>45787</v>
          </cell>
          <cell r="G2988" t="str">
            <v>（中核中原-温江北林医养综合体项目）四川省成都市温江区万春大道第三人民医院东</v>
          </cell>
          <cell r="H2988" t="str">
            <v>蔡杰</v>
          </cell>
        </row>
        <row r="2989">
          <cell r="C2989" t="str">
            <v>HRB400EФ14*12m</v>
          </cell>
        </row>
        <row r="2989">
          <cell r="E2989">
            <v>10</v>
          </cell>
          <cell r="F2989">
            <v>45787</v>
          </cell>
          <cell r="G2989" t="str">
            <v>（中核中原-温江北林医养综合体项目）四川省成都市温江区万春大道第三人民医院东</v>
          </cell>
          <cell r="H2989" t="str">
            <v>蔡杰</v>
          </cell>
        </row>
        <row r="2990">
          <cell r="C2990" t="str">
            <v>HRB400EФ16*9m</v>
          </cell>
        </row>
        <row r="2990">
          <cell r="E2990">
            <v>15</v>
          </cell>
          <cell r="F2990">
            <v>45787</v>
          </cell>
          <cell r="G2990" t="str">
            <v>（中核中原-温江北林医养综合体项目）四川省成都市温江区万春大道第三人民医院东</v>
          </cell>
          <cell r="H2990" t="str">
            <v>蔡杰</v>
          </cell>
        </row>
        <row r="2991">
          <cell r="C2991" t="str">
            <v>HRB400EФ18*9m</v>
          </cell>
        </row>
        <row r="2991">
          <cell r="E2991">
            <v>10</v>
          </cell>
          <cell r="F2991">
            <v>45787</v>
          </cell>
          <cell r="G2991" t="str">
            <v>（中核中原-温江北林医养综合体项目）四川省成都市温江区万春大道第三人民医院东</v>
          </cell>
          <cell r="H2991" t="str">
            <v>蔡杰</v>
          </cell>
        </row>
        <row r="2992">
          <cell r="C2992" t="str">
            <v>HRB400EФ18*12m</v>
          </cell>
        </row>
        <row r="2992">
          <cell r="E2992">
            <v>10</v>
          </cell>
          <cell r="F2992">
            <v>45787</v>
          </cell>
          <cell r="G2992" t="str">
            <v>（中核中原-温江北林医养综合体项目）四川省成都市温江区万春大道第三人民医院东</v>
          </cell>
          <cell r="H2992" t="str">
            <v>蔡杰</v>
          </cell>
        </row>
        <row r="2993">
          <cell r="C2993" t="str">
            <v>HRB400EФ20*9mm</v>
          </cell>
        </row>
        <row r="2993">
          <cell r="E2993">
            <v>5</v>
          </cell>
          <cell r="F2993">
            <v>45787</v>
          </cell>
          <cell r="G2993" t="str">
            <v>（中核中原-温江北林医养综合体项目）四川省成都市温江区万春大道第三人民医院东</v>
          </cell>
          <cell r="H2993" t="str">
            <v>蔡杰</v>
          </cell>
        </row>
        <row r="2994">
          <cell r="C2994" t="str">
            <v>HRB400EФ20*12mm</v>
          </cell>
        </row>
        <row r="2994">
          <cell r="E2994">
            <v>5</v>
          </cell>
          <cell r="F2994">
            <v>45787</v>
          </cell>
          <cell r="G2994" t="str">
            <v>（中核中原-温江北林医养综合体项目）四川省成都市温江区万春大道第三人民医院东</v>
          </cell>
          <cell r="H2994" t="str">
            <v>蔡杰</v>
          </cell>
        </row>
        <row r="2995">
          <cell r="C2995" t="str">
            <v>HRB400EФ22*9mm</v>
          </cell>
        </row>
        <row r="2995">
          <cell r="E2995">
            <v>5</v>
          </cell>
          <cell r="F2995">
            <v>45787</v>
          </cell>
          <cell r="G2995" t="str">
            <v>（中核中原-温江北林医养综合体项目）四川省成都市温江区万春大道第三人民医院东</v>
          </cell>
          <cell r="H2995" t="str">
            <v>蔡杰</v>
          </cell>
        </row>
        <row r="2996">
          <cell r="C2996" t="str">
            <v>HRB400EФ22*12mm</v>
          </cell>
        </row>
        <row r="2996">
          <cell r="E2996">
            <v>5</v>
          </cell>
          <cell r="F2996">
            <v>45787</v>
          </cell>
          <cell r="G2996" t="str">
            <v>（中核中原-温江北林医养综合体项目）四川省成都市温江区万春大道第三人民医院东</v>
          </cell>
          <cell r="H2996" t="str">
            <v>蔡杰</v>
          </cell>
        </row>
        <row r="2997">
          <cell r="C2997" t="str">
            <v>HRB400EФ25*12m</v>
          </cell>
        </row>
        <row r="2997">
          <cell r="E2997">
            <v>5</v>
          </cell>
          <cell r="F2997">
            <v>45787</v>
          </cell>
          <cell r="G2997" t="str">
            <v>（中核中原-温江北林医养综合体项目）四川省成都市温江区万春大道第三人民医院东</v>
          </cell>
          <cell r="H2997" t="str">
            <v>蔡杰</v>
          </cell>
        </row>
        <row r="2998">
          <cell r="C2998" t="str">
            <v>HRB500EФ20*9mm</v>
          </cell>
        </row>
        <row r="2998">
          <cell r="E2998">
            <v>35</v>
          </cell>
          <cell r="F2998">
            <v>45787</v>
          </cell>
          <cell r="G2998" t="str">
            <v>（中核中原-温江北林医养综合体项目）四川省成都市温江区万春大道第三人民医院东</v>
          </cell>
          <cell r="H2998" t="str">
            <v>蔡杰</v>
          </cell>
        </row>
        <row r="2999">
          <cell r="C2999" t="str">
            <v>HRB400E Φ12×9米</v>
          </cell>
        </row>
        <row r="2999">
          <cell r="E2999">
            <v>35</v>
          </cell>
          <cell r="F2999">
            <v>45787</v>
          </cell>
          <cell r="G2999" t="str">
            <v>自永4标一局四公司（四川省内江市隆昌市金鹅街道自永4标一局四公司钢筋棚）</v>
          </cell>
          <cell r="H2999" t="str">
            <v>郝优</v>
          </cell>
        </row>
        <row r="3000">
          <cell r="C3000" t="str">
            <v>HRB400E Φ12×12米</v>
          </cell>
        </row>
        <row r="3000">
          <cell r="E3000">
            <v>35</v>
          </cell>
          <cell r="F3000">
            <v>45787</v>
          </cell>
          <cell r="G3000" t="str">
            <v>自永4标一局四公司（四川省内江市隆昌市金鹅街道自永4标一局四公司钢筋棚）</v>
          </cell>
          <cell r="H3000" t="str">
            <v>郝优</v>
          </cell>
        </row>
        <row r="3001">
          <cell r="C3001" t="str">
            <v>HRB400E Φ32×12米</v>
          </cell>
        </row>
        <row r="3001">
          <cell r="E3001">
            <v>35</v>
          </cell>
          <cell r="F3001">
            <v>45787</v>
          </cell>
          <cell r="G3001" t="str">
            <v>自永4标一局四公司（四川省内江市隆昌市金鹅街道自永4标一局四公司钢筋棚）</v>
          </cell>
          <cell r="H3001" t="str">
            <v>郝优</v>
          </cell>
        </row>
        <row r="3002">
          <cell r="C3002" t="str">
            <v>HRB400E Φ8</v>
          </cell>
        </row>
        <row r="3002">
          <cell r="E3002">
            <v>7</v>
          </cell>
          <cell r="F3002">
            <v>45787</v>
          </cell>
          <cell r="G3002" t="str">
            <v>（五局新津tod项目）成都市新津区旭辉天府未来城南(华金路南)</v>
          </cell>
          <cell r="H3002" t="str">
            <v>戴军</v>
          </cell>
        </row>
        <row r="3003">
          <cell r="C3003" t="str">
            <v>HRB400E Φ12 9m</v>
          </cell>
        </row>
        <row r="3003">
          <cell r="E3003">
            <v>15</v>
          </cell>
          <cell r="F3003">
            <v>45787</v>
          </cell>
          <cell r="G3003" t="str">
            <v>（五局新津tod项目）成都市新津区旭辉天府未来城南(华金路南)</v>
          </cell>
          <cell r="H3003" t="str">
            <v>戴军</v>
          </cell>
        </row>
        <row r="3004">
          <cell r="C3004" t="str">
            <v>HRB400E Φ25 9m</v>
          </cell>
        </row>
        <row r="3004">
          <cell r="E3004">
            <v>12</v>
          </cell>
          <cell r="F3004">
            <v>45787</v>
          </cell>
          <cell r="G3004" t="str">
            <v>（五局新津tod项目）成都市新津区旭辉天府未来城南(华金路南)</v>
          </cell>
          <cell r="H3004" t="str">
            <v>戴军</v>
          </cell>
        </row>
        <row r="3005">
          <cell r="C3005" t="str">
            <v>HRB400E Φ25 9m</v>
          </cell>
        </row>
        <row r="3005">
          <cell r="E3005">
            <v>35</v>
          </cell>
          <cell r="F3005">
            <v>45787</v>
          </cell>
          <cell r="G3005" t="str">
            <v>（中铁三局成渝扩容ZCB3-1项目部）内江市胜利收费站红绿灯500米</v>
          </cell>
          <cell r="H3005" t="str">
            <v>王岩</v>
          </cell>
        </row>
        <row r="3006">
          <cell r="C3006" t="str">
            <v>HRB400E Φ12</v>
          </cell>
        </row>
        <row r="3006">
          <cell r="E3006">
            <v>57</v>
          </cell>
          <cell r="F3006">
            <v>45787</v>
          </cell>
          <cell r="G3006" t="str">
            <v>（华西简阳西城嘉苑）四川省成都市简阳市简城街道高屋村</v>
          </cell>
          <cell r="H3006" t="str">
            <v>张瀚镭</v>
          </cell>
        </row>
        <row r="3007">
          <cell r="C3007" t="str">
            <v>HRB400E Φ14 9m</v>
          </cell>
        </row>
        <row r="3007">
          <cell r="E3007">
            <v>14</v>
          </cell>
          <cell r="F3007">
            <v>45787</v>
          </cell>
          <cell r="G3007" t="str">
            <v>（华西简阳西城嘉苑）四川省成都市简阳市简城街道高屋村</v>
          </cell>
          <cell r="H3007" t="str">
            <v>张瀚镭</v>
          </cell>
        </row>
        <row r="3008">
          <cell r="C3008" t="str">
            <v>HRB400E Φ16 9m</v>
          </cell>
        </row>
        <row r="3008">
          <cell r="E3008">
            <v>57</v>
          </cell>
          <cell r="F3008">
            <v>45787</v>
          </cell>
          <cell r="G3008" t="str">
            <v>（华西简阳西城嘉苑）四川省成都市简阳市简城街道高屋村</v>
          </cell>
          <cell r="H3008" t="str">
            <v>张瀚镭</v>
          </cell>
        </row>
        <row r="3009">
          <cell r="C3009" t="str">
            <v>HRB500E Φ12</v>
          </cell>
        </row>
        <row r="3009">
          <cell r="E3009">
            <v>3</v>
          </cell>
          <cell r="F3009">
            <v>45787</v>
          </cell>
          <cell r="G3009" t="str">
            <v>（华西简阳西城嘉苑）四川省成都市简阳市简城街道高屋村</v>
          </cell>
          <cell r="H3009" t="str">
            <v>张瀚镭</v>
          </cell>
        </row>
        <row r="3010">
          <cell r="C3010" t="str">
            <v>HRB500E Φ14</v>
          </cell>
        </row>
        <row r="3010">
          <cell r="E3010">
            <v>3</v>
          </cell>
          <cell r="F3010">
            <v>45787</v>
          </cell>
          <cell r="G3010" t="str">
            <v>（华西简阳西城嘉苑）四川省成都市简阳市简城街道高屋村</v>
          </cell>
          <cell r="H3010" t="str">
            <v>张瀚镭</v>
          </cell>
        </row>
        <row r="3011">
          <cell r="C3011" t="str">
            <v>HRB500E Φ16</v>
          </cell>
        </row>
        <row r="3011">
          <cell r="E3011">
            <v>3</v>
          </cell>
          <cell r="F3011">
            <v>45787</v>
          </cell>
          <cell r="G3011" t="str">
            <v>（华西简阳西城嘉苑）四川省成都市简阳市简城街道高屋村</v>
          </cell>
          <cell r="H3011" t="str">
            <v>张瀚镭</v>
          </cell>
        </row>
        <row r="3012">
          <cell r="C3012" t="str">
            <v>HRB500E Φ20</v>
          </cell>
        </row>
        <row r="3012">
          <cell r="E3012">
            <v>3</v>
          </cell>
          <cell r="F3012">
            <v>45787</v>
          </cell>
          <cell r="G3012" t="str">
            <v>（华西简阳西城嘉苑）四川省成都市简阳市简城街道高屋村</v>
          </cell>
          <cell r="H3012" t="str">
            <v>张瀚镭</v>
          </cell>
        </row>
        <row r="3013">
          <cell r="C3013" t="str">
            <v>HRB500E Φ25</v>
          </cell>
        </row>
        <row r="3013">
          <cell r="E3013">
            <v>3</v>
          </cell>
          <cell r="F3013">
            <v>45787</v>
          </cell>
          <cell r="G3013" t="str">
            <v>（华西简阳西城嘉苑）四川省成都市简阳市简城街道高屋村</v>
          </cell>
          <cell r="H3013" t="str">
            <v>张瀚镭</v>
          </cell>
        </row>
        <row r="3014">
          <cell r="C3014" t="str">
            <v>HRB400E Φ10</v>
          </cell>
        </row>
        <row r="3014">
          <cell r="E3014">
            <v>8</v>
          </cell>
          <cell r="F3014">
            <v>45787</v>
          </cell>
          <cell r="G3014" t="str">
            <v>（商投建工达州中医药科技园-2工区-景观桥）达州市通川区达州中医药职业学院犀牛大道北段</v>
          </cell>
          <cell r="H3014" t="str">
            <v>李波</v>
          </cell>
        </row>
        <row r="3015">
          <cell r="C3015" t="str">
            <v>HRB400E Φ32 9m</v>
          </cell>
        </row>
        <row r="3015">
          <cell r="E3015">
            <v>17</v>
          </cell>
          <cell r="F3015">
            <v>45787</v>
          </cell>
          <cell r="G3015" t="str">
            <v>（商投建工达州中医药科技园-2工区-景观桥）达州市通川区达州中医药职业学院犀牛大道北段</v>
          </cell>
          <cell r="H3015" t="str">
            <v>李波</v>
          </cell>
        </row>
        <row r="3016">
          <cell r="C3016" t="str">
            <v>HRB400E Φ20 9m</v>
          </cell>
        </row>
        <row r="3016">
          <cell r="E3016">
            <v>10</v>
          </cell>
          <cell r="F3016">
            <v>45787</v>
          </cell>
          <cell r="G3016" t="str">
            <v>（商投建工达州中医药科技园-2工区-景观桥）达州市通川区达州中医药职业学院犀牛大道北段</v>
          </cell>
          <cell r="H3016" t="str">
            <v>李波</v>
          </cell>
        </row>
        <row r="3017">
          <cell r="C3017" t="str">
            <v>HRB500E Φ12</v>
          </cell>
        </row>
        <row r="3017">
          <cell r="E3017">
            <v>20</v>
          </cell>
          <cell r="F3017">
            <v>45787</v>
          </cell>
          <cell r="G3017" t="str">
            <v>（商投建工达州中医药科技园-4工区-7号楼）达州市通川区达州中医药职业学院犀牛大道北段</v>
          </cell>
          <cell r="H3017" t="str">
            <v>张扬</v>
          </cell>
        </row>
        <row r="3018">
          <cell r="C3018" t="str">
            <v>HRB500E Φ25</v>
          </cell>
        </row>
        <row r="3018">
          <cell r="E3018">
            <v>25</v>
          </cell>
          <cell r="F3018">
            <v>45787</v>
          </cell>
          <cell r="G3018" t="str">
            <v>（商投建工达州中医药科技园-4工区-7号楼）达州市通川区达州中医药职业学院犀牛大道北段</v>
          </cell>
          <cell r="H3018" t="str">
            <v>张扬</v>
          </cell>
        </row>
        <row r="3019">
          <cell r="C3019" t="str">
            <v>HRB400E Φ25 9m</v>
          </cell>
        </row>
        <row r="3019">
          <cell r="E3019">
            <v>35</v>
          </cell>
          <cell r="F3019">
            <v>45788</v>
          </cell>
          <cell r="G3019" t="str">
            <v>（中铁三局成渝扩容ZCB3-1项目部）内江市胜利收费站红绿灯500米</v>
          </cell>
          <cell r="H3019" t="str">
            <v>王岩</v>
          </cell>
        </row>
        <row r="3020">
          <cell r="C3020" t="str">
            <v>HRB400E Φ12 9m</v>
          </cell>
        </row>
        <row r="3020">
          <cell r="E3020">
            <v>9</v>
          </cell>
          <cell r="F3020">
            <v>45788</v>
          </cell>
          <cell r="G3020" t="str">
            <v>（五冶钢构宜宾高县月江镇建设项目）  四川省宜宾市高县月江镇刚记超市斜对面(还阳组团沪碳二期项目)</v>
          </cell>
          <cell r="H3020" t="str">
            <v>张朝亮</v>
          </cell>
        </row>
        <row r="3021">
          <cell r="C3021" t="str">
            <v>HRB400E Φ14 9m</v>
          </cell>
        </row>
        <row r="3021">
          <cell r="E3021">
            <v>9</v>
          </cell>
          <cell r="F3021">
            <v>45788</v>
          </cell>
          <cell r="G3021" t="str">
            <v>（五冶钢构宜宾高县月江镇建设项目）  四川省宜宾市高县月江镇刚记超市斜对面(还阳组团沪碳二期项目)</v>
          </cell>
          <cell r="H3021" t="str">
            <v>张朝亮</v>
          </cell>
        </row>
        <row r="3022">
          <cell r="C3022" t="str">
            <v>HRB400E Φ22 9m</v>
          </cell>
        </row>
        <row r="3022">
          <cell r="E3022">
            <v>18</v>
          </cell>
          <cell r="F3022">
            <v>45788</v>
          </cell>
          <cell r="G3022" t="str">
            <v>（五冶钢构宜宾高县月江镇建设项目）  四川省宜宾市高县月江镇刚记超市斜对面(还阳组团沪碳二期项目)</v>
          </cell>
          <cell r="H3022" t="str">
            <v>张朝亮</v>
          </cell>
        </row>
        <row r="3023">
          <cell r="C3023" t="str">
            <v>HRB400E Φ6</v>
          </cell>
        </row>
        <row r="3023">
          <cell r="E3023">
            <v>35</v>
          </cell>
          <cell r="F3023">
            <v>45788</v>
          </cell>
          <cell r="G3023" t="str">
            <v>（四川商建-射洪城乡一体化项目）遂宁市射洪市忠新幼儿园北侧约220米新溪小区</v>
          </cell>
          <cell r="H3023" t="str">
            <v>柏子刚</v>
          </cell>
        </row>
        <row r="3024">
          <cell r="C3024" t="str">
            <v>HRB400E Φ8</v>
          </cell>
        </row>
        <row r="3024">
          <cell r="E3024">
            <v>35</v>
          </cell>
          <cell r="F3024">
            <v>45788</v>
          </cell>
          <cell r="G3024" t="str">
            <v>（五冶钢构宜宾高县月江镇建设项目）  四川省宜宾市高县月江镇刚记超市斜对面(还阳组团沪碳二期项目)</v>
          </cell>
          <cell r="H3024" t="str">
            <v>张朝亮</v>
          </cell>
        </row>
        <row r="3025">
          <cell r="C3025" t="str">
            <v>HRB400EФ8</v>
          </cell>
        </row>
        <row r="3025">
          <cell r="E3025">
            <v>19</v>
          </cell>
          <cell r="F3025">
            <v>45788</v>
          </cell>
          <cell r="G3025" t="str">
            <v>（中核华兴-峨眉山项目）四川省乐山市峨眉山市双福镇梓橦庙红华五期中核华兴工地</v>
          </cell>
          <cell r="H3025" t="str">
            <v>李汉军</v>
          </cell>
        </row>
        <row r="3026">
          <cell r="C3026" t="str">
            <v>HRB400EФ10</v>
          </cell>
        </row>
        <row r="3026">
          <cell r="E3026">
            <v>14</v>
          </cell>
          <cell r="F3026">
            <v>45788</v>
          </cell>
          <cell r="G3026" t="str">
            <v>（中核华兴-峨眉山项目）四川省乐山市峨眉山市双福镇梓橦庙红华五期中核华兴工地</v>
          </cell>
          <cell r="H3026" t="str">
            <v>李汉军</v>
          </cell>
        </row>
        <row r="3027">
          <cell r="C3027" t="str">
            <v>HRB400EФ32*9m</v>
          </cell>
        </row>
        <row r="3027">
          <cell r="E3027">
            <v>2.5</v>
          </cell>
          <cell r="F3027">
            <v>45788</v>
          </cell>
          <cell r="G3027" t="str">
            <v>（中核华兴-峨眉山项目）四川省乐山市峨眉山市双福镇梓橦庙红华五期中核华兴工地</v>
          </cell>
          <cell r="H3027" t="str">
            <v>李汉军</v>
          </cell>
        </row>
        <row r="3028">
          <cell r="C3028" t="str">
            <v>HRB400EФ14*9m</v>
          </cell>
        </row>
        <row r="3028">
          <cell r="E3028">
            <v>10</v>
          </cell>
          <cell r="F3028">
            <v>45788</v>
          </cell>
          <cell r="G3028" t="str">
            <v>（中核中原-温江北林医养综合体项目）四川省成都市温江区万春大道第三人民医院东</v>
          </cell>
          <cell r="H3028" t="str">
            <v>蔡杰</v>
          </cell>
        </row>
        <row r="3029">
          <cell r="C3029" t="str">
            <v>HRB400EФ16*12m</v>
          </cell>
        </row>
        <row r="3029">
          <cell r="E3029">
            <v>15</v>
          </cell>
          <cell r="F3029">
            <v>45788</v>
          </cell>
          <cell r="G3029" t="str">
            <v>（中核中原-温江北林医养综合体项目）四川省成都市温江区万春大道第三人民医院东</v>
          </cell>
          <cell r="H3029" t="str">
            <v>蔡杰</v>
          </cell>
        </row>
        <row r="3030">
          <cell r="C3030" t="str">
            <v>HRB400EФ12*9m</v>
          </cell>
        </row>
        <row r="3030">
          <cell r="E3030">
            <v>10</v>
          </cell>
          <cell r="F3030">
            <v>45788</v>
          </cell>
          <cell r="G3030" t="str">
            <v>（中核中原-温江北林医养综合体项目）四川省成都市温江区万春大道第三人民医院东</v>
          </cell>
          <cell r="H3030" t="str">
            <v>蔡杰</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63"/>
  <sheetViews>
    <sheetView tabSelected="1" workbookViewId="0">
      <pane ySplit="1" topLeftCell="A2" activePane="bottomLeft" state="frozen"/>
      <selection/>
      <selection pane="bottomLeft" activeCell="I1556" sqref="I1556"/>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JWDDCD2025051000019</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JWDDCD2025051000019</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JWDDCD2025051000019</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JWDDCD2025051000019</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JWDDCD2025051000019</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JWDDCD2025051000019</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JWDDCD2025051000019</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JWDDCD2025051000019</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JWDDCD2025051000019</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JWDDCD2025051000019</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JWDDCD2025051000019</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JWDDCD2025051000019</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JWDDCD2025051000019</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JWDDCD2025051000019</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JWDDCD2025051000019</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JWDDCD2025051000019</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JWDDCD2025051000019</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JWDDCD2025051000019</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JWDDCD2025051000019</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JWDDCD2025051000019</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JWDDCD2025051000019</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JWDDCD2025051000019</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JWDDCD2025051000019</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JWDDCD2025051000019</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JWDDCD2025051000019</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JWDDCD2025051000019</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JWDDCD2025051000019</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JWDDCD2025051000019</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JWDDCD2025051000019</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JWDDCD2025051000019</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JWDDCD2025051000019</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JWDDCD2025051000019</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JWDDCD2025051000019</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JWDDCD2025051000019</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JWDDCD2025051000019</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JWDDCD2025051000019</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JWDDCD2025051000019</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JWDDCD2025051000019</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JWDDCD2025051000019</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JWDDCD2025051000019</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JWDDCD2025051000019</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JWDDCD2025051000019</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86</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86</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86</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86</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86</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86</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86</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86</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86</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86</v>
      </c>
      <c r="Q327" s="8" t="e">
        <f>VLOOKUP(B327,辅助信息!E:M,9,FALSE)</f>
        <v>#N/A</v>
      </c>
    </row>
    <row r="328" s="8" customFormat="1" hidden="1" spans="2:17">
      <c r="B328" s="4" t="s">
        <v>73</v>
      </c>
      <c r="C328" s="5">
        <v>45700</v>
      </c>
      <c r="D328" s="4" t="str">
        <f>VLOOKUP(B328,辅助信息!E:K,7,FALSE)</f>
        <v>JWDDCD2025051000019</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86</v>
      </c>
      <c r="Q328" s="8" t="str">
        <f>VLOOKUP(B328,辅助信息!E:M,9,FALSE)</f>
        <v>ZTWM-CDGS-XS-2024-0248-五冶钢构-南充市医学院项目</v>
      </c>
    </row>
    <row r="329" s="8" customFormat="1" hidden="1" spans="2:17">
      <c r="B329" s="4" t="s">
        <v>73</v>
      </c>
      <c r="C329" s="5">
        <v>45700</v>
      </c>
      <c r="D329" s="4" t="str">
        <f>VLOOKUP(B329,辅助信息!E:K,7,FALSE)</f>
        <v>JWDDCD2025051000019</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86</v>
      </c>
      <c r="Q329" s="8" t="str">
        <f>VLOOKUP(B329,辅助信息!E:M,9,FALSE)</f>
        <v>ZTWM-CDGS-XS-2024-0248-五冶钢构-南充市医学院项目</v>
      </c>
    </row>
    <row r="330" s="8" customFormat="1" hidden="1" spans="2:17">
      <c r="B330" s="4" t="s">
        <v>73</v>
      </c>
      <c r="C330" s="5">
        <v>45700</v>
      </c>
      <c r="D330" s="4" t="str">
        <f>VLOOKUP(B330,辅助信息!E:K,7,FALSE)</f>
        <v>JWDDCD2025051000019</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86</v>
      </c>
      <c r="Q330" s="8" t="str">
        <f>VLOOKUP(B330,辅助信息!E:M,9,FALSE)</f>
        <v>ZTWM-CDGS-XS-2024-0248-五冶钢构-南充市医学院项目</v>
      </c>
    </row>
    <row r="331" s="8" customFormat="1" hidden="1" spans="2:17">
      <c r="B331" s="4" t="s">
        <v>73</v>
      </c>
      <c r="C331" s="5">
        <v>45700</v>
      </c>
      <c r="D331" s="4" t="str">
        <f>VLOOKUP(B331,辅助信息!E:K,7,FALSE)</f>
        <v>JWDDCD2025051000019</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86</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87</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87</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87</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87</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86</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86</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86</v>
      </c>
      <c r="Q338" s="8" t="e">
        <f>VLOOKUP(B338,辅助信息!E:M,9,FALSE)</f>
        <v>#N/A</v>
      </c>
    </row>
    <row r="339" s="8" customFormat="1" hidden="1" spans="2:17">
      <c r="B339" s="4" t="s">
        <v>73</v>
      </c>
      <c r="C339" s="5">
        <v>45701</v>
      </c>
      <c r="D339" s="4" t="str">
        <f>VLOOKUP(B339,辅助信息!E:K,7,FALSE)</f>
        <v>JWDDCD2025051000019</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86</v>
      </c>
      <c r="Q339" s="8" t="str">
        <f>VLOOKUP(B339,辅助信息!E:M,9,FALSE)</f>
        <v>ZTWM-CDGS-XS-2024-0248-五冶钢构-南充市医学院项目</v>
      </c>
    </row>
    <row r="340" s="8" customFormat="1" hidden="1" spans="2:17">
      <c r="B340" s="4" t="s">
        <v>73</v>
      </c>
      <c r="C340" s="5">
        <v>45701</v>
      </c>
      <c r="D340" s="4" t="str">
        <f>VLOOKUP(B340,辅助信息!E:K,7,FALSE)</f>
        <v>JWDDCD2025051000019</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86</v>
      </c>
      <c r="Q340" s="8" t="str">
        <f>VLOOKUP(B340,辅助信息!E:M,9,FALSE)</f>
        <v>ZTWM-CDGS-XS-2024-0248-五冶钢构-南充市医学院项目</v>
      </c>
    </row>
    <row r="341" s="8" customFormat="1" hidden="1" spans="2:17">
      <c r="B341" s="4" t="s">
        <v>73</v>
      </c>
      <c r="C341" s="5">
        <v>45701</v>
      </c>
      <c r="D341" s="4" t="str">
        <f>VLOOKUP(B341,辅助信息!E:K,7,FALSE)</f>
        <v>JWDDCD2025051000019</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86</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87</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87</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87</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87</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88</v>
      </c>
      <c r="Q346" s="8" t="str">
        <f>VLOOKUP(B346,辅助信息!E:M,9,FALSE)</f>
        <v>ZTWM-CDGS-XS-2024-0030-华西集采-简州大道</v>
      </c>
      <c r="R346" s="8"/>
    </row>
    <row r="347" hidden="1" spans="2:18">
      <c r="B347" s="4" t="s">
        <v>60</v>
      </c>
      <c r="C347" s="5">
        <v>45701</v>
      </c>
      <c r="D347" s="4" t="str">
        <f>VLOOKUP(B347,辅助信息!E:K,7,FALSE)</f>
        <v>JWDDCD2025051000019</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87</v>
      </c>
      <c r="Q347" s="8" t="str">
        <f>VLOOKUP(B347,辅助信息!E:M,9,FALSE)</f>
        <v>ZTWM-CDGS-XS-2024-0248-五冶钢构-南充市医学院项目</v>
      </c>
      <c r="R347" s="8"/>
    </row>
    <row r="348" hidden="1" spans="2:18">
      <c r="B348" s="4" t="s">
        <v>60</v>
      </c>
      <c r="C348" s="5">
        <v>45701</v>
      </c>
      <c r="D348" s="4" t="str">
        <f>VLOOKUP(B348,辅助信息!E:K,7,FALSE)</f>
        <v>JWDDCD2025051000019</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87</v>
      </c>
      <c r="Q348" s="8" t="str">
        <f>VLOOKUP(B348,辅助信息!E:M,9,FALSE)</f>
        <v>ZTWM-CDGS-XS-2024-0248-五冶钢构-南充市医学院项目</v>
      </c>
      <c r="R348" s="8"/>
    </row>
    <row r="349" hidden="1" spans="2:18">
      <c r="B349" s="4" t="s">
        <v>60</v>
      </c>
      <c r="C349" s="5">
        <v>45701</v>
      </c>
      <c r="D349" s="4" t="str">
        <f>VLOOKUP(B349,辅助信息!E:K,7,FALSE)</f>
        <v>JWDDCD2025051000019</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87</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86</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86</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86</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85</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85</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85</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85</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84</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84</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84</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84</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84</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84</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84</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84</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84</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84</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84</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85</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85</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85</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85</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85</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85</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85</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85</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85</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85</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85</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85</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85</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85</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85</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86</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86</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86</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85</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85</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85</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85</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84</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84</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84</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84</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84</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84</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84</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84</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84</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85</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85</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85</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85</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84</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84</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84</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80</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80</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80</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80</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83</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83</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78</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78</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78</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78</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86</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86</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86</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85</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85</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84</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84</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84</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84</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84</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85</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85</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85</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85</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84</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84</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84</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80</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83</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83</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78</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78</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78</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78</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83</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83</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83</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83</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86</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86</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86</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84</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84</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84</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84</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84</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85</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85</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85</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85</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84</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84</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84</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80</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83</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83</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78</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78</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78</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78</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83</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83</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83</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83</v>
      </c>
      <c r="Q492" s="8" t="str">
        <f>VLOOKUP(B492,辅助信息!E:M,9,FALSE)</f>
        <v>ZTWM-CDGS-XS-2024-0134-商投建工达州中医药科技成果示范园项目</v>
      </c>
    </row>
    <row r="493" hidden="1" spans="2:18">
      <c r="B493" s="4" t="s">
        <v>88</v>
      </c>
      <c r="C493" s="5">
        <v>45705</v>
      </c>
      <c r="D493" s="4" t="str">
        <f>VLOOKUP(B493,辅助信息!E:K,7,FALSE)</f>
        <v>JWDDCD2025051000019</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83</v>
      </c>
      <c r="Q493" s="8" t="str">
        <f>VLOOKUP(B493,辅助信息!E:M,9,FALSE)</f>
        <v>ZTWM-CDGS-XS-2024-0248-五冶钢构-南充市医学院项目</v>
      </c>
      <c r="R493" s="8"/>
    </row>
    <row r="494" hidden="1" spans="2:18">
      <c r="B494" s="4" t="s">
        <v>88</v>
      </c>
      <c r="C494" s="5">
        <v>45705</v>
      </c>
      <c r="D494" s="4" t="str">
        <f>VLOOKUP(B494,辅助信息!E:K,7,FALSE)</f>
        <v>JWDDCD2025051000019</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83</v>
      </c>
      <c r="Q494" s="8" t="str">
        <f>VLOOKUP(B494,辅助信息!E:M,9,FALSE)</f>
        <v>ZTWM-CDGS-XS-2024-0248-五冶钢构-南充市医学院项目</v>
      </c>
      <c r="R494" s="8"/>
    </row>
    <row r="495" hidden="1" spans="2:18">
      <c r="B495" s="4" t="s">
        <v>88</v>
      </c>
      <c r="C495" s="5">
        <v>45705</v>
      </c>
      <c r="D495" s="4" t="str">
        <f>VLOOKUP(B495,辅助信息!E:K,7,FALSE)</f>
        <v>JWDDCD2025051000019</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83</v>
      </c>
      <c r="Q495" s="8" t="str">
        <f>VLOOKUP(B495,辅助信息!E:M,9,FALSE)</f>
        <v>ZTWM-CDGS-XS-2024-0248-五冶钢构-南充市医学院项目</v>
      </c>
      <c r="R495" s="8"/>
    </row>
    <row r="496" hidden="1" spans="2:18">
      <c r="B496" s="4" t="s">
        <v>88</v>
      </c>
      <c r="C496" s="5">
        <v>45705</v>
      </c>
      <c r="D496" s="4" t="str">
        <f>VLOOKUP(B496,辅助信息!E:K,7,FALSE)</f>
        <v>JWDDCD2025051000019</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83</v>
      </c>
      <c r="Q496" s="8" t="str">
        <f>VLOOKUP(B496,辅助信息!E:M,9,FALSE)</f>
        <v>ZTWM-CDGS-XS-2024-0248-五冶钢构-南充市医学院项目</v>
      </c>
      <c r="R496" s="8"/>
    </row>
    <row r="497" hidden="1" spans="2:18">
      <c r="B497" s="4" t="s">
        <v>60</v>
      </c>
      <c r="C497" s="5">
        <v>45705</v>
      </c>
      <c r="D497" s="4" t="str">
        <f>VLOOKUP(B497,辅助信息!E:K,7,FALSE)</f>
        <v>JWDDCD2025051000019</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83</v>
      </c>
      <c r="Q497" s="8" t="str">
        <f>VLOOKUP(B497,辅助信息!E:M,9,FALSE)</f>
        <v>ZTWM-CDGS-XS-2024-0248-五冶钢构-南充市医学院项目</v>
      </c>
      <c r="R497" s="8"/>
    </row>
    <row r="498" hidden="1" spans="2:18">
      <c r="B498" s="4" t="s">
        <v>60</v>
      </c>
      <c r="C498" s="5">
        <v>45705</v>
      </c>
      <c r="D498" s="4" t="str">
        <f>VLOOKUP(B498,辅助信息!E:K,7,FALSE)</f>
        <v>JWDDCD2025051000019</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83</v>
      </c>
      <c r="Q498" s="8" t="str">
        <f>VLOOKUP(B498,辅助信息!E:M,9,FALSE)</f>
        <v>ZTWM-CDGS-XS-2024-0248-五冶钢构-南充市医学院项目</v>
      </c>
      <c r="R498" s="8"/>
    </row>
    <row r="499" hidden="1" spans="2:18">
      <c r="B499" s="4" t="s">
        <v>60</v>
      </c>
      <c r="C499" s="5">
        <v>45705</v>
      </c>
      <c r="D499" s="4" t="str">
        <f>VLOOKUP(B499,辅助信息!E:K,7,FALSE)</f>
        <v>JWDDCD2025051000019</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83</v>
      </c>
      <c r="Q499" s="8" t="str">
        <f>VLOOKUP(B499,辅助信息!E:M,9,FALSE)</f>
        <v>ZTWM-CDGS-XS-2024-0248-五冶钢构-南充市医学院项目</v>
      </c>
      <c r="R499" s="8"/>
    </row>
    <row r="500" hidden="1" spans="2:18">
      <c r="B500" s="4" t="s">
        <v>60</v>
      </c>
      <c r="C500" s="5">
        <v>45705</v>
      </c>
      <c r="D500" s="4" t="str">
        <f>VLOOKUP(B500,辅助信息!E:K,7,FALSE)</f>
        <v>JWDDCD2025051000019</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83</v>
      </c>
      <c r="Q500" s="8" t="str">
        <f>VLOOKUP(B500,辅助信息!E:M,9,FALSE)</f>
        <v>ZTWM-CDGS-XS-2024-0248-五冶钢构-南充市医学院项目</v>
      </c>
      <c r="R500" s="8"/>
    </row>
    <row r="501" hidden="1" spans="2:18">
      <c r="B501" s="4" t="s">
        <v>20</v>
      </c>
      <c r="C501" s="5">
        <v>45705</v>
      </c>
      <c r="D501" s="4" t="str">
        <f>VLOOKUP(B501,辅助信息!E:K,7,FALSE)</f>
        <v>JWDDCD2025051000019</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82</v>
      </c>
      <c r="Q501" s="8" t="str">
        <f>VLOOKUP(B501,辅助信息!E:M,9,FALSE)</f>
        <v>ZTWM-CDGS-XS-2024-0248-五冶钢构-南充市医学院项目</v>
      </c>
      <c r="R501" s="8"/>
    </row>
    <row r="502" hidden="1" spans="2:18">
      <c r="B502" s="4" t="s">
        <v>20</v>
      </c>
      <c r="C502" s="5">
        <v>45705</v>
      </c>
      <c r="D502" s="4" t="str">
        <f>VLOOKUP(B502,辅助信息!E:K,7,FALSE)</f>
        <v>JWDDCD2025051000019</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82</v>
      </c>
      <c r="Q502" s="8" t="str">
        <f>VLOOKUP(B502,辅助信息!E:M,9,FALSE)</f>
        <v>ZTWM-CDGS-XS-2024-0248-五冶钢构-南充市医学院项目</v>
      </c>
      <c r="R502" s="8"/>
    </row>
    <row r="503" hidden="1" spans="2:18">
      <c r="B503" s="4" t="s">
        <v>20</v>
      </c>
      <c r="C503" s="5">
        <v>45705</v>
      </c>
      <c r="D503" s="4" t="str">
        <f>VLOOKUP(B503,辅助信息!E:K,7,FALSE)</f>
        <v>JWDDCD2025051000019</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82</v>
      </c>
      <c r="Q503" s="8" t="str">
        <f>VLOOKUP(B503,辅助信息!E:M,9,FALSE)</f>
        <v>ZTWM-CDGS-XS-2024-0248-五冶钢构-南充市医学院项目</v>
      </c>
      <c r="R503" s="8"/>
    </row>
    <row r="504" hidden="1" spans="2:18">
      <c r="B504" s="4" t="s">
        <v>20</v>
      </c>
      <c r="C504" s="5">
        <v>45705</v>
      </c>
      <c r="D504" s="4" t="str">
        <f>VLOOKUP(B504,辅助信息!E:K,7,FALSE)</f>
        <v>JWDDCD2025051000019</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82</v>
      </c>
      <c r="Q504" s="8" t="str">
        <f>VLOOKUP(B504,辅助信息!E:M,9,FALSE)</f>
        <v>ZTWM-CDGS-XS-2024-0248-五冶钢构-南充市医学院项目</v>
      </c>
      <c r="R504" s="8"/>
    </row>
    <row r="505" hidden="1" spans="2:18">
      <c r="B505" s="4" t="s">
        <v>89</v>
      </c>
      <c r="C505" s="5">
        <v>45705</v>
      </c>
      <c r="D505" s="4" t="str">
        <f>VLOOKUP(B505,辅助信息!E:K,7,FALSE)</f>
        <v>JWDDCD2025051000019</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81</v>
      </c>
      <c r="Q505" s="8" t="str">
        <f>VLOOKUP(B505,辅助信息!E:M,9,FALSE)</f>
        <v>ZTWM-CDGS-XS-2024-0248-五冶钢构-南充市医学院项目</v>
      </c>
      <c r="R505" s="8"/>
    </row>
    <row r="506" hidden="1" spans="2:18">
      <c r="B506" s="4" t="s">
        <v>89</v>
      </c>
      <c r="C506" s="5">
        <v>45705</v>
      </c>
      <c r="D506" s="4" t="str">
        <f>VLOOKUP(B506,辅助信息!E:K,7,FALSE)</f>
        <v>JWDDCD2025051000019</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81</v>
      </c>
      <c r="Q506" s="8" t="str">
        <f>VLOOKUP(B506,辅助信息!E:M,9,FALSE)</f>
        <v>ZTWM-CDGS-XS-2024-0248-五冶钢构-南充市医学院项目</v>
      </c>
      <c r="R506" s="8"/>
    </row>
    <row r="507" hidden="1" spans="2:18">
      <c r="B507" s="4" t="s">
        <v>89</v>
      </c>
      <c r="C507" s="5">
        <v>45705</v>
      </c>
      <c r="D507" s="4" t="str">
        <f>VLOOKUP(B507,辅助信息!E:K,7,FALSE)</f>
        <v>JWDDCD2025051000019</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81</v>
      </c>
      <c r="Q507" s="8" t="str">
        <f>VLOOKUP(B507,辅助信息!E:M,9,FALSE)</f>
        <v>ZTWM-CDGS-XS-2024-0248-五冶钢构-南充市医学院项目</v>
      </c>
      <c r="R507" s="8"/>
    </row>
    <row r="508" hidden="1" spans="2:18">
      <c r="B508" s="4" t="s">
        <v>89</v>
      </c>
      <c r="C508" s="5">
        <v>45705</v>
      </c>
      <c r="D508" s="4" t="str">
        <f>VLOOKUP(B508,辅助信息!E:K,7,FALSE)</f>
        <v>JWDDCD2025051000019</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81</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81</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81</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81</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81</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81</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81</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81</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81</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81</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81</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81</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86</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86</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86</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86</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84</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84</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84</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84</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85</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84</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84</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80</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83</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83</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78</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78</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78</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78</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JWDDCD2025051000019</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83</v>
      </c>
      <c r="Q542" s="8" t="str">
        <f>VLOOKUP(B542,辅助信息!E:M,9,FALSE)</f>
        <v>ZTWM-CDGS-XS-2024-0248-五冶钢构-南充市医学院项目</v>
      </c>
    </row>
    <row r="543" s="8" customFormat="1" hidden="1" spans="1:17">
      <c r="A543" s="71"/>
      <c r="B543" s="4" t="s">
        <v>88</v>
      </c>
      <c r="C543" s="5">
        <v>45706</v>
      </c>
      <c r="D543" s="4" t="str">
        <f>VLOOKUP(B543,辅助信息!E:K,7,FALSE)</f>
        <v>JWDDCD2025051000019</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83</v>
      </c>
      <c r="Q543" s="8" t="str">
        <f>VLOOKUP(B543,辅助信息!E:M,9,FALSE)</f>
        <v>ZTWM-CDGS-XS-2024-0248-五冶钢构-南充市医学院项目</v>
      </c>
    </row>
    <row r="544" s="8" customFormat="1" hidden="1" spans="1:17">
      <c r="A544" s="71"/>
      <c r="B544" s="4" t="s">
        <v>88</v>
      </c>
      <c r="C544" s="5">
        <v>45706</v>
      </c>
      <c r="D544" s="4" t="str">
        <f>VLOOKUP(B544,辅助信息!E:K,7,FALSE)</f>
        <v>JWDDCD2025051000019</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83</v>
      </c>
      <c r="Q544" s="8" t="str">
        <f>VLOOKUP(B544,辅助信息!E:M,9,FALSE)</f>
        <v>ZTWM-CDGS-XS-2024-0248-五冶钢构-南充市医学院项目</v>
      </c>
    </row>
    <row r="545" s="8" customFormat="1" hidden="1" spans="1:17">
      <c r="A545" s="71"/>
      <c r="B545" s="4" t="s">
        <v>88</v>
      </c>
      <c r="C545" s="5">
        <v>45706</v>
      </c>
      <c r="D545" s="4" t="str">
        <f>VLOOKUP(B545,辅助信息!E:K,7,FALSE)</f>
        <v>JWDDCD2025051000019</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83</v>
      </c>
      <c r="Q545" s="8" t="str">
        <f>VLOOKUP(B545,辅助信息!E:M,9,FALSE)</f>
        <v>ZTWM-CDGS-XS-2024-0248-五冶钢构-南充市医学院项目</v>
      </c>
    </row>
    <row r="546" s="8" customFormat="1" hidden="1" spans="1:17">
      <c r="A546" s="71"/>
      <c r="B546" s="4" t="s">
        <v>89</v>
      </c>
      <c r="C546" s="5">
        <v>45706</v>
      </c>
      <c r="D546" s="4" t="str">
        <f>VLOOKUP(B546,辅助信息!E:K,7,FALSE)</f>
        <v>JWDDCD2025051000019</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81</v>
      </c>
      <c r="Q546" s="8" t="str">
        <f>VLOOKUP(B546,辅助信息!E:M,9,FALSE)</f>
        <v>ZTWM-CDGS-XS-2024-0248-五冶钢构-南充市医学院项目</v>
      </c>
    </row>
    <row r="547" s="8" customFormat="1" hidden="1" spans="1:17">
      <c r="A547" s="71"/>
      <c r="B547" s="4" t="s">
        <v>89</v>
      </c>
      <c r="C547" s="5">
        <v>45706</v>
      </c>
      <c r="D547" s="4" t="str">
        <f>VLOOKUP(B547,辅助信息!E:K,7,FALSE)</f>
        <v>JWDDCD2025051000019</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81</v>
      </c>
      <c r="Q547" s="8" t="str">
        <f>VLOOKUP(B547,辅助信息!E:M,9,FALSE)</f>
        <v>ZTWM-CDGS-XS-2024-0248-五冶钢构-南充市医学院项目</v>
      </c>
    </row>
    <row r="548" s="8" customFormat="1" hidden="1" spans="1:17">
      <c r="A548" s="71"/>
      <c r="B548" s="4" t="s">
        <v>89</v>
      </c>
      <c r="C548" s="5">
        <v>45706</v>
      </c>
      <c r="D548" s="4" t="str">
        <f>VLOOKUP(B548,辅助信息!E:K,7,FALSE)</f>
        <v>JWDDCD2025051000019</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81</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81</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81</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81</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81</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81</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81</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81</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81</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81</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81</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81</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81</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81</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81</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81</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84</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84</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84</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84</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85</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84</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84</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80</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83</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83</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78</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78</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78</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78</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JWDDCD2025051000019</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83</v>
      </c>
      <c r="Q580" s="8" t="str">
        <f>VLOOKUP(B580,辅助信息!E:M,9,FALSE)</f>
        <v>ZTWM-CDGS-XS-2024-0248-五冶钢构-南充市医学院项目</v>
      </c>
    </row>
    <row r="581" s="8" customFormat="1" hidden="1" spans="2:17">
      <c r="B581" s="103" t="s">
        <v>88</v>
      </c>
      <c r="C581" s="5">
        <v>45707</v>
      </c>
      <c r="D581" s="4" t="str">
        <f>VLOOKUP(B581,辅助信息!E:K,7,FALSE)</f>
        <v>JWDDCD2025051000019</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83</v>
      </c>
      <c r="Q581" s="8" t="str">
        <f>VLOOKUP(B581,辅助信息!E:M,9,FALSE)</f>
        <v>ZTWM-CDGS-XS-2024-0248-五冶钢构-南充市医学院项目</v>
      </c>
    </row>
    <row r="582" s="8" customFormat="1" hidden="1" spans="2:17">
      <c r="B582" s="103" t="s">
        <v>88</v>
      </c>
      <c r="C582" s="5">
        <v>45707</v>
      </c>
      <c r="D582" s="4" t="str">
        <f>VLOOKUP(B582,辅助信息!E:K,7,FALSE)</f>
        <v>JWDDCD2025051000019</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83</v>
      </c>
      <c r="Q582" s="8" t="str">
        <f>VLOOKUP(B582,辅助信息!E:M,9,FALSE)</f>
        <v>ZTWM-CDGS-XS-2024-0248-五冶钢构-南充市医学院项目</v>
      </c>
    </row>
    <row r="583" s="8" customFormat="1" hidden="1" spans="2:17">
      <c r="B583" s="103" t="s">
        <v>72</v>
      </c>
      <c r="C583" s="5">
        <v>45707</v>
      </c>
      <c r="D583" s="4" t="str">
        <f>VLOOKUP(B583,辅助信息!E:K,7,FALSE)</f>
        <v>JWDDCD2025051000019</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81</v>
      </c>
      <c r="Q583" s="8" t="str">
        <f>VLOOKUP(B583,辅助信息!E:M,9,FALSE)</f>
        <v>ZTWM-CDGS-XS-2024-0248-五冶钢构-南充市医学院项目</v>
      </c>
    </row>
    <row r="584" s="8" customFormat="1" hidden="1" spans="2:17">
      <c r="B584" s="103" t="s">
        <v>72</v>
      </c>
      <c r="C584" s="5">
        <v>45707</v>
      </c>
      <c r="D584" s="4" t="str">
        <f>VLOOKUP(B584,辅助信息!E:K,7,FALSE)</f>
        <v>JWDDCD2025051000019</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81</v>
      </c>
      <c r="Q584" s="8" t="str">
        <f>VLOOKUP(B584,辅助信息!E:M,9,FALSE)</f>
        <v>ZTWM-CDGS-XS-2024-0248-五冶钢构-南充市医学院项目</v>
      </c>
    </row>
    <row r="585" s="8" customFormat="1" hidden="1" spans="2:17">
      <c r="B585" s="4" t="s">
        <v>89</v>
      </c>
      <c r="C585" s="5">
        <v>45707</v>
      </c>
      <c r="D585" s="4" t="str">
        <f>VLOOKUP(B585,辅助信息!E:K,7,FALSE)</f>
        <v>JWDDCD2025051000019</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81</v>
      </c>
      <c r="Q585" s="8" t="str">
        <f>VLOOKUP(B585,辅助信息!E:M,9,FALSE)</f>
        <v>ZTWM-CDGS-XS-2024-0248-五冶钢构-南充市医学院项目</v>
      </c>
    </row>
    <row r="586" s="8" customFormat="1" hidden="1" spans="2:17">
      <c r="B586" s="4" t="s">
        <v>89</v>
      </c>
      <c r="C586" s="5">
        <v>45707</v>
      </c>
      <c r="D586" s="4" t="str">
        <f>VLOOKUP(B586,辅助信息!E:K,7,FALSE)</f>
        <v>JWDDCD2025051000019</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81</v>
      </c>
      <c r="Q586" s="8" t="str">
        <f>VLOOKUP(B586,辅助信息!E:M,9,FALSE)</f>
        <v>ZTWM-CDGS-XS-2024-0248-五冶钢构-南充市医学院项目</v>
      </c>
    </row>
    <row r="587" s="8" customFormat="1" hidden="1" spans="2:17">
      <c r="B587" s="4" t="s">
        <v>89</v>
      </c>
      <c r="C587" s="5">
        <v>45707</v>
      </c>
      <c r="D587" s="4" t="str">
        <f>VLOOKUP(B587,辅助信息!E:K,7,FALSE)</f>
        <v>JWDDCD2025051000019</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81</v>
      </c>
      <c r="Q587" s="8" t="str">
        <f>VLOOKUP(B587,辅助信息!E:M,9,FALSE)</f>
        <v>ZTWM-CDGS-XS-2024-0248-五冶钢构-南充市医学院项目</v>
      </c>
    </row>
    <row r="588" hidden="1" spans="1:18">
      <c r="A588" s="78" t="s">
        <v>97</v>
      </c>
      <c r="B588" s="4" t="s">
        <v>98</v>
      </c>
      <c r="C588" s="5">
        <v>45707</v>
      </c>
      <c r="D588" s="4" t="str">
        <f>VLOOKUP(B588,辅助信息!E:K,7,FALSE)</f>
        <v>JWDDCD2025051000019</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80</v>
      </c>
      <c r="Q588" s="8" t="str">
        <f>VLOOKUP(B588,辅助信息!E:M,9,FALSE)</f>
        <v>ZTWM-CDGS-XS-2024-0248-五冶钢构-南充市医学院项目</v>
      </c>
      <c r="R588" s="8"/>
    </row>
    <row r="589" hidden="1" spans="2:18">
      <c r="B589" s="4" t="s">
        <v>99</v>
      </c>
      <c r="C589" s="5">
        <v>45707</v>
      </c>
      <c r="D589" s="4" t="str">
        <f>VLOOKUP(B589,辅助信息!E:K,7,FALSE)</f>
        <v>JWDDCD2025051000019</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80</v>
      </c>
      <c r="Q589" s="8" t="str">
        <f>VLOOKUP(B589,辅助信息!E:M,9,FALSE)</f>
        <v>ZTWM-CDGS-XS-2024-0248-五冶钢构-南充市医学院项目</v>
      </c>
      <c r="R589" s="8"/>
    </row>
    <row r="590" hidden="1" spans="2:18">
      <c r="B590" s="4" t="s">
        <v>99</v>
      </c>
      <c r="C590" s="5">
        <v>45707</v>
      </c>
      <c r="D590" s="4" t="str">
        <f>VLOOKUP(B590,辅助信息!E:K,7,FALSE)</f>
        <v>JWDDCD2025051000019</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80</v>
      </c>
      <c r="Q590" s="8" t="str">
        <f>VLOOKUP(B590,辅助信息!E:M,9,FALSE)</f>
        <v>ZTWM-CDGS-XS-2024-0248-五冶钢构-南充市医学院项目</v>
      </c>
      <c r="R590" s="8"/>
    </row>
    <row r="591" hidden="1" spans="2:18">
      <c r="B591" s="4" t="s">
        <v>99</v>
      </c>
      <c r="C591" s="5">
        <v>45707</v>
      </c>
      <c r="D591" s="4" t="str">
        <f>VLOOKUP(B591,辅助信息!E:K,7,FALSE)</f>
        <v>JWDDCD2025051000019</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80</v>
      </c>
      <c r="Q591" s="8" t="str">
        <f>VLOOKUP(B591,辅助信息!E:M,9,FALSE)</f>
        <v>ZTWM-CDGS-XS-2024-0248-五冶钢构-南充市医学院项目</v>
      </c>
      <c r="R591" s="8"/>
    </row>
    <row r="592" hidden="1" spans="2:18">
      <c r="B592" s="4" t="s">
        <v>99</v>
      </c>
      <c r="C592" s="5">
        <v>45707</v>
      </c>
      <c r="D592" s="4" t="str">
        <f>VLOOKUP(B592,辅助信息!E:K,7,FALSE)</f>
        <v>JWDDCD2025051000019</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80</v>
      </c>
      <c r="Q592" s="8" t="str">
        <f>VLOOKUP(B592,辅助信息!E:M,9,FALSE)</f>
        <v>ZTWM-CDGS-XS-2024-0248-五冶钢构-南充市医学院项目</v>
      </c>
      <c r="R592" s="8"/>
    </row>
    <row r="593" hidden="1" spans="2:18">
      <c r="B593" s="4" t="s">
        <v>99</v>
      </c>
      <c r="C593" s="5">
        <v>45707</v>
      </c>
      <c r="D593" s="4" t="str">
        <f>VLOOKUP(B593,辅助信息!E:K,7,FALSE)</f>
        <v>JWDDCD2025051000019</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80</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81</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81</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81</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81</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81</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81</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81</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81</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81</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81</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81</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81</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81</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79</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85</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84</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84</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84</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84</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80</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83</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83</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78</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78</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78</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78</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JWDDCD2025051000019</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83</v>
      </c>
      <c r="Q620" s="8" t="str">
        <f>VLOOKUP(B620,辅助信息!E:M,9,FALSE)</f>
        <v>ZTWM-CDGS-XS-2024-0248-五冶钢构-南充市医学院项目</v>
      </c>
    </row>
    <row r="621" s="8" customFormat="1" hidden="1" spans="2:17">
      <c r="B621" s="4" t="s">
        <v>88</v>
      </c>
      <c r="C621" s="5">
        <v>45708</v>
      </c>
      <c r="D621" s="4" t="str">
        <f>VLOOKUP(B621,辅助信息!E:K,7,FALSE)</f>
        <v>JWDDCD2025051000019</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83</v>
      </c>
      <c r="Q621" s="8" t="str">
        <f>VLOOKUP(B621,辅助信息!E:M,9,FALSE)</f>
        <v>ZTWM-CDGS-XS-2024-0248-五冶钢构-南充市医学院项目</v>
      </c>
    </row>
    <row r="622" s="8" customFormat="1" hidden="1" spans="2:17">
      <c r="B622" s="4" t="s">
        <v>88</v>
      </c>
      <c r="C622" s="5">
        <v>45708</v>
      </c>
      <c r="D622" s="4" t="str">
        <f>VLOOKUP(B622,辅助信息!E:K,7,FALSE)</f>
        <v>JWDDCD2025051000019</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83</v>
      </c>
      <c r="Q622" s="8" t="str">
        <f>VLOOKUP(B622,辅助信息!E:M,9,FALSE)</f>
        <v>ZTWM-CDGS-XS-2024-0248-五冶钢构-南充市医学院项目</v>
      </c>
    </row>
    <row r="623" s="8" customFormat="1" hidden="1" spans="2:17">
      <c r="B623" s="4" t="s">
        <v>72</v>
      </c>
      <c r="C623" s="5">
        <v>45708</v>
      </c>
      <c r="D623" s="4" t="str">
        <f>VLOOKUP(B623,辅助信息!E:K,7,FALSE)</f>
        <v>JWDDCD2025051000019</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81</v>
      </c>
      <c r="Q623" s="8" t="str">
        <f>VLOOKUP(B623,辅助信息!E:M,9,FALSE)</f>
        <v>ZTWM-CDGS-XS-2024-0248-五冶钢构-南充市医学院项目</v>
      </c>
    </row>
    <row r="624" s="8" customFormat="1" hidden="1" spans="2:17">
      <c r="B624" s="4" t="s">
        <v>72</v>
      </c>
      <c r="C624" s="5">
        <v>45708</v>
      </c>
      <c r="D624" s="4" t="str">
        <f>VLOOKUP(B624,辅助信息!E:K,7,FALSE)</f>
        <v>JWDDCD2025051000019</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81</v>
      </c>
      <c r="Q624" s="8" t="str">
        <f>VLOOKUP(B624,辅助信息!E:M,9,FALSE)</f>
        <v>ZTWM-CDGS-XS-2024-0248-五冶钢构-南充市医学院项目</v>
      </c>
    </row>
    <row r="625" s="8" customFormat="1" hidden="1" spans="2:16">
      <c r="B625" s="4" t="s">
        <v>72</v>
      </c>
      <c r="C625" s="5">
        <v>45708</v>
      </c>
      <c r="D625" s="4" t="str">
        <f>VLOOKUP(B625,辅助信息!E:K,7,FALSE)</f>
        <v>JWDDCD2025051000019</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JWDDCD2025051000019</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81</v>
      </c>
      <c r="Q626" s="8" t="str">
        <f>VLOOKUP(B626,辅助信息!E:M,9,FALSE)</f>
        <v>ZTWM-CDGS-XS-2024-0248-五冶钢构-南充市医学院项目</v>
      </c>
    </row>
    <row r="627" s="8" customFormat="1" hidden="1" spans="2:17">
      <c r="B627" s="4" t="s">
        <v>89</v>
      </c>
      <c r="C627" s="5">
        <v>45708</v>
      </c>
      <c r="D627" s="4" t="str">
        <f>VLOOKUP(B627,辅助信息!E:K,7,FALSE)</f>
        <v>JWDDCD2025051000019</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81</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JWDDCD2025051000019</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80</v>
      </c>
      <c r="Q628" s="8" t="str">
        <f>VLOOKUP(B628,辅助信息!E:M,9,FALSE)</f>
        <v>ZTWM-CDGS-XS-2024-0248-五冶钢构-南充市医学院项目</v>
      </c>
    </row>
    <row r="629" s="8" customFormat="1" hidden="1" spans="2:17">
      <c r="B629" s="4" t="s">
        <v>99</v>
      </c>
      <c r="C629" s="5">
        <v>45708</v>
      </c>
      <c r="D629" s="4" t="str">
        <f>VLOOKUP(B629,辅助信息!E:K,7,FALSE)</f>
        <v>JWDDCD2025051000019</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80</v>
      </c>
      <c r="Q629" s="8" t="str">
        <f>VLOOKUP(B629,辅助信息!E:M,9,FALSE)</f>
        <v>ZTWM-CDGS-XS-2024-0248-五冶钢构-南充市医学院项目</v>
      </c>
    </row>
    <row r="630" s="8" customFormat="1" hidden="1" spans="2:17">
      <c r="B630" s="4" t="s">
        <v>99</v>
      </c>
      <c r="C630" s="5">
        <v>45708</v>
      </c>
      <c r="D630" s="4" t="str">
        <f>VLOOKUP(B630,辅助信息!E:K,7,FALSE)</f>
        <v>JWDDCD2025051000019</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80</v>
      </c>
      <c r="Q630" s="8" t="str">
        <f>VLOOKUP(B630,辅助信息!E:M,9,FALSE)</f>
        <v>ZTWM-CDGS-XS-2024-0248-五冶钢构-南充市医学院项目</v>
      </c>
    </row>
    <row r="631" s="8" customFormat="1" hidden="1" spans="2:17">
      <c r="B631" s="4" t="s">
        <v>99</v>
      </c>
      <c r="C631" s="5">
        <v>45708</v>
      </c>
      <c r="D631" s="4" t="str">
        <f>VLOOKUP(B631,辅助信息!E:K,7,FALSE)</f>
        <v>JWDDCD2025051000019</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80</v>
      </c>
      <c r="Q631" s="8" t="str">
        <f>VLOOKUP(B631,辅助信息!E:M,9,FALSE)</f>
        <v>ZTWM-CDGS-XS-2024-0248-五冶钢构-南充市医学院项目</v>
      </c>
    </row>
    <row r="632" s="8" customFormat="1" hidden="1" spans="2:17">
      <c r="B632" s="4" t="s">
        <v>99</v>
      </c>
      <c r="C632" s="5">
        <v>45708</v>
      </c>
      <c r="D632" s="4" t="str">
        <f>VLOOKUP(B632,辅助信息!E:K,7,FALSE)</f>
        <v>JWDDCD2025051000019</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80</v>
      </c>
      <c r="Q632" s="8" t="str">
        <f>VLOOKUP(B632,辅助信息!E:M,9,FALSE)</f>
        <v>ZTWM-CDGS-XS-2024-0248-五冶钢构-南充市医学院项目</v>
      </c>
    </row>
    <row r="633" s="8" customFormat="1" hidden="1" spans="2:17">
      <c r="B633" s="4" t="s">
        <v>99</v>
      </c>
      <c r="C633" s="5">
        <v>45708</v>
      </c>
      <c r="D633" s="4" t="str">
        <f>VLOOKUP(B633,辅助信息!E:K,7,FALSE)</f>
        <v>JWDDCD2025051000019</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80</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81</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81</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79</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78</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85</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79</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79</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84</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84</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84</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84</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78</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78</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78</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78</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JWDDCD2025051000019</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80</v>
      </c>
      <c r="Q649" s="8" t="str">
        <f>VLOOKUP(B649,辅助信息!E:M,9,FALSE)</f>
        <v>ZTWM-CDGS-XS-2024-0248-五冶钢构-南充市医学院项目</v>
      </c>
    </row>
    <row r="650" s="8" customFormat="1" hidden="1" spans="2:17">
      <c r="B650" s="4" t="s">
        <v>99</v>
      </c>
      <c r="C650" s="5">
        <v>45709</v>
      </c>
      <c r="D650" s="4" t="str">
        <f>VLOOKUP(B650,辅助信息!E:K,7,FALSE)</f>
        <v>JWDDCD2025051000019</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80</v>
      </c>
      <c r="Q650" s="8" t="str">
        <f>VLOOKUP(B650,辅助信息!E:M,9,FALSE)</f>
        <v>ZTWM-CDGS-XS-2024-0248-五冶钢构-南充市医学院项目</v>
      </c>
    </row>
    <row r="651" s="8" customFormat="1" hidden="1" spans="2:17">
      <c r="B651" s="4" t="s">
        <v>99</v>
      </c>
      <c r="C651" s="5">
        <v>45709</v>
      </c>
      <c r="D651" s="4" t="str">
        <f>VLOOKUP(B651,辅助信息!E:K,7,FALSE)</f>
        <v>JWDDCD2025051000019</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80</v>
      </c>
      <c r="Q651" s="8" t="str">
        <f>VLOOKUP(B651,辅助信息!E:M,9,FALSE)</f>
        <v>ZTWM-CDGS-XS-2024-0248-五冶钢构-南充市医学院项目</v>
      </c>
    </row>
    <row r="652" s="8" customFormat="1" hidden="1" spans="2:17">
      <c r="B652" s="4" t="s">
        <v>99</v>
      </c>
      <c r="C652" s="5">
        <v>45709</v>
      </c>
      <c r="D652" s="4" t="str">
        <f>VLOOKUP(B652,辅助信息!E:K,7,FALSE)</f>
        <v>JWDDCD2025051000019</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80</v>
      </c>
      <c r="Q652" s="8" t="str">
        <f>VLOOKUP(B652,辅助信息!E:M,9,FALSE)</f>
        <v>ZTWM-CDGS-XS-2024-0248-五冶钢构-南充市医学院项目</v>
      </c>
    </row>
    <row r="653" s="8" customFormat="1" hidden="1" spans="2:17">
      <c r="B653" s="4" t="s">
        <v>99</v>
      </c>
      <c r="C653" s="5">
        <v>45709</v>
      </c>
      <c r="D653" s="4" t="str">
        <f>VLOOKUP(B653,辅助信息!E:K,7,FALSE)</f>
        <v>JWDDCD2025051000019</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80</v>
      </c>
      <c r="Q653" s="8" t="str">
        <f>VLOOKUP(B653,辅助信息!E:M,9,FALSE)</f>
        <v>ZTWM-CDGS-XS-2024-0248-五冶钢构-南充市医学院项目</v>
      </c>
    </row>
    <row r="654" s="8" customFormat="1" hidden="1" spans="2:17">
      <c r="B654" s="4" t="s">
        <v>99</v>
      </c>
      <c r="C654" s="5">
        <v>45709</v>
      </c>
      <c r="D654" s="4" t="str">
        <f>VLOOKUP(B654,辅助信息!E:K,7,FALSE)</f>
        <v>JWDDCD2025051000019</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80</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81</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81</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78</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85</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84</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84</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84</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84</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78</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78</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78</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78</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JWDDCD2025051000019</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80</v>
      </c>
      <c r="Q667" s="8" t="str">
        <f>VLOOKUP(B667,辅助信息!E:M,9,FALSE)</f>
        <v>ZTWM-CDGS-XS-2024-0248-五冶钢构-南充市医学院项目</v>
      </c>
    </row>
    <row r="668" s="8" customFormat="1" hidden="1" spans="2:17">
      <c r="B668" s="4" t="s">
        <v>99</v>
      </c>
      <c r="C668" s="5">
        <v>45710</v>
      </c>
      <c r="D668" s="4" t="str">
        <f>VLOOKUP(B668,辅助信息!E:K,7,FALSE)</f>
        <v>JWDDCD2025051000019</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80</v>
      </c>
      <c r="Q668" s="8" t="str">
        <f>VLOOKUP(B668,辅助信息!E:M,9,FALSE)</f>
        <v>ZTWM-CDGS-XS-2024-0248-五冶钢构-南充市医学院项目</v>
      </c>
    </row>
    <row r="669" s="8" customFormat="1" hidden="1" spans="2:17">
      <c r="B669" s="4" t="s">
        <v>99</v>
      </c>
      <c r="C669" s="5">
        <v>45710</v>
      </c>
      <c r="D669" s="4" t="str">
        <f>VLOOKUP(B669,辅助信息!E:K,7,FALSE)</f>
        <v>JWDDCD2025051000019</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80</v>
      </c>
      <c r="Q669" s="8" t="str">
        <f>VLOOKUP(B669,辅助信息!E:M,9,FALSE)</f>
        <v>ZTWM-CDGS-XS-2024-0248-五冶钢构-南充市医学院项目</v>
      </c>
    </row>
    <row r="670" s="8" customFormat="1" hidden="1" spans="2:17">
      <c r="B670" s="4" t="s">
        <v>99</v>
      </c>
      <c r="C670" s="5">
        <v>45710</v>
      </c>
      <c r="D670" s="4" t="str">
        <f>VLOOKUP(B670,辅助信息!E:K,7,FALSE)</f>
        <v>JWDDCD2025051000019</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80</v>
      </c>
      <c r="Q670" s="8" t="str">
        <f>VLOOKUP(B670,辅助信息!E:M,9,FALSE)</f>
        <v>ZTWM-CDGS-XS-2024-0248-五冶钢构-南充市医学院项目</v>
      </c>
    </row>
    <row r="671" s="8" customFormat="1" hidden="1" spans="2:17">
      <c r="B671" s="4" t="s">
        <v>99</v>
      </c>
      <c r="C671" s="5">
        <v>45710</v>
      </c>
      <c r="D671" s="4" t="str">
        <f>VLOOKUP(B671,辅助信息!E:K,7,FALSE)</f>
        <v>JWDDCD2025051000019</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80</v>
      </c>
      <c r="Q671" s="8" t="str">
        <f>VLOOKUP(B671,辅助信息!E:M,9,FALSE)</f>
        <v>ZTWM-CDGS-XS-2024-0248-五冶钢构-南充市医学院项目</v>
      </c>
    </row>
    <row r="672" s="8" customFormat="1" hidden="1" spans="2:17">
      <c r="B672" s="4" t="s">
        <v>99</v>
      </c>
      <c r="C672" s="5">
        <v>45710</v>
      </c>
      <c r="D672" s="4" t="str">
        <f>VLOOKUP(B672,辅助信息!E:K,7,FALSE)</f>
        <v>JWDDCD2025051000019</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80</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81</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81</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77</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77</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77</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77</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77</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77</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71</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71</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71</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71</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71</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75</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75</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73</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73</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73</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73</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73</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77</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77</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77</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77</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75</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75</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73</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73</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73</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75</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75</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75</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75</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75</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75</v>
      </c>
      <c r="Q707" s="8"/>
      <c r="R707" s="8"/>
    </row>
    <row r="708" s="8" customFormat="1" hidden="1" spans="1:17">
      <c r="A708" s="105" t="s">
        <v>105</v>
      </c>
      <c r="B708" s="4" t="s">
        <v>99</v>
      </c>
      <c r="C708" s="5">
        <v>45713</v>
      </c>
      <c r="D708" s="4" t="str">
        <f>VLOOKUP(B708,辅助信息!E:K,7,FALSE)</f>
        <v>JWDDCD2025051000019</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80</v>
      </c>
      <c r="Q708" s="8" t="str">
        <f>VLOOKUP(B708,辅助信息!E:M,9,FALSE)</f>
        <v>ZTWM-CDGS-XS-2024-0248-五冶钢构-南充市医学院项目</v>
      </c>
    </row>
    <row r="709" s="8" customFormat="1" hidden="1" spans="1:17">
      <c r="A709" s="85"/>
      <c r="B709" s="4" t="s">
        <v>99</v>
      </c>
      <c r="C709" s="5">
        <v>45713</v>
      </c>
      <c r="D709" s="4" t="str">
        <f>VLOOKUP(B709,辅助信息!E:K,7,FALSE)</f>
        <v>JWDDCD2025051000019</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80</v>
      </c>
      <c r="Q709" s="8" t="str">
        <f>VLOOKUP(B709,辅助信息!E:M,9,FALSE)</f>
        <v>ZTWM-CDGS-XS-2024-0248-五冶钢构-南充市医学院项目</v>
      </c>
    </row>
    <row r="710" s="8" customFormat="1" hidden="1" spans="1:17">
      <c r="A710" s="85"/>
      <c r="B710" s="4" t="s">
        <v>99</v>
      </c>
      <c r="C710" s="5">
        <v>45713</v>
      </c>
      <c r="D710" s="4" t="str">
        <f>VLOOKUP(B710,辅助信息!E:K,7,FALSE)</f>
        <v>JWDDCD2025051000019</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80</v>
      </c>
      <c r="Q710" s="8" t="str">
        <f>VLOOKUP(B710,辅助信息!E:M,9,FALSE)</f>
        <v>ZTWM-CDGS-XS-2024-0248-五冶钢构-南充市医学院项目</v>
      </c>
    </row>
    <row r="711" s="8" customFormat="1" hidden="1" spans="1:17">
      <c r="A711" s="85"/>
      <c r="B711" s="4" t="s">
        <v>99</v>
      </c>
      <c r="C711" s="5">
        <v>45713</v>
      </c>
      <c r="D711" s="4" t="str">
        <f>VLOOKUP(B711,辅助信息!E:K,7,FALSE)</f>
        <v>JWDDCD2025051000019</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80</v>
      </c>
      <c r="Q711" s="8" t="str">
        <f>VLOOKUP(B711,辅助信息!E:M,9,FALSE)</f>
        <v>ZTWM-CDGS-XS-2024-0248-五冶钢构-南充市医学院项目</v>
      </c>
    </row>
    <row r="712" s="8" customFormat="1" hidden="1" spans="1:17">
      <c r="A712" s="83"/>
      <c r="B712" s="4" t="s">
        <v>99</v>
      </c>
      <c r="C712" s="5">
        <v>45713</v>
      </c>
      <c r="D712" s="4" t="str">
        <f>VLOOKUP(B712,辅助信息!E:K,7,FALSE)</f>
        <v>JWDDCD2025051000019</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80</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73</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73</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73</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73</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73</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73</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73</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73</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73</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73</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73</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73</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73</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73</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73</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72</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72</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72</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72</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72</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73</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73</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73</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73</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73</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73</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73</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73</v>
      </c>
      <c r="Q745" s="8" t="str">
        <f>VLOOKUP(B745,辅助信息!E:M,9,FALSE)</f>
        <v>ZTWM-CDGS-XS-2024-0134-商投建工达州中医药科技成果示范园项目</v>
      </c>
      <c r="R745" s="8"/>
    </row>
    <row r="746" hidden="1" spans="2:18">
      <c r="B746" s="4" t="s">
        <v>20</v>
      </c>
      <c r="C746" s="5">
        <v>45714</v>
      </c>
      <c r="D746" s="4" t="str">
        <f>VLOOKUP(B746,辅助信息!E:K,7,FALSE)</f>
        <v>JWDDCD2025051000019</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73</v>
      </c>
      <c r="Q746" s="8" t="str">
        <f>VLOOKUP(B746,辅助信息!E:M,9,FALSE)</f>
        <v>ZTWM-CDGS-XS-2024-0248-五冶钢构-南充市医学院项目</v>
      </c>
      <c r="R746" s="8"/>
    </row>
    <row r="747" hidden="1" spans="2:18">
      <c r="B747" s="4" t="s">
        <v>20</v>
      </c>
      <c r="C747" s="5">
        <v>45714</v>
      </c>
      <c r="D747" s="4" t="str">
        <f>VLOOKUP(B747,辅助信息!E:K,7,FALSE)</f>
        <v>JWDDCD2025051000019</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73</v>
      </c>
      <c r="Q747" s="8" t="str">
        <f>VLOOKUP(B747,辅助信息!E:M,9,FALSE)</f>
        <v>ZTWM-CDGS-XS-2024-0248-五冶钢构-南充市医学院项目</v>
      </c>
      <c r="R747" s="8"/>
    </row>
    <row r="748" hidden="1" spans="2:18">
      <c r="B748" s="4" t="s">
        <v>20</v>
      </c>
      <c r="C748" s="5">
        <v>45714</v>
      </c>
      <c r="D748" s="4" t="str">
        <f>VLOOKUP(B748,辅助信息!E:K,7,FALSE)</f>
        <v>JWDDCD2025051000019</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73</v>
      </c>
      <c r="Q748" s="8" t="str">
        <f>VLOOKUP(B748,辅助信息!E:M,9,FALSE)</f>
        <v>ZTWM-CDGS-XS-2024-0248-五冶钢构-南充市医学院项目</v>
      </c>
      <c r="R748" s="8"/>
    </row>
    <row r="749" hidden="1" spans="2:18">
      <c r="B749" s="4" t="s">
        <v>20</v>
      </c>
      <c r="C749" s="5">
        <v>45714</v>
      </c>
      <c r="D749" s="4" t="str">
        <f>VLOOKUP(B749,辅助信息!E:K,7,FALSE)</f>
        <v>JWDDCD2025051000019</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73</v>
      </c>
      <c r="Q749" s="8" t="str">
        <f>VLOOKUP(B749,辅助信息!E:M,9,FALSE)</f>
        <v>ZTWM-CDGS-XS-2024-0248-五冶钢构-南充市医学院项目</v>
      </c>
      <c r="R749" s="8"/>
    </row>
    <row r="750" hidden="1" spans="2:18">
      <c r="B750" s="4" t="s">
        <v>20</v>
      </c>
      <c r="C750" s="5">
        <v>45714</v>
      </c>
      <c r="D750" s="4" t="str">
        <f>VLOOKUP(B750,辅助信息!E:K,7,FALSE)</f>
        <v>JWDDCD2025051000019</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73</v>
      </c>
      <c r="Q750" s="8" t="str">
        <f>VLOOKUP(B750,辅助信息!E:M,9,FALSE)</f>
        <v>ZTWM-CDGS-XS-2024-0248-五冶钢构-南充市医学院项目</v>
      </c>
      <c r="R750" s="8"/>
    </row>
    <row r="751" hidden="1" spans="2:18">
      <c r="B751" s="4" t="s">
        <v>20</v>
      </c>
      <c r="C751" s="5">
        <v>45714</v>
      </c>
      <c r="D751" s="4" t="str">
        <f>VLOOKUP(B751,辅助信息!E:K,7,FALSE)</f>
        <v>JWDDCD2025051000019</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73</v>
      </c>
      <c r="Q751" s="8" t="str">
        <f>VLOOKUP(B751,辅助信息!E:M,9,FALSE)</f>
        <v>ZTWM-CDGS-XS-2024-0248-五冶钢构-南充市医学院项目</v>
      </c>
      <c r="R751" s="8"/>
    </row>
    <row r="752" hidden="1" spans="2:18">
      <c r="B752" s="4" t="s">
        <v>98</v>
      </c>
      <c r="C752" s="5">
        <v>45714</v>
      </c>
      <c r="D752" s="4" t="str">
        <f>VLOOKUP(B752,辅助信息!E:K,7,FALSE)</f>
        <v>JWDDCD2025051000019</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73</v>
      </c>
      <c r="Q752" s="8" t="str">
        <f>VLOOKUP(B752,辅助信息!E:M,9,FALSE)</f>
        <v>ZTWM-CDGS-XS-2024-0248-五冶钢构-南充市医学院项目</v>
      </c>
      <c r="R752" s="8"/>
    </row>
    <row r="753" hidden="1" spans="2:18">
      <c r="B753" s="4" t="s">
        <v>98</v>
      </c>
      <c r="C753" s="5">
        <v>45714</v>
      </c>
      <c r="D753" s="4" t="str">
        <f>VLOOKUP(B753,辅助信息!E:K,7,FALSE)</f>
        <v>JWDDCD2025051000019</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73</v>
      </c>
      <c r="Q753" s="8" t="str">
        <f>VLOOKUP(B753,辅助信息!E:M,9,FALSE)</f>
        <v>ZTWM-CDGS-XS-2024-0248-五冶钢构-南充市医学院项目</v>
      </c>
      <c r="R753" s="8"/>
    </row>
    <row r="754" hidden="1" spans="2:18">
      <c r="B754" s="4" t="s">
        <v>98</v>
      </c>
      <c r="C754" s="5">
        <v>45714</v>
      </c>
      <c r="D754" s="4" t="str">
        <f>VLOOKUP(B754,辅助信息!E:K,7,FALSE)</f>
        <v>JWDDCD2025051000019</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73</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73</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73</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73</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73</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73</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72</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72</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72</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72</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72</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73</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73</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73</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73</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73</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73</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73</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73</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73</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72</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72</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72</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72</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72</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73</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73</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73</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73</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73</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73</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72</v>
      </c>
      <c r="Q785" s="8" t="str">
        <f>VLOOKUP(B785,辅助信息!E:M,9,FALSE)</f>
        <v>ZTWM-CDGS-XS-2024-0181-五冶天府-国道542项目（二批次）</v>
      </c>
      <c r="R785" s="8"/>
    </row>
    <row r="786" hidden="1" spans="2:18">
      <c r="B786" s="4" t="s">
        <v>20</v>
      </c>
      <c r="C786" s="5">
        <v>45719</v>
      </c>
      <c r="D786" s="4" t="str">
        <f>VLOOKUP(B786,辅助信息!E:K,7,FALSE)</f>
        <v>JWDDCD2025051000019</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71</v>
      </c>
      <c r="Q786" s="8" t="str">
        <f>VLOOKUP(B786,辅助信息!E:M,9,FALSE)</f>
        <v>ZTWM-CDGS-XS-2024-0248-五冶钢构-南充市医学院项目</v>
      </c>
      <c r="R786" s="8"/>
    </row>
    <row r="787" hidden="1" spans="2:18">
      <c r="B787" s="4" t="s">
        <v>20</v>
      </c>
      <c r="C787" s="5">
        <v>45719</v>
      </c>
      <c r="D787" s="4" t="str">
        <f>VLOOKUP(B787,辅助信息!E:K,7,FALSE)</f>
        <v>JWDDCD2025051000019</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71</v>
      </c>
      <c r="Q787" s="8" t="str">
        <f>VLOOKUP(B787,辅助信息!E:M,9,FALSE)</f>
        <v>ZTWM-CDGS-XS-2024-0248-五冶钢构-南充市医学院项目</v>
      </c>
      <c r="R787" s="8"/>
    </row>
    <row r="788" hidden="1" spans="2:18">
      <c r="B788" s="4" t="s">
        <v>20</v>
      </c>
      <c r="C788" s="5">
        <v>45719</v>
      </c>
      <c r="D788" s="4" t="str">
        <f>VLOOKUP(B788,辅助信息!E:K,7,FALSE)</f>
        <v>JWDDCD2025051000019</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71</v>
      </c>
      <c r="Q788" s="8" t="str">
        <f>VLOOKUP(B788,辅助信息!E:M,9,FALSE)</f>
        <v>ZTWM-CDGS-XS-2024-0248-五冶钢构-南充市医学院项目</v>
      </c>
      <c r="R788" s="8"/>
    </row>
    <row r="789" hidden="1" spans="2:18">
      <c r="B789" s="4" t="s">
        <v>89</v>
      </c>
      <c r="C789" s="5">
        <v>45719</v>
      </c>
      <c r="D789" s="4" t="str">
        <f>VLOOKUP(B789,辅助信息!E:K,7,FALSE)</f>
        <v>JWDDCD2025051000019</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71</v>
      </c>
      <c r="Q789" s="8" t="str">
        <f>VLOOKUP(B789,辅助信息!E:M,9,FALSE)</f>
        <v>ZTWM-CDGS-XS-2024-0248-五冶钢构-南充市医学院项目</v>
      </c>
      <c r="R789" s="8"/>
    </row>
    <row r="790" hidden="1" spans="2:18">
      <c r="B790" s="4" t="s">
        <v>20</v>
      </c>
      <c r="C790" s="5">
        <v>45719</v>
      </c>
      <c r="D790" s="4" t="str">
        <f>VLOOKUP(B790,辅助信息!E:K,7,FALSE)</f>
        <v>JWDDCD2025051000019</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71</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71</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69</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69</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71</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71</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71</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70</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70</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65</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65</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71</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71</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70</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70</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70</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70</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70</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70</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70</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72</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72</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72</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73</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73</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69</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71</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71</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67</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67</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67</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67</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67</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66</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66</v>
      </c>
      <c r="Q826" s="8" t="str">
        <f>VLOOKUP(B826,辅助信息!E:M,9,FALSE)</f>
        <v>ZTWM-CDGS-XS-2024-0134-商投建工达州中医药科技成果示范园项目</v>
      </c>
      <c r="R826" s="8"/>
    </row>
    <row r="827" hidden="1" spans="2:18">
      <c r="B827" s="4" t="s">
        <v>113</v>
      </c>
      <c r="C827" s="5">
        <v>45721</v>
      </c>
      <c r="D827" s="4" t="str">
        <f>VLOOKUP(B827,辅助信息!E:K,7,FALSE)</f>
        <v>JWDDCD2025051000019</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67</v>
      </c>
      <c r="Q827" s="8" t="str">
        <f>VLOOKUP(B827,辅助信息!E:M,9,FALSE)</f>
        <v>ZTWM-CDGS-XS-2024-0248-五冶钢构-南充市医学院项目</v>
      </c>
      <c r="R827" s="8"/>
    </row>
    <row r="828" hidden="1" spans="2:18">
      <c r="B828" s="4" t="s">
        <v>113</v>
      </c>
      <c r="C828" s="5">
        <v>45721</v>
      </c>
      <c r="D828" s="4" t="str">
        <f>VLOOKUP(B828,辅助信息!E:K,7,FALSE)</f>
        <v>JWDDCD2025051000019</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67</v>
      </c>
      <c r="Q828" s="8" t="str">
        <f>VLOOKUP(B828,辅助信息!E:M,9,FALSE)</f>
        <v>ZTWM-CDGS-XS-2024-0248-五冶钢构-南充市医学院项目</v>
      </c>
      <c r="R828" s="8"/>
    </row>
    <row r="829" hidden="1" spans="2:18">
      <c r="B829" s="4" t="s">
        <v>113</v>
      </c>
      <c r="C829" s="5">
        <v>45721</v>
      </c>
      <c r="D829" s="4" t="str">
        <f>VLOOKUP(B829,辅助信息!E:K,7,FALSE)</f>
        <v>JWDDCD2025051000019</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67</v>
      </c>
      <c r="Q829" s="8" t="str">
        <f>VLOOKUP(B829,辅助信息!E:M,9,FALSE)</f>
        <v>ZTWM-CDGS-XS-2024-0248-五冶钢构-南充市医学院项目</v>
      </c>
      <c r="R829" s="8"/>
    </row>
    <row r="830" hidden="1" spans="2:18">
      <c r="B830" s="4" t="s">
        <v>60</v>
      </c>
      <c r="C830" s="5">
        <v>45721</v>
      </c>
      <c r="D830" s="4" t="str">
        <f>VLOOKUP(B830,辅助信息!E:K,7,FALSE)</f>
        <v>JWDDCD2025051000019</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67</v>
      </c>
      <c r="Q830" s="8" t="str">
        <f>VLOOKUP(B830,辅助信息!E:M,9,FALSE)</f>
        <v>ZTWM-CDGS-XS-2024-0248-五冶钢构-南充市医学院项目</v>
      </c>
      <c r="R830" s="8"/>
    </row>
    <row r="831" hidden="1" spans="2:18">
      <c r="B831" s="4" t="s">
        <v>60</v>
      </c>
      <c r="C831" s="5">
        <v>45721</v>
      </c>
      <c r="D831" s="4" t="str">
        <f>VLOOKUP(B831,辅助信息!E:K,7,FALSE)</f>
        <v>JWDDCD2025051000019</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67</v>
      </c>
      <c r="Q831" s="8" t="str">
        <f>VLOOKUP(B831,辅助信息!E:M,9,FALSE)</f>
        <v>ZTWM-CDGS-XS-2024-0248-五冶钢构-南充市医学院项目</v>
      </c>
      <c r="R831" s="8"/>
    </row>
    <row r="832" hidden="1" spans="2:18">
      <c r="B832" s="4" t="s">
        <v>60</v>
      </c>
      <c r="C832" s="5">
        <v>45721</v>
      </c>
      <c r="D832" s="4" t="str">
        <f>VLOOKUP(B832,辅助信息!E:K,7,FALSE)</f>
        <v>JWDDCD2025051000019</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67</v>
      </c>
      <c r="Q832" s="8" t="str">
        <f>VLOOKUP(B832,辅助信息!E:M,9,FALSE)</f>
        <v>ZTWM-CDGS-XS-2024-0248-五冶钢构-南充市医学院项目</v>
      </c>
      <c r="R832" s="8"/>
    </row>
    <row r="833" hidden="1" spans="2:18">
      <c r="B833" s="4" t="s">
        <v>60</v>
      </c>
      <c r="C833" s="5">
        <v>45721</v>
      </c>
      <c r="D833" s="4" t="str">
        <f>VLOOKUP(B833,辅助信息!E:K,7,FALSE)</f>
        <v>JWDDCD2025051000019</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67</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73</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73</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69</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71</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71</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67</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67</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67</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67</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67</v>
      </c>
      <c r="Q843" s="8" t="str">
        <f>VLOOKUP(B843,辅助信息!E:M,9,FALSE)</f>
        <v>ZTWM-CDGS-XS-2024-0181-五冶天府-国道542项目（二批次）</v>
      </c>
      <c r="R843" s="8"/>
    </row>
    <row r="844" hidden="1" spans="2:18">
      <c r="B844" s="4" t="s">
        <v>113</v>
      </c>
      <c r="C844" s="5">
        <v>45722</v>
      </c>
      <c r="D844" s="4" t="str">
        <f>VLOOKUP(B844,辅助信息!E:K,7,FALSE)</f>
        <v>JWDDCD2025051000019</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67</v>
      </c>
      <c r="Q844" s="8" t="str">
        <f>VLOOKUP(B844,辅助信息!E:M,9,FALSE)</f>
        <v>ZTWM-CDGS-XS-2024-0248-五冶钢构-南充市医学院项目</v>
      </c>
      <c r="R844" s="8"/>
    </row>
    <row r="845" hidden="1" spans="2:18">
      <c r="B845" s="4" t="s">
        <v>113</v>
      </c>
      <c r="C845" s="5">
        <v>45722</v>
      </c>
      <c r="D845" s="4" t="str">
        <f>VLOOKUP(B845,辅助信息!E:K,7,FALSE)</f>
        <v>JWDDCD2025051000019</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67</v>
      </c>
      <c r="Q845" s="8" t="str">
        <f>VLOOKUP(B845,辅助信息!E:M,9,FALSE)</f>
        <v>ZTWM-CDGS-XS-2024-0248-五冶钢构-南充市医学院项目</v>
      </c>
      <c r="R845" s="8"/>
    </row>
    <row r="846" hidden="1" spans="2:18">
      <c r="B846" s="4" t="s">
        <v>113</v>
      </c>
      <c r="C846" s="5">
        <v>45722</v>
      </c>
      <c r="D846" s="4" t="str">
        <f>VLOOKUP(B846,辅助信息!E:K,7,FALSE)</f>
        <v>JWDDCD2025051000019</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67</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65</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65</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65</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65</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66</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66</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66</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66</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66</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66</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73</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73</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69</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63</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63</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67</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67</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67</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67</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67</v>
      </c>
      <c r="Q872" s="8" t="str">
        <f>VLOOKUP(B872,辅助信息!E:M,9,FALSE)</f>
        <v>ZTWM-CDGS-XS-2024-0181-五冶天府-国道542项目（二批次）</v>
      </c>
      <c r="R872" s="8"/>
    </row>
    <row r="873" hidden="1" spans="2:18">
      <c r="B873" s="4" t="s">
        <v>113</v>
      </c>
      <c r="C873" s="5">
        <v>45726</v>
      </c>
      <c r="D873" s="4" t="str">
        <f>VLOOKUP(B873,辅助信息!E:K,7,FALSE)</f>
        <v>JWDDCD2025051000019</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67</v>
      </c>
      <c r="Q873" s="8" t="str">
        <f>VLOOKUP(B873,辅助信息!E:M,9,FALSE)</f>
        <v>ZTWM-CDGS-XS-2024-0248-五冶钢构-南充市医学院项目</v>
      </c>
      <c r="R873" s="8"/>
    </row>
    <row r="874" hidden="1" spans="2:18">
      <c r="B874" s="4" t="s">
        <v>113</v>
      </c>
      <c r="C874" s="5">
        <v>45726</v>
      </c>
      <c r="D874" s="4" t="str">
        <f>VLOOKUP(B874,辅助信息!E:K,7,FALSE)</f>
        <v>JWDDCD2025051000019</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67</v>
      </c>
      <c r="Q874" s="8" t="str">
        <f>VLOOKUP(B874,辅助信息!E:M,9,FALSE)</f>
        <v>ZTWM-CDGS-XS-2024-0248-五冶钢构-南充市医学院项目</v>
      </c>
      <c r="R874" s="8"/>
    </row>
    <row r="875" hidden="1" spans="2:18">
      <c r="B875" s="4" t="s">
        <v>113</v>
      </c>
      <c r="C875" s="5">
        <v>45726</v>
      </c>
      <c r="D875" s="4" t="str">
        <f>VLOOKUP(B875,辅助信息!E:K,7,FALSE)</f>
        <v>JWDDCD2025051000019</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67</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65</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65</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65</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65</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63</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61</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61</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63</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63</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63</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63</v>
      </c>
      <c r="Q886" s="8" t="str">
        <f>VLOOKUP(B886,辅助信息!E:M,9,FALSE)</f>
        <v>ZTWM-CDGS-XS-2024-0134-商投建工达州中医药科技成果示范园项目</v>
      </c>
      <c r="R886" s="8"/>
    </row>
    <row r="887" hidden="1" spans="2:18">
      <c r="B887" s="4" t="s">
        <v>20</v>
      </c>
      <c r="C887" s="5">
        <v>45726</v>
      </c>
      <c r="D887" s="4" t="str">
        <f>VLOOKUP(B887,辅助信息!E:K,7,FALSE)</f>
        <v>JWDDCD2025051000019</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62</v>
      </c>
      <c r="Q887" s="8" t="str">
        <f>VLOOKUP(B887,辅助信息!E:M,9,FALSE)</f>
        <v>ZTWM-CDGS-XS-2024-0248-五冶钢构-南充市医学院项目</v>
      </c>
      <c r="R887" s="8"/>
    </row>
    <row r="888" hidden="1" spans="2:18">
      <c r="B888" s="4" t="s">
        <v>20</v>
      </c>
      <c r="C888" s="5">
        <v>45726</v>
      </c>
      <c r="D888" s="4" t="str">
        <f>VLOOKUP(B888,辅助信息!E:K,7,FALSE)</f>
        <v>JWDDCD2025051000019</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62</v>
      </c>
      <c r="Q888" s="8" t="str">
        <f>VLOOKUP(B888,辅助信息!E:M,9,FALSE)</f>
        <v>ZTWM-CDGS-XS-2024-0248-五冶钢构-南充市医学院项目</v>
      </c>
      <c r="R888" s="8"/>
    </row>
    <row r="889" hidden="1" spans="2:18">
      <c r="B889" s="4" t="s">
        <v>20</v>
      </c>
      <c r="C889" s="5">
        <v>45726</v>
      </c>
      <c r="D889" s="4" t="str">
        <f>VLOOKUP(B889,辅助信息!E:K,7,FALSE)</f>
        <v>JWDDCD2025051000019</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62</v>
      </c>
      <c r="Q889" s="8" t="str">
        <f>VLOOKUP(B889,辅助信息!E:M,9,FALSE)</f>
        <v>ZTWM-CDGS-XS-2024-0248-五冶钢构-南充市医学院项目</v>
      </c>
      <c r="R889" s="8"/>
    </row>
    <row r="890" hidden="1" spans="2:18">
      <c r="B890" s="4" t="s">
        <v>20</v>
      </c>
      <c r="C890" s="5">
        <v>45726</v>
      </c>
      <c r="D890" s="4" t="str">
        <f>VLOOKUP(B890,辅助信息!E:K,7,FALSE)</f>
        <v>JWDDCD2025051000019</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62</v>
      </c>
      <c r="Q890" s="8" t="str">
        <f>VLOOKUP(B890,辅助信息!E:M,9,FALSE)</f>
        <v>ZTWM-CDGS-XS-2024-0248-五冶钢构-南充市医学院项目</v>
      </c>
      <c r="R890" s="8"/>
    </row>
    <row r="891" hidden="1" spans="2:18">
      <c r="B891" s="4" t="s">
        <v>20</v>
      </c>
      <c r="C891" s="5">
        <v>45726</v>
      </c>
      <c r="D891" s="4" t="str">
        <f>VLOOKUP(B891,辅助信息!E:K,7,FALSE)</f>
        <v>JWDDCD2025051000019</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62</v>
      </c>
      <c r="Q891" s="8" t="str">
        <f>VLOOKUP(B891,辅助信息!E:M,9,FALSE)</f>
        <v>ZTWM-CDGS-XS-2024-0248-五冶钢构-南充市医学院项目</v>
      </c>
      <c r="R891" s="8"/>
    </row>
    <row r="892" hidden="1" spans="2:18">
      <c r="B892" s="4" t="s">
        <v>117</v>
      </c>
      <c r="C892" s="5">
        <v>45726</v>
      </c>
      <c r="D892" s="4" t="str">
        <f>VLOOKUP(B892,辅助信息!E:K,7,FALSE)</f>
        <v>JWDDCD2025051000019</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62</v>
      </c>
      <c r="Q892" s="8" t="str">
        <f>VLOOKUP(B892,辅助信息!E:M,9,FALSE)</f>
        <v>ZTWM-CDGS-XS-2024-0248-五冶钢构-南充市医学院项目</v>
      </c>
      <c r="R892" s="8"/>
    </row>
    <row r="893" hidden="1" spans="2:18">
      <c r="B893" s="4" t="s">
        <v>117</v>
      </c>
      <c r="C893" s="5">
        <v>45726</v>
      </c>
      <c r="D893" s="4" t="str">
        <f>VLOOKUP(B893,辅助信息!E:K,7,FALSE)</f>
        <v>JWDDCD2025051000019</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62</v>
      </c>
      <c r="Q893" s="8" t="str">
        <f>VLOOKUP(B893,辅助信息!E:M,9,FALSE)</f>
        <v>ZTWM-CDGS-XS-2024-0248-五冶钢构-南充市医学院项目</v>
      </c>
      <c r="R893" s="8"/>
    </row>
    <row r="894" hidden="1" spans="2:18">
      <c r="B894" s="4" t="s">
        <v>72</v>
      </c>
      <c r="C894" s="5">
        <v>45726</v>
      </c>
      <c r="D894" s="4" t="str">
        <f>VLOOKUP(B894,辅助信息!E:K,7,FALSE)</f>
        <v>JWDDCD2025051000019</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62</v>
      </c>
      <c r="Q894" s="8" t="str">
        <f>VLOOKUP(B894,辅助信息!E:M,9,FALSE)</f>
        <v>ZTWM-CDGS-XS-2024-0248-五冶钢构-南充市医学院项目</v>
      </c>
      <c r="R894" s="8"/>
    </row>
    <row r="895" hidden="1" spans="2:18">
      <c r="B895" s="4" t="s">
        <v>72</v>
      </c>
      <c r="C895" s="5">
        <v>45726</v>
      </c>
      <c r="D895" s="4" t="str">
        <f>VLOOKUP(B895,辅助信息!E:K,7,FALSE)</f>
        <v>JWDDCD2025051000019</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62</v>
      </c>
      <c r="Q895" s="8" t="str">
        <f>VLOOKUP(B895,辅助信息!E:M,9,FALSE)</f>
        <v>ZTWM-CDGS-XS-2024-0248-五冶钢构-南充市医学院项目</v>
      </c>
      <c r="R895" s="8"/>
    </row>
    <row r="896" hidden="1" spans="2:18">
      <c r="B896" s="4" t="s">
        <v>72</v>
      </c>
      <c r="C896" s="5">
        <v>45726</v>
      </c>
      <c r="D896" s="4" t="str">
        <f>VLOOKUP(B896,辅助信息!E:K,7,FALSE)</f>
        <v>JWDDCD2025051000019</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62</v>
      </c>
      <c r="Q896" s="8" t="str">
        <f>VLOOKUP(B896,辅助信息!E:M,9,FALSE)</f>
        <v>ZTWM-CDGS-XS-2024-0248-五冶钢构-南充市医学院项目</v>
      </c>
      <c r="R896" s="8"/>
    </row>
    <row r="897" hidden="1" spans="2:18">
      <c r="B897" s="4" t="s">
        <v>72</v>
      </c>
      <c r="C897" s="5">
        <v>45726</v>
      </c>
      <c r="D897" s="4" t="str">
        <f>VLOOKUP(B897,辅助信息!E:K,7,FALSE)</f>
        <v>JWDDCD2025051000019</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62</v>
      </c>
      <c r="Q897" s="8" t="str">
        <f>VLOOKUP(B897,辅助信息!E:M,9,FALSE)</f>
        <v>ZTWM-CDGS-XS-2024-0248-五冶钢构-南充市医学院项目</v>
      </c>
      <c r="R897" s="8"/>
    </row>
    <row r="898" hidden="1" spans="2:18">
      <c r="B898" s="4" t="s">
        <v>72</v>
      </c>
      <c r="C898" s="5">
        <v>45726</v>
      </c>
      <c r="D898" s="4" t="str">
        <f>VLOOKUP(B898,辅助信息!E:K,7,FALSE)</f>
        <v>JWDDCD2025051000019</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62</v>
      </c>
      <c r="Q898" s="8" t="str">
        <f>VLOOKUP(B898,辅助信息!E:M,9,FALSE)</f>
        <v>ZTWM-CDGS-XS-2024-0248-五冶钢构-南充市医学院项目</v>
      </c>
      <c r="R898" s="8"/>
    </row>
    <row r="899" hidden="1" spans="2:18">
      <c r="B899" s="4" t="s">
        <v>72</v>
      </c>
      <c r="C899" s="5">
        <v>45726</v>
      </c>
      <c r="D899" s="4" t="str">
        <f>VLOOKUP(B899,辅助信息!E:K,7,FALSE)</f>
        <v>JWDDCD2025051000019</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62</v>
      </c>
      <c r="Q899" s="8" t="str">
        <f>VLOOKUP(B899,辅助信息!E:M,9,FALSE)</f>
        <v>ZTWM-CDGS-XS-2024-0248-五冶钢构-南充市医学院项目</v>
      </c>
      <c r="R899" s="8"/>
    </row>
    <row r="900" hidden="1" spans="2:18">
      <c r="B900" s="4" t="s">
        <v>72</v>
      </c>
      <c r="C900" s="5">
        <v>45726</v>
      </c>
      <c r="D900" s="4" t="str">
        <f>VLOOKUP(B900,辅助信息!E:K,7,FALSE)</f>
        <v>JWDDCD2025051000019</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62</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61</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61</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61</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61</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58</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58</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58</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61</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61</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61</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61</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61</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61</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61</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61</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61</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61</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61</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61</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61</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61</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61</v>
      </c>
      <c r="Q922" s="8" t="str">
        <f>VLOOKUP(B922,辅助信息!E:M,9,FALSE)</f>
        <v>ZTWM-CDGS-XS-2024-0181-五冶天府-国道542项目（二批次）</v>
      </c>
      <c r="R922" s="8"/>
    </row>
    <row r="923" hidden="1" spans="2:18">
      <c r="B923" s="4" t="s">
        <v>60</v>
      </c>
      <c r="C923" s="5">
        <v>45727</v>
      </c>
      <c r="D923" s="4" t="str">
        <f>VLOOKUP(B923,辅助信息!E:K,7,FALSE)</f>
        <v>JWDDCD2025051000019</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61</v>
      </c>
      <c r="Q923" s="8" t="str">
        <f>VLOOKUP(B923,辅助信息!E:M,9,FALSE)</f>
        <v>ZTWM-CDGS-XS-2024-0248-五冶钢构-南充市医学院项目</v>
      </c>
      <c r="R923" s="8"/>
    </row>
    <row r="924" hidden="1" spans="2:18">
      <c r="B924" s="4" t="s">
        <v>60</v>
      </c>
      <c r="C924" s="5">
        <v>45727</v>
      </c>
      <c r="D924" s="4" t="str">
        <f>VLOOKUP(B924,辅助信息!E:K,7,FALSE)</f>
        <v>JWDDCD2025051000019</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61</v>
      </c>
      <c r="Q924" s="8" t="str">
        <f>VLOOKUP(B924,辅助信息!E:M,9,FALSE)</f>
        <v>ZTWM-CDGS-XS-2024-0248-五冶钢构-南充市医学院项目</v>
      </c>
      <c r="R924" s="8"/>
    </row>
    <row r="925" hidden="1" spans="2:18">
      <c r="B925" s="4" t="s">
        <v>60</v>
      </c>
      <c r="C925" s="5">
        <v>45727</v>
      </c>
      <c r="D925" s="4" t="str">
        <f>VLOOKUP(B925,辅助信息!E:K,7,FALSE)</f>
        <v>JWDDCD2025051000019</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61</v>
      </c>
      <c r="Q925" s="8" t="str">
        <f>VLOOKUP(B925,辅助信息!E:M,9,FALSE)</f>
        <v>ZTWM-CDGS-XS-2024-0248-五冶钢构-南充市医学院项目</v>
      </c>
      <c r="R925" s="8"/>
    </row>
    <row r="926" hidden="1" spans="2:18">
      <c r="B926" s="4" t="s">
        <v>60</v>
      </c>
      <c r="C926" s="5">
        <v>45727</v>
      </c>
      <c r="D926" s="4" t="str">
        <f>VLOOKUP(B926,辅助信息!E:K,7,FALSE)</f>
        <v>JWDDCD2025051000019</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61</v>
      </c>
      <c r="Q926" s="8" t="str">
        <f>VLOOKUP(B926,辅助信息!E:M,9,FALSE)</f>
        <v>ZTWM-CDGS-XS-2024-0248-五冶钢构-南充市医学院项目</v>
      </c>
      <c r="R926" s="8"/>
    </row>
    <row r="927" hidden="1" spans="2:18">
      <c r="B927" s="4" t="s">
        <v>60</v>
      </c>
      <c r="C927" s="5">
        <v>45727</v>
      </c>
      <c r="D927" s="4" t="str">
        <f>VLOOKUP(B927,辅助信息!E:K,7,FALSE)</f>
        <v>JWDDCD2025051000019</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61</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63</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63</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63</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63</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63</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63</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63</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61</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61</v>
      </c>
      <c r="Q936" s="8" t="str">
        <f>VLOOKUP(B936,辅助信息!E:M,9,FALSE)</f>
        <v>ZTWM-CDGS-XS-2024-0181-五冶天府-国道542项目（二批次）</v>
      </c>
      <c r="R936" s="8"/>
    </row>
    <row r="937" hidden="1" spans="2:18">
      <c r="B937" s="4" t="s">
        <v>20</v>
      </c>
      <c r="C937" s="5">
        <v>45728</v>
      </c>
      <c r="D937" s="4" t="str">
        <f>VLOOKUP(B937,辅助信息!E:K,7,FALSE)</f>
        <v>JWDDCD2025051000019</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62</v>
      </c>
      <c r="Q937" s="8" t="str">
        <f>VLOOKUP(B937,辅助信息!E:M,9,FALSE)</f>
        <v>ZTWM-CDGS-XS-2024-0248-五冶钢构-南充市医学院项目</v>
      </c>
      <c r="R937" s="8"/>
    </row>
    <row r="938" hidden="1" spans="2:18">
      <c r="B938" s="4" t="s">
        <v>20</v>
      </c>
      <c r="C938" s="5">
        <v>45728</v>
      </c>
      <c r="D938" s="4" t="str">
        <f>VLOOKUP(B938,辅助信息!E:K,7,FALSE)</f>
        <v>JWDDCD2025051000019</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62</v>
      </c>
      <c r="Q938" s="8" t="str">
        <f>VLOOKUP(B938,辅助信息!E:M,9,FALSE)</f>
        <v>ZTWM-CDGS-XS-2024-0248-五冶钢构-南充市医学院项目</v>
      </c>
      <c r="R938" s="8"/>
    </row>
    <row r="939" hidden="1" spans="2:18">
      <c r="B939" s="4" t="s">
        <v>20</v>
      </c>
      <c r="C939" s="5">
        <v>45728</v>
      </c>
      <c r="D939" s="4" t="str">
        <f>VLOOKUP(B939,辅助信息!E:K,7,FALSE)</f>
        <v>JWDDCD2025051000019</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62</v>
      </c>
      <c r="Q939" s="8" t="str">
        <f>VLOOKUP(B939,辅助信息!E:M,9,FALSE)</f>
        <v>ZTWM-CDGS-XS-2024-0248-五冶钢构-南充市医学院项目</v>
      </c>
      <c r="R939" s="8"/>
    </row>
    <row r="940" hidden="1" spans="2:18">
      <c r="B940" s="4" t="s">
        <v>20</v>
      </c>
      <c r="C940" s="5">
        <v>45728</v>
      </c>
      <c r="D940" s="4" t="str">
        <f>VLOOKUP(B940,辅助信息!E:K,7,FALSE)</f>
        <v>JWDDCD2025051000019</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62</v>
      </c>
      <c r="Q940" s="8" t="str">
        <f>VLOOKUP(B940,辅助信息!E:M,9,FALSE)</f>
        <v>ZTWM-CDGS-XS-2024-0248-五冶钢构-南充市医学院项目</v>
      </c>
      <c r="R940" s="8"/>
    </row>
    <row r="941" hidden="1" spans="2:18">
      <c r="B941" s="4" t="s">
        <v>20</v>
      </c>
      <c r="C941" s="5">
        <v>45728</v>
      </c>
      <c r="D941" s="4" t="str">
        <f>VLOOKUP(B941,辅助信息!E:K,7,FALSE)</f>
        <v>JWDDCD2025051000019</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62</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61</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61</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61</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61</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61</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61</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63</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63</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63</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58</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58</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58</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58</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61</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61</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61</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61</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61</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61</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63</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63</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63</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58</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58</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58</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58</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56</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56</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56</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56</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51</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51</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51</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51</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56</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56</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56</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56</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56</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56</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56</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56</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56</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56</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56</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56</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56</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56</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56</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56</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56</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56</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56</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55</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58</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56</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56</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53</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JWDDCD2025051000019</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51</v>
      </c>
      <c r="Q1002" s="4" t="str">
        <f>VLOOKUP(B1002,辅助信息!E:M,9,FALSE)</f>
        <v>ZTWM-CDGS-XS-2024-0248-五冶钢构-南充市医学院项目</v>
      </c>
      <c r="R1002" s="8"/>
    </row>
    <row r="1003" hidden="1" spans="2:18">
      <c r="B1003" s="4" t="s">
        <v>73</v>
      </c>
      <c r="C1003" s="5">
        <v>45740</v>
      </c>
      <c r="D1003" s="4" t="str">
        <f>VLOOKUP(B1003,辅助信息!E:K,7,FALSE)</f>
        <v>JWDDCD2025051000019</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51</v>
      </c>
      <c r="Q1003" s="4" t="str">
        <f>VLOOKUP(B1003,辅助信息!E:M,9,FALSE)</f>
        <v>ZTWM-CDGS-XS-2024-0248-五冶钢构-南充市医学院项目</v>
      </c>
      <c r="R1003" s="8"/>
    </row>
    <row r="1004" hidden="1" spans="2:18">
      <c r="B1004" s="4" t="s">
        <v>113</v>
      </c>
      <c r="C1004" s="5">
        <v>45740</v>
      </c>
      <c r="D1004" s="4" t="str">
        <f>VLOOKUP(B1004,辅助信息!E:K,7,FALSE)</f>
        <v>JWDDCD2025051000019</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51</v>
      </c>
      <c r="Q1004" s="4" t="str">
        <f>VLOOKUP(B1004,辅助信息!E:M,9,FALSE)</f>
        <v>ZTWM-CDGS-XS-2024-0248-五冶钢构-南充市医学院项目</v>
      </c>
      <c r="R1004" s="8"/>
    </row>
    <row r="1005" hidden="1" spans="2:18">
      <c r="B1005" s="4" t="s">
        <v>113</v>
      </c>
      <c r="C1005" s="5">
        <v>45740</v>
      </c>
      <c r="D1005" s="4" t="str">
        <f>VLOOKUP(B1005,辅助信息!E:K,7,FALSE)</f>
        <v>JWDDCD2025051000019</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51</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51</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51</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51</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51</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51</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51</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51</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51</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51</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51</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51</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51</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51</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48</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48</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48</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51</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51</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51</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51</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51</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37</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37</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37</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37</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43</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43</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42</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42</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42</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42</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42</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42</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42</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39</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39</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39</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39</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39</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39</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39</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39</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39</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40</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40</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40</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40</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39</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39</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42</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42</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42</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42</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42</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42</v>
      </c>
      <c r="Q1061" s="8" t="str">
        <f>VLOOKUP(B1061,辅助信息!E:M,9,FALSE)</f>
        <v>ZTWM-CDGS-XS-2024-0181-五冶天府-国道542项目（二批次）</v>
      </c>
      <c r="R1061" s="8"/>
    </row>
    <row r="1062" hidden="1" spans="2:18">
      <c r="B1062" s="4" t="s">
        <v>89</v>
      </c>
      <c r="C1062" s="5">
        <v>45746</v>
      </c>
      <c r="D1062" s="4" t="str">
        <f>VLOOKUP(B1062,辅助信息!E:K,7,FALSE)</f>
        <v>JWDDCD2025051000019</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42</v>
      </c>
      <c r="Q1062" s="8" t="str">
        <f>VLOOKUP(B1062,辅助信息!E:M,9,FALSE)</f>
        <v>ZTWM-CDGS-XS-2024-0248-五冶钢构-南充市医学院项目</v>
      </c>
      <c r="R1062" s="8"/>
    </row>
    <row r="1063" hidden="1" spans="2:18">
      <c r="B1063" s="4" t="s">
        <v>89</v>
      </c>
      <c r="C1063" s="5">
        <v>45746</v>
      </c>
      <c r="D1063" s="4" t="str">
        <f>VLOOKUP(B1063,辅助信息!E:K,7,FALSE)</f>
        <v>JWDDCD2025051000019</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42</v>
      </c>
      <c r="Q1063" s="8" t="str">
        <f>VLOOKUP(B1063,辅助信息!E:M,9,FALSE)</f>
        <v>ZTWM-CDGS-XS-2024-0248-五冶钢构-南充市医学院项目</v>
      </c>
      <c r="R1063" s="8"/>
    </row>
    <row r="1064" hidden="1" spans="2:18">
      <c r="B1064" s="4" t="s">
        <v>89</v>
      </c>
      <c r="C1064" s="5">
        <v>45746</v>
      </c>
      <c r="D1064" s="4" t="str">
        <f>VLOOKUP(B1064,辅助信息!E:K,7,FALSE)</f>
        <v>JWDDCD2025051000019</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42</v>
      </c>
      <c r="Q1064" s="8" t="str">
        <f>VLOOKUP(B1064,辅助信息!E:M,9,FALSE)</f>
        <v>ZTWM-CDGS-XS-2024-0248-五冶钢构-南充市医学院项目</v>
      </c>
      <c r="R1064" s="8"/>
    </row>
    <row r="1065" hidden="1" spans="2:18">
      <c r="B1065" s="4" t="s">
        <v>89</v>
      </c>
      <c r="C1065" s="5">
        <v>45746</v>
      </c>
      <c r="D1065" s="4" t="str">
        <f>VLOOKUP(B1065,辅助信息!E:K,7,FALSE)</f>
        <v>JWDDCD2025051000019</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42</v>
      </c>
      <c r="Q1065" s="8" t="str">
        <f>VLOOKUP(B1065,辅助信息!E:M,9,FALSE)</f>
        <v>ZTWM-CDGS-XS-2024-0248-五冶钢构-南充市医学院项目</v>
      </c>
      <c r="R1065" s="8"/>
    </row>
    <row r="1066" hidden="1" spans="2:18">
      <c r="B1066" s="4" t="s">
        <v>127</v>
      </c>
      <c r="C1066" s="5">
        <v>45746</v>
      </c>
      <c r="D1066" s="4" t="str">
        <f>VLOOKUP(B1066,辅助信息!E:K,7,FALSE)</f>
        <v>JWDDCD2025051000019</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42</v>
      </c>
      <c r="Q1066" s="8" t="str">
        <f>VLOOKUP(B1066,辅助信息!E:M,9,FALSE)</f>
        <v>ZTWM-CDGS-XS-2024-0248-五冶钢构-南充市医学院项目</v>
      </c>
      <c r="R1066" s="8"/>
    </row>
    <row r="1067" hidden="1" spans="2:18">
      <c r="B1067" s="4" t="s">
        <v>127</v>
      </c>
      <c r="C1067" s="5">
        <v>45746</v>
      </c>
      <c r="D1067" s="4" t="str">
        <f>VLOOKUP(B1067,辅助信息!E:K,7,FALSE)</f>
        <v>JWDDCD2025051000019</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42</v>
      </c>
      <c r="Q1067" s="8" t="str">
        <f>VLOOKUP(B1067,辅助信息!E:M,9,FALSE)</f>
        <v>ZTWM-CDGS-XS-2024-0248-五冶钢构-南充市医学院项目</v>
      </c>
      <c r="R1067" s="8"/>
    </row>
    <row r="1068" hidden="1" spans="2:18">
      <c r="B1068" s="4" t="s">
        <v>127</v>
      </c>
      <c r="C1068" s="5">
        <v>45746</v>
      </c>
      <c r="D1068" s="4" t="str">
        <f>VLOOKUP(B1068,辅助信息!E:K,7,FALSE)</f>
        <v>JWDDCD2025051000019</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42</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21</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21</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21</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21</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21</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21</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21</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21</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21</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21</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21</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20</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20</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20</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20</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20</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20</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20</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20</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20</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20</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20</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20</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20</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20</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20</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20</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21</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20</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20</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20</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20</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20</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20</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17</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17</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17</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17</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17</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JWDDCD2025051000019</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20</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JWDDCD2025051000019</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20</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JWDDCD2025051000019</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20</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JWDDCD2025051000019</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20</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20</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20</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20</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20</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20</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20</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20</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20</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20</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20</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20</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20</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20</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20</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20</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20</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26</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26</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26</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26</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17</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17</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17</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17</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17</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17</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20</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20</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21</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17</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17</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17</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17</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17</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JWDDCD2025051000019</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23</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JWDDCD2025051000019</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23</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JWDDCD2025051000019</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23</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JWDDCD2025051000019</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23</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20</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20</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20</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20</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26</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26</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26</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26</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21</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21</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17</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17</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17</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17</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17</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17</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17</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17</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17</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17</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16</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16</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16</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16</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16</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16</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16</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16</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16</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16</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16</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16</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16</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16</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16</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16</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16</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16</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16</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16</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16</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16</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16</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16</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16</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16</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16</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16</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16</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16</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16</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16</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16</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JWDDCD2025051000019</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16</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20</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20</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26</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26</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26</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26</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21</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21</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17</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17</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17</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17</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17</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16</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16</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16</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16</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16</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16</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10</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10</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10</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10</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10</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10</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10</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10</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10</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16</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16</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16</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16</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16</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16</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16</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16</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16</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16</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16</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16</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16</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16</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16</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16</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16</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16</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16</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16</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14</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14</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14</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14</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14</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14</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14</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14</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14</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14</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20</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20</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14</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14</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14</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10</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10</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10</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10</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10</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10</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14</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12</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12</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12</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12</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12</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12</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12</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12</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12</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12</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12</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12</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12</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12</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12</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12</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12</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12</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12</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12</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12</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12</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12</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10</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10</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10</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10</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10</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11</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11</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11</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11</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11</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11</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11</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11</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9</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9</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9</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10</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10</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10</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10</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10</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10</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14</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12</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12</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12</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12</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12</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12</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11</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11</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11</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11</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JWDDCD2025051000019</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9</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JWDDCD2025051000019</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9</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JWDDCD2025051000019</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9</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7</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7</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7</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7</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7</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7</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7</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7</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7</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7</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7</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9</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9</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JWDDCD2025051000019</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JWDDCD2025051000019</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JWDDCD2025051000019</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JWDDCD2025051000019</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JWDDCD2025051000019</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JWDDCD2025051000019</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10</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10</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12</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12</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12</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12</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JWDDCD2025051000019</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9</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JWDDCD2025051000019</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9</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JWDDCD2025051000019</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9</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JWDDCD2025051000019</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9</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JWDDCD2025051000019</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9</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JWDDCD2025051000019</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9</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7</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7</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7</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7</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7</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7</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7</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7</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7</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7</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9</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9</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5</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5</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5</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5</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5</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5</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5</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5</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5</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5</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5</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5</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5</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5</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5</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5</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5</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5</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5</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5</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5</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5</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5</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5</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5</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5</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5</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5</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5</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86" si="70">IF(M1408="","",IF(N1408&lt;&gt;"",MAX(N1408-M1408,0),IF(TODAY()&gt;M1408,TODAY()-M1408,0)))</f>
        <v>4</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4</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4</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4</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4</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4</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JWDDCD2025051000019</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4</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JWDDCD2025051000019</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4</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JWDDCD2025051000019</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4</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JWDDCD2025051000019</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4</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JWDDCD2025051000019</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4</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JWDDCD2025051000019</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4</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4</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84" si="72">IF(OR(M1421="",N1421&lt;&gt;""),"",MAX(M1421-TODAY(),0))</f>
        <v>0</v>
      </c>
      <c r="P1421" s="71">
        <f ca="1" t="shared" ref="P1421:P1435" si="73">IF(M1421="","",IF(N1421&lt;&gt;"",MAX(N1421-M1421,0),IF(TODAY()&gt;M1421,TODAY()-M1421,0)))</f>
        <v>2</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2</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2</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2</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2</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2</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2</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2</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2</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2</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2</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2</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2</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2</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2</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5</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5</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5</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5</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4</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4</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4</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4</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4</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JWDDCD2025051000019</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4</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JWDDCD2025051000019</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4</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JWDDCD2025051000019</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4</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JWDDCD2025051000019</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4</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JWDDCD2025051000019</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4</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JWDDCD2025051000019</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4</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4</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2</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2</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2</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2</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2</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2</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2</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2</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2</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2</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2</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2</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2</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2</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2</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2</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2</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2</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2</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2</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 t="shared" si="70"/>
        <v>2</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 t="shared" si="72"/>
        <v>0</v>
      </c>
      <c r="P1473" s="71">
        <f ca="1" t="shared" si="70"/>
        <v>2</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 t="shared" si="72"/>
        <v>0</v>
      </c>
      <c r="P1474" s="71">
        <f ca="1" t="shared" si="70"/>
        <v>2</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 t="shared" si="72"/>
        <v>0</v>
      </c>
      <c r="P1475" s="71">
        <f ca="1" t="shared" si="70"/>
        <v>2</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 t="shared" si="72"/>
        <v>0</v>
      </c>
      <c r="P1476" s="71">
        <f ca="1" t="shared" si="70"/>
        <v>2</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 t="shared" si="72"/>
        <v>0</v>
      </c>
      <c r="P1477" s="71">
        <f ca="1" t="shared" si="70"/>
        <v>2</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 t="shared" si="72"/>
        <v>0</v>
      </c>
      <c r="P1478" s="71">
        <f ca="1" t="shared" si="70"/>
        <v>2</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 t="shared" si="72"/>
        <v>0</v>
      </c>
      <c r="P1479" s="71">
        <f ca="1" t="shared" si="70"/>
        <v>2</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 t="shared" si="72"/>
        <v>0</v>
      </c>
      <c r="P1480" s="71">
        <f ca="1" t="shared" si="70"/>
        <v>2</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 t="shared" si="72"/>
        <v>0</v>
      </c>
      <c r="P1481" s="71">
        <f ca="1" t="shared" si="70"/>
        <v>2</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 t="shared" si="72"/>
        <v>0</v>
      </c>
      <c r="P1482" s="71">
        <f ca="1" t="shared" si="70"/>
        <v>2</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 t="shared" si="72"/>
        <v>0</v>
      </c>
      <c r="P1483" s="71">
        <f ca="1" t="shared" si="70"/>
        <v>2</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 t="shared" si="72"/>
        <v>0</v>
      </c>
      <c r="P1484" s="71">
        <f ca="1" t="shared" si="70"/>
        <v>2</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 t="shared" ref="O1485:O1502" si="74">IF(OR(M1485="",N1485&lt;&gt;""),"",MAX(M1485-TODAY(),0))</f>
        <v>0</v>
      </c>
      <c r="P1485" s="71">
        <f ca="1" t="shared" si="70"/>
        <v>2</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 t="shared" si="74"/>
        <v>0</v>
      </c>
      <c r="P1486" s="71">
        <f ca="1" t="shared" si="70"/>
        <v>2</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 t="shared" si="74"/>
        <v>0</v>
      </c>
      <c r="P1487" s="71">
        <f ca="1" t="shared" ref="P1487:P1497" si="75">IF(M1487="","",IF(N1487&lt;&gt;"",MAX(N1487-M1487,0),IF(TODAY()&gt;M1487,TODAY()-M1487,0)))</f>
        <v>2</v>
      </c>
      <c r="Q1487" s="72" t="str">
        <f>VLOOKUP(B1487,辅助信息!E:M,9,FALSE)</f>
        <v>ZTWM-CDGS-XS-2024-0030-华西集采-简州大道</v>
      </c>
      <c r="R1487" s="72" t="str">
        <f>_xlfn._xlws.FILTER(辅助信息!D:D,辅助信息!E:E=B1487)</f>
        <v>华西简阳西城嘉苑</v>
      </c>
    </row>
    <row r="1488" hidden="1" spans="2:18">
      <c r="B1488" s="6" t="s">
        <v>147</v>
      </c>
      <c r="C1488" s="5">
        <v>45787</v>
      </c>
      <c r="D1488" s="6" t="str">
        <f>VLOOKUP(B1488,辅助信息!E:K,7,FALSE)</f>
        <v>JWDDCD2025050800081</v>
      </c>
      <c r="E1488" s="6" t="str">
        <f>VLOOKUP(F1488,辅助信息!A:B,2,FALSE)</f>
        <v>高线</v>
      </c>
      <c r="F1488" s="6" t="s">
        <v>57</v>
      </c>
      <c r="G1488" s="117">
        <v>7.5</v>
      </c>
      <c r="H1488" s="117" t="str">
        <f>_xlfn.XLOOKUP(C1488&amp;F1488&amp;I1488&amp;J1488,'[1]2025年已发货'!$F:$F&amp;'[1]2025年已发货'!$C:$C&amp;'[1]2025年已发货'!$G:$G&amp;'[1]2025年已发货'!$H:$H,'[1]2025年已发货'!$E:$E,"未发货")</f>
        <v>未发货</v>
      </c>
      <c r="I1488" s="6" t="str">
        <f>VLOOKUP(B1488,辅助信息!E:I,3,FALSE)</f>
        <v>（商投建工达州中医药科技园-4工区-11号楼）达州市通川区达州中医药职业学院犀牛大道北段</v>
      </c>
      <c r="J1488" s="6" t="str">
        <f>VLOOKUP(B1488,辅助信息!E:I,4,FALSE)</f>
        <v>张扬</v>
      </c>
      <c r="K1488" s="6">
        <f>VLOOKUP(J1488,辅助信息!H:I,2,FALSE)</f>
        <v>18381904567</v>
      </c>
      <c r="L1488" s="133" t="str">
        <f>VLOOKUP(B1488,辅助信息!E:J,6,FALSE)</f>
        <v>控制炉批号尽量少,优先安排达钢,提前联系到场规格及数量</v>
      </c>
      <c r="M1488" s="98">
        <v>45784</v>
      </c>
      <c r="O1488" s="71">
        <f ca="1" t="shared" si="74"/>
        <v>0</v>
      </c>
      <c r="P1488" s="71">
        <f ca="1" t="shared" si="75"/>
        <v>5</v>
      </c>
      <c r="Q1488" s="72" t="str">
        <f>VLOOKUP(B1488,辅助信息!E:M,9,FALSE)</f>
        <v>ZTWM-CDGS-XS-2024-0134-商投建工达州中医药科技成果示范园项目</v>
      </c>
      <c r="R1488" s="72" t="str">
        <f>_xlfn._xlws.FILTER(辅助信息!D:D,辅助信息!E:E=B1488)</f>
        <v>商投建工达州中医药科技园</v>
      </c>
    </row>
    <row r="1489" hidden="1" spans="2:18">
      <c r="B1489" s="6" t="s">
        <v>147</v>
      </c>
      <c r="C1489" s="5">
        <v>45787</v>
      </c>
      <c r="D1489" s="6" t="str">
        <f>VLOOKUP(B1489,辅助信息!E:K,7,FALSE)</f>
        <v>JWDDCD2025050800081</v>
      </c>
      <c r="E1489" s="6" t="str">
        <f>VLOOKUP(F1489,辅助信息!A:B,2,FALSE)</f>
        <v>螺纹钢</v>
      </c>
      <c r="F1489" s="6" t="s">
        <v>30</v>
      </c>
      <c r="G1489" s="117">
        <v>7</v>
      </c>
      <c r="H1489" s="117" t="str">
        <f>_xlfn.XLOOKUP(C1489&amp;F1489&amp;I1489&amp;J1489,'[1]2025年已发货'!$F:$F&amp;'[1]2025年已发货'!$C:$C&amp;'[1]2025年已发货'!$G:$G&amp;'[1]2025年已发货'!$H:$H,'[1]2025年已发货'!$E:$E,"未发货")</f>
        <v>未发货</v>
      </c>
      <c r="I1489" s="6" t="str">
        <f>VLOOKUP(B1489,辅助信息!E:I,3,FALSE)</f>
        <v>（商投建工达州中医药科技园-4工区-11号楼）达州市通川区达州中医药职业学院犀牛大道北段</v>
      </c>
      <c r="J1489" s="6" t="str">
        <f>VLOOKUP(B1489,辅助信息!E:I,4,FALSE)</f>
        <v>张扬</v>
      </c>
      <c r="K1489" s="6">
        <f>VLOOKUP(J1489,辅助信息!H:I,2,FALSE)</f>
        <v>18381904567</v>
      </c>
      <c r="L1489" s="133" t="str">
        <f>VLOOKUP(B1489,辅助信息!E:J,6,FALSE)</f>
        <v>控制炉批号尽量少,优先安排达钢,提前联系到场规格及数量</v>
      </c>
      <c r="M1489" s="98">
        <v>45784</v>
      </c>
      <c r="O1489" s="71">
        <f ca="1" t="shared" si="74"/>
        <v>0</v>
      </c>
      <c r="P1489" s="71">
        <f ca="1" t="shared" si="75"/>
        <v>5</v>
      </c>
      <c r="Q1489" s="72" t="str">
        <f>VLOOKUP(B1489,辅助信息!E:M,9,FALSE)</f>
        <v>ZTWM-CDGS-XS-2024-0134-商投建工达州中医药科技成果示范园项目</v>
      </c>
      <c r="R1489" s="72" t="str">
        <f>_xlfn._xlws.FILTER(辅助信息!D:D,辅助信息!E:E=B1489)</f>
        <v>商投建工达州中医药科技园</v>
      </c>
    </row>
    <row r="1490" hidden="1" spans="1:18">
      <c r="A1490" s="89" t="s">
        <v>100</v>
      </c>
      <c r="B1490" s="6" t="s">
        <v>106</v>
      </c>
      <c r="C1490" s="5">
        <v>45787</v>
      </c>
      <c r="D1490" s="6" t="str">
        <f>VLOOKUP(B1490,辅助信息!E:K,7,FALSE)</f>
        <v>JWDDCD2024101600133</v>
      </c>
      <c r="E1490" s="6" t="str">
        <f>VLOOKUP(F1490,辅助信息!A:B,2,FALSE)</f>
        <v>盘螺</v>
      </c>
      <c r="F1490" s="6" t="s">
        <v>40</v>
      </c>
      <c r="G1490" s="117">
        <v>57.5</v>
      </c>
      <c r="H1490" s="117" t="str">
        <f>_xlfn.XLOOKUP(C1490&amp;F1490&amp;I1490&amp;J1490,'[1]2025年已发货'!$F:$F&amp;'[1]2025年已发货'!$C:$C&amp;'[1]2025年已发货'!$G:$G&amp;'[1]2025年已发货'!$H:$H,'[1]2025年已发货'!$E:$E,"未发货")</f>
        <v>未发货</v>
      </c>
      <c r="I1490" s="6" t="str">
        <f>VLOOKUP(B1490,辅助信息!E:I,3,FALSE)</f>
        <v>（五冶钢构宜宾高县月江镇建设项目）  四川省宜宾市高县月江镇刚记超市斜对面(还阳组团沪碳二期项目)</v>
      </c>
      <c r="J1490" s="6" t="str">
        <f>VLOOKUP(B1490,辅助信息!E:I,4,FALSE)</f>
        <v>张朝亮</v>
      </c>
      <c r="K1490" s="6">
        <f>VLOOKUP(J1490,辅助信息!H:I,2,FALSE)</f>
        <v>15228205853</v>
      </c>
      <c r="L1490" s="133" t="str">
        <f>VLOOKUP(B1490,辅助信息!E:J,6,FALSE)</f>
        <v>提前联系到场规格</v>
      </c>
      <c r="M1490" s="98">
        <v>45785</v>
      </c>
      <c r="O1490" s="71">
        <f ca="1" t="shared" si="74"/>
        <v>0</v>
      </c>
      <c r="P1490" s="71">
        <f ca="1" t="shared" si="75"/>
        <v>4</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hidden="1" spans="1:18">
      <c r="A1491" s="89"/>
      <c r="B1491" s="6" t="s">
        <v>106</v>
      </c>
      <c r="C1491" s="5">
        <v>45787</v>
      </c>
      <c r="D1491" s="6" t="str">
        <f>VLOOKUP(B1491,辅助信息!E:K,7,FALSE)</f>
        <v>JWDDCD2024101600133</v>
      </c>
      <c r="E1491" s="6" t="str">
        <f>VLOOKUP(F1491,辅助信息!A:B,2,FALSE)</f>
        <v>螺纹钢</v>
      </c>
      <c r="F1491" s="6" t="s">
        <v>27</v>
      </c>
      <c r="G1491" s="117">
        <v>9</v>
      </c>
      <c r="H1491" s="117" t="str">
        <f>_xlfn.XLOOKUP(C1491&amp;F1491&amp;I1491&amp;J1491,'[1]2025年已发货'!$F:$F&amp;'[1]2025年已发货'!$C:$C&amp;'[1]2025年已发货'!$G:$G&amp;'[1]2025年已发货'!$H:$H,'[1]2025年已发货'!$E:$E,"未发货")</f>
        <v>未发货</v>
      </c>
      <c r="I1491" s="6" t="str">
        <f>VLOOKUP(B1491,辅助信息!E:I,3,FALSE)</f>
        <v>（五冶钢构宜宾高县月江镇建设项目）  四川省宜宾市高县月江镇刚记超市斜对面(还阳组团沪碳二期项目)</v>
      </c>
      <c r="J1491" s="6" t="str">
        <f>VLOOKUP(B1491,辅助信息!E:I,4,FALSE)</f>
        <v>张朝亮</v>
      </c>
      <c r="K1491" s="6">
        <f>VLOOKUP(J1491,辅助信息!H:I,2,FALSE)</f>
        <v>15228205853</v>
      </c>
      <c r="L1491" s="133" t="str">
        <f>VLOOKUP(B1491,辅助信息!E:J,6,FALSE)</f>
        <v>提前联系到场规格</v>
      </c>
      <c r="M1491" s="98">
        <v>45785</v>
      </c>
      <c r="O1491" s="71">
        <f ca="1" t="shared" si="74"/>
        <v>0</v>
      </c>
      <c r="P1491" s="71">
        <f ca="1" t="shared" si="75"/>
        <v>4</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hidden="1" spans="1:18">
      <c r="A1492" s="89"/>
      <c r="B1492" s="6" t="s">
        <v>106</v>
      </c>
      <c r="C1492" s="5">
        <v>45787</v>
      </c>
      <c r="D1492" s="6" t="str">
        <f>VLOOKUP(B1492,辅助信息!E:K,7,FALSE)</f>
        <v>JWDDCD2024101600133</v>
      </c>
      <c r="E1492" s="6" t="str">
        <f>VLOOKUP(F1492,辅助信息!A:B,2,FALSE)</f>
        <v>螺纹钢</v>
      </c>
      <c r="F1492" s="6" t="s">
        <v>19</v>
      </c>
      <c r="G1492" s="117">
        <v>9</v>
      </c>
      <c r="H1492" s="117" t="str">
        <f>_xlfn.XLOOKUP(C1492&amp;F1492&amp;I1492&amp;J1492,'[1]2025年已发货'!$F:$F&amp;'[1]2025年已发货'!$C:$C&amp;'[1]2025年已发货'!$G:$G&amp;'[1]2025年已发货'!$H:$H,'[1]2025年已发货'!$E:$E,"未发货")</f>
        <v>未发货</v>
      </c>
      <c r="I1492" s="6" t="str">
        <f>VLOOKUP(B1492,辅助信息!E:I,3,FALSE)</f>
        <v>（五冶钢构宜宾高县月江镇建设项目）  四川省宜宾市高县月江镇刚记超市斜对面(还阳组团沪碳二期项目)</v>
      </c>
      <c r="J1492" s="6" t="str">
        <f>VLOOKUP(B1492,辅助信息!E:I,4,FALSE)</f>
        <v>张朝亮</v>
      </c>
      <c r="K1492" s="6">
        <f>VLOOKUP(J1492,辅助信息!H:I,2,FALSE)</f>
        <v>15228205853</v>
      </c>
      <c r="L1492" s="133" t="str">
        <f>VLOOKUP(B1492,辅助信息!E:J,6,FALSE)</f>
        <v>提前联系到场规格</v>
      </c>
      <c r="M1492" s="98">
        <v>45785</v>
      </c>
      <c r="O1492" s="71">
        <f ca="1" t="shared" si="74"/>
        <v>0</v>
      </c>
      <c r="P1492" s="71">
        <f ca="1" t="shared" si="75"/>
        <v>4</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hidden="1" spans="1:18">
      <c r="A1493" s="89"/>
      <c r="B1493" s="6" t="s">
        <v>106</v>
      </c>
      <c r="C1493" s="5">
        <v>45787</v>
      </c>
      <c r="D1493" s="6" t="str">
        <f>VLOOKUP(B1493,辅助信息!E:K,7,FALSE)</f>
        <v>JWDDCD2024101600133</v>
      </c>
      <c r="E1493" s="6" t="str">
        <f>VLOOKUP(F1493,辅助信息!A:B,2,FALSE)</f>
        <v>螺纹钢</v>
      </c>
      <c r="F1493" s="6" t="s">
        <v>33</v>
      </c>
      <c r="G1493" s="117">
        <v>9</v>
      </c>
      <c r="H1493" s="117" t="str">
        <f>_xlfn.XLOOKUP(C1493&amp;F1493&amp;I1493&amp;J1493,'[1]2025年已发货'!$F:$F&amp;'[1]2025年已发货'!$C:$C&amp;'[1]2025年已发货'!$G:$G&amp;'[1]2025年已发货'!$H:$H,'[1]2025年已发货'!$E:$E,"未发货")</f>
        <v>未发货</v>
      </c>
      <c r="I1493" s="6" t="str">
        <f>VLOOKUP(B1493,辅助信息!E:I,3,FALSE)</f>
        <v>（五冶钢构宜宾高县月江镇建设项目）  四川省宜宾市高县月江镇刚记超市斜对面(还阳组团沪碳二期项目)</v>
      </c>
      <c r="J1493" s="6" t="str">
        <f>VLOOKUP(B1493,辅助信息!E:I,4,FALSE)</f>
        <v>张朝亮</v>
      </c>
      <c r="K1493" s="6">
        <f>VLOOKUP(J1493,辅助信息!H:I,2,FALSE)</f>
        <v>15228205853</v>
      </c>
      <c r="L1493" s="133" t="str">
        <f>VLOOKUP(B1493,辅助信息!E:J,6,FALSE)</f>
        <v>提前联系到场规格</v>
      </c>
      <c r="M1493" s="98">
        <v>45785</v>
      </c>
      <c r="O1493" s="71">
        <f ca="1" t="shared" si="74"/>
        <v>0</v>
      </c>
      <c r="P1493" s="71">
        <f ca="1" t="shared" si="75"/>
        <v>4</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hidden="1" spans="1:18">
      <c r="A1494" s="89"/>
      <c r="B1494" s="6" t="s">
        <v>106</v>
      </c>
      <c r="C1494" s="5">
        <v>45787</v>
      </c>
      <c r="D1494" s="6" t="str">
        <f>VLOOKUP(B1494,辅助信息!E:K,7,FALSE)</f>
        <v>JWDDCD2024101600133</v>
      </c>
      <c r="E1494" s="6" t="str">
        <f>VLOOKUP(F1494,辅助信息!A:B,2,FALSE)</f>
        <v>螺纹钢</v>
      </c>
      <c r="F1494" s="6" t="s">
        <v>28</v>
      </c>
      <c r="G1494" s="117">
        <v>21</v>
      </c>
      <c r="H1494" s="117" t="str">
        <f>_xlfn.XLOOKUP(C1494&amp;F1494&amp;I1494&amp;J1494,'[1]2025年已发货'!$F:$F&amp;'[1]2025年已发货'!$C:$C&amp;'[1]2025年已发货'!$G:$G&amp;'[1]2025年已发货'!$H:$H,'[1]2025年已发货'!$E:$E,"未发货")</f>
        <v>未发货</v>
      </c>
      <c r="I1494" s="6" t="str">
        <f>VLOOKUP(B1494,辅助信息!E:I,3,FALSE)</f>
        <v>（五冶钢构宜宾高县月江镇建设项目）  四川省宜宾市高县月江镇刚记超市斜对面(还阳组团沪碳二期项目)</v>
      </c>
      <c r="J1494" s="6" t="str">
        <f>VLOOKUP(B1494,辅助信息!E:I,4,FALSE)</f>
        <v>张朝亮</v>
      </c>
      <c r="K1494" s="6">
        <f>VLOOKUP(J1494,辅助信息!H:I,2,FALSE)</f>
        <v>15228205853</v>
      </c>
      <c r="L1494" s="133" t="str">
        <f>VLOOKUP(B1494,辅助信息!E:J,6,FALSE)</f>
        <v>提前联系到场规格</v>
      </c>
      <c r="M1494" s="98">
        <v>45785</v>
      </c>
      <c r="O1494" s="71">
        <f ca="1" t="shared" si="74"/>
        <v>0</v>
      </c>
      <c r="P1494" s="71">
        <f ca="1" t="shared" si="75"/>
        <v>4</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hidden="1" spans="1:18">
      <c r="A1495" s="89" t="s">
        <v>100</v>
      </c>
      <c r="B1495" s="6" t="s">
        <v>127</v>
      </c>
      <c r="C1495" s="5">
        <v>45787</v>
      </c>
      <c r="D1495" s="6" t="str">
        <f>VLOOKUP(B1495,辅助信息!E:K,7,FALSE)</f>
        <v>JWDDCD2025051000019</v>
      </c>
      <c r="E1495" s="6" t="str">
        <f>VLOOKUP(F1495,辅助信息!A:B,2,FALSE)</f>
        <v>盘螺</v>
      </c>
      <c r="F1495" s="6" t="s">
        <v>49</v>
      </c>
      <c r="G1495" s="117">
        <v>12</v>
      </c>
      <c r="H1495" s="117">
        <f>_xlfn.XLOOKUP(C1495&amp;F1495&amp;I1495&amp;J1495,'[1]2025年已发货'!$F:$F&amp;'[1]2025年已发货'!$C:$C&amp;'[1]2025年已发货'!$G:$G&amp;'[1]2025年已发货'!$H:$H,'[1]2025年已发货'!$E:$E,"未发货")</f>
        <v>12</v>
      </c>
      <c r="I1495" s="6" t="str">
        <f>VLOOKUP(B1495,辅助信息!E:I,3,FALSE)</f>
        <v>(五冶钢构医学科学产业园建设项目房建三部-管网总坪)四川省南充市顺庆区搬罾街道学府大道二段</v>
      </c>
      <c r="J1495" s="6" t="str">
        <f>VLOOKUP(B1495,辅助信息!E:I,4,FALSE)</f>
        <v>郑林</v>
      </c>
      <c r="K1495" s="6">
        <f>VLOOKUP(J1495,辅助信息!H:I,2,FALSE)</f>
        <v>18349955455</v>
      </c>
      <c r="L1495" s="133"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 t="shared" si="74"/>
        <v>0</v>
      </c>
      <c r="P1495" s="71">
        <f ca="1" t="shared" si="75"/>
        <v>4</v>
      </c>
      <c r="Q1495" s="72" t="str">
        <f>VLOOKUP(B1495,辅助信息!E:M,9,FALSE)</f>
        <v>ZTWM-CDGS-XS-2024-0248-五冶钢构-南充市医学院项目</v>
      </c>
      <c r="R1495" s="72" t="str">
        <f>_xlfn._xlws.FILTER(辅助信息!D:D,辅助信息!E:E=B1495)</f>
        <v>五冶钢构南充医学科学产业园建设项目</v>
      </c>
    </row>
    <row r="1496" hidden="1" spans="1:18">
      <c r="A1496" s="89"/>
      <c r="B1496" s="6" t="s">
        <v>127</v>
      </c>
      <c r="C1496" s="5">
        <v>45787</v>
      </c>
      <c r="D1496" s="6" t="str">
        <f>VLOOKUP(B1496,辅助信息!E:K,7,FALSE)</f>
        <v>JWDDCD2025051000019</v>
      </c>
      <c r="E1496" s="6" t="str">
        <f>VLOOKUP(F1496,辅助信息!A:B,2,FALSE)</f>
        <v>盘螺</v>
      </c>
      <c r="F1496" s="6" t="s">
        <v>41</v>
      </c>
      <c r="G1496" s="117">
        <v>10</v>
      </c>
      <c r="H1496" s="117">
        <f>_xlfn.XLOOKUP(C1496&amp;F1496&amp;I1496&amp;J1496,'[1]2025年已发货'!$F:$F&amp;'[1]2025年已发货'!$C:$C&amp;'[1]2025年已发货'!$G:$G&amp;'[1]2025年已发货'!$H:$H,'[1]2025年已发货'!$E:$E,"未发货")</f>
        <v>10</v>
      </c>
      <c r="I1496" s="6" t="str">
        <f>VLOOKUP(B1496,辅助信息!E:I,3,FALSE)</f>
        <v>(五冶钢构医学科学产业园建设项目房建三部-管网总坪)四川省南充市顺庆区搬罾街道学府大道二段</v>
      </c>
      <c r="J1496" s="6" t="str">
        <f>VLOOKUP(B1496,辅助信息!E:I,4,FALSE)</f>
        <v>郑林</v>
      </c>
      <c r="K1496" s="6">
        <f>VLOOKUP(J1496,辅助信息!H:I,2,FALSE)</f>
        <v>18349955455</v>
      </c>
      <c r="L1496" s="133"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 t="shared" si="74"/>
        <v>0</v>
      </c>
      <c r="P1496" s="71">
        <f ca="1" t="shared" si="75"/>
        <v>4</v>
      </c>
      <c r="Q1496" s="72" t="str">
        <f>VLOOKUP(B1496,辅助信息!E:M,9,FALSE)</f>
        <v>ZTWM-CDGS-XS-2024-0248-五冶钢构-南充市医学院项目</v>
      </c>
      <c r="R1496" s="72" t="str">
        <f>_xlfn._xlws.FILTER(辅助信息!D:D,辅助信息!E:E=B1496)</f>
        <v>五冶钢构南充医学科学产业园建设项目</v>
      </c>
    </row>
    <row r="1497" hidden="1" spans="1:18">
      <c r="A1497" s="89"/>
      <c r="B1497" s="6" t="s">
        <v>127</v>
      </c>
      <c r="C1497" s="5">
        <v>45787</v>
      </c>
      <c r="D1497" s="6" t="str">
        <f>VLOOKUP(B1497,辅助信息!E:K,7,FALSE)</f>
        <v>JWDDCD2025051000019</v>
      </c>
      <c r="E1497" s="6" t="str">
        <f>VLOOKUP(F1497,辅助信息!A:B,2,FALSE)</f>
        <v>螺纹钢</v>
      </c>
      <c r="F1497" s="6" t="s">
        <v>27</v>
      </c>
      <c r="G1497" s="117">
        <v>13</v>
      </c>
      <c r="H1497" s="117">
        <f>_xlfn.XLOOKUP(C1497&amp;F1497&amp;I1497&amp;J1497,'[1]2025年已发货'!$F:$F&amp;'[1]2025年已发货'!$C:$C&amp;'[1]2025年已发货'!$G:$G&amp;'[1]2025年已发货'!$H:$H,'[1]2025年已发货'!$E:$E,"未发货")</f>
        <v>13</v>
      </c>
      <c r="I1497" s="6" t="str">
        <f>VLOOKUP(B1497,辅助信息!E:I,3,FALSE)</f>
        <v>(五冶钢构医学科学产业园建设项目房建三部-管网总坪)四川省南充市顺庆区搬罾街道学府大道二段</v>
      </c>
      <c r="J1497" s="6" t="str">
        <f>VLOOKUP(B1497,辅助信息!E:I,4,FALSE)</f>
        <v>郑林</v>
      </c>
      <c r="K1497" s="6">
        <f>VLOOKUP(J1497,辅助信息!H:I,2,FALSE)</f>
        <v>18349955455</v>
      </c>
      <c r="L1497" s="133"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 t="shared" si="74"/>
        <v>0</v>
      </c>
      <c r="P1497" s="71">
        <f ca="1" t="shared" si="75"/>
        <v>4</v>
      </c>
      <c r="Q1497" s="72" t="str">
        <f>VLOOKUP(B1497,辅助信息!E:M,9,FALSE)</f>
        <v>ZTWM-CDGS-XS-2024-0248-五冶钢构-南充市医学院项目</v>
      </c>
      <c r="R1497" s="72" t="str">
        <f>_xlfn._xlws.FILTER(辅助信息!D:D,辅助信息!E:E=B1497)</f>
        <v>五冶钢构南充医学科学产业园建设项目</v>
      </c>
    </row>
    <row r="1498" hidden="1" spans="1:18">
      <c r="A1498" s="89" t="s">
        <v>100</v>
      </c>
      <c r="B1498" s="6" t="s">
        <v>68</v>
      </c>
      <c r="C1498" s="5">
        <v>45787</v>
      </c>
      <c r="D1498" s="6" t="str">
        <f>VLOOKUP(B1498,辅助信息!E:K,7,FALSE)</f>
        <v>JWDDCD2025050800081</v>
      </c>
      <c r="E1498" s="6" t="str">
        <f>VLOOKUP(F1498,辅助信息!A:B,2,FALSE)</f>
        <v>盘螺</v>
      </c>
      <c r="F1498" s="6" t="s">
        <v>41</v>
      </c>
      <c r="G1498" s="117">
        <v>8</v>
      </c>
      <c r="H1498" s="117">
        <f>_xlfn.XLOOKUP(C1498&amp;F1498&amp;I1498&amp;J1498,'[1]2025年已发货'!$F:$F&amp;'[1]2025年已发货'!$C:$C&amp;'[1]2025年已发货'!$G:$G&amp;'[1]2025年已发货'!$H:$H,'[1]2025年已发货'!$E:$E,"未发货")</f>
        <v>8</v>
      </c>
      <c r="I1498" s="6" t="str">
        <f>VLOOKUP(B1498,辅助信息!E:I,3,FALSE)</f>
        <v>（商投建工达州中医药科技园-2工区-景观桥）达州市通川区达州中医药职业学院犀牛大道北段</v>
      </c>
      <c r="J1498" s="6" t="str">
        <f>VLOOKUP(B1498,辅助信息!E:I,4,FALSE)</f>
        <v>李波</v>
      </c>
      <c r="K1498" s="6">
        <f>VLOOKUP(J1498,辅助信息!H:I,2,FALSE)</f>
        <v>18381899787</v>
      </c>
      <c r="L1498" s="133" t="str">
        <f>VLOOKUP(B1498,辅助信息!E:J,6,FALSE)</f>
        <v>控制炉批号尽量少,优先安排达钢,提前联系到场规格及数量</v>
      </c>
      <c r="M1498" s="98">
        <v>45785</v>
      </c>
      <c r="O1498" s="71">
        <f ca="1" t="shared" si="74"/>
        <v>0</v>
      </c>
      <c r="P1498" s="71">
        <f ca="1">IF(M1498="","",IF(N1498&lt;&gt;"",MAX(N1498-M1498,0),IF(TODAY()&gt;M1498,TODAY()-M1498,0)))</f>
        <v>4</v>
      </c>
      <c r="Q1498" s="72" t="str">
        <f>VLOOKUP(B1498,辅助信息!E:M,9,FALSE)</f>
        <v>ZTWM-CDGS-XS-2024-0134-商投建工达州中医药科技成果示范园项目</v>
      </c>
      <c r="R1498" s="72" t="str">
        <f>_xlfn._xlws.FILTER(辅助信息!D:D,辅助信息!E:E=B1498)</f>
        <v>商投建工达州中医药科技园</v>
      </c>
    </row>
    <row r="1499" hidden="1" spans="1:18">
      <c r="A1499" s="89"/>
      <c r="B1499" s="6" t="s">
        <v>68</v>
      </c>
      <c r="C1499" s="5">
        <v>45787</v>
      </c>
      <c r="D1499" s="6" t="str">
        <f>VLOOKUP(B1499,辅助信息!E:K,7,FALSE)</f>
        <v>JWDDCD2025050800081</v>
      </c>
      <c r="E1499" s="6" t="str">
        <f>VLOOKUP(F1499,辅助信息!A:B,2,FALSE)</f>
        <v>螺纹钢</v>
      </c>
      <c r="F1499" s="6" t="s">
        <v>52</v>
      </c>
      <c r="G1499" s="117">
        <v>17</v>
      </c>
      <c r="H1499" s="117">
        <f>_xlfn.XLOOKUP(C1499&amp;F1499&amp;I1499&amp;J1499,'[1]2025年已发货'!$F:$F&amp;'[1]2025年已发货'!$C:$C&amp;'[1]2025年已发货'!$G:$G&amp;'[1]2025年已发货'!$H:$H,'[1]2025年已发货'!$E:$E,"未发货")</f>
        <v>17</v>
      </c>
      <c r="I1499" s="6" t="str">
        <f>VLOOKUP(B1499,辅助信息!E:I,3,FALSE)</f>
        <v>（商投建工达州中医药科技园-2工区-景观桥）达州市通川区达州中医药职业学院犀牛大道北段</v>
      </c>
      <c r="J1499" s="6" t="str">
        <f>VLOOKUP(B1499,辅助信息!E:I,4,FALSE)</f>
        <v>李波</v>
      </c>
      <c r="K1499" s="6">
        <f>VLOOKUP(J1499,辅助信息!H:I,2,FALSE)</f>
        <v>18381899787</v>
      </c>
      <c r="L1499" s="133" t="str">
        <f>VLOOKUP(B1499,辅助信息!E:J,6,FALSE)</f>
        <v>控制炉批号尽量少,优先安排达钢,提前联系到场规格及数量</v>
      </c>
      <c r="M1499" s="98">
        <v>45785</v>
      </c>
      <c r="O1499" s="71">
        <f ca="1" t="shared" si="74"/>
        <v>0</v>
      </c>
      <c r="P1499" s="71">
        <f ca="1">IF(M1499="","",IF(N1499&lt;&gt;"",MAX(N1499-M1499,0),IF(TODAY()&gt;M1499,TODAY()-M1499,0)))</f>
        <v>4</v>
      </c>
      <c r="Q1499" s="72" t="str">
        <f>VLOOKUP(B1499,辅助信息!E:M,9,FALSE)</f>
        <v>ZTWM-CDGS-XS-2024-0134-商投建工达州中医药科技成果示范园项目</v>
      </c>
      <c r="R1499" s="72" t="str">
        <f>_xlfn._xlws.FILTER(辅助信息!D:D,辅助信息!E:E=B1499)</f>
        <v>商投建工达州中医药科技园</v>
      </c>
    </row>
    <row r="1500" hidden="1" spans="1:18">
      <c r="A1500" s="89"/>
      <c r="B1500" s="6" t="s">
        <v>68</v>
      </c>
      <c r="C1500" s="5">
        <v>45787</v>
      </c>
      <c r="D1500" s="6" t="str">
        <f>VLOOKUP(B1500,辅助信息!E:K,7,FALSE)</f>
        <v>JWDDCD2025050800081</v>
      </c>
      <c r="E1500" s="6" t="str">
        <f>VLOOKUP(F1500,辅助信息!A:B,2,FALSE)</f>
        <v>螺纹钢</v>
      </c>
      <c r="F1500" s="6" t="s">
        <v>33</v>
      </c>
      <c r="G1500" s="117">
        <v>10</v>
      </c>
      <c r="H1500" s="117">
        <f>_xlfn.XLOOKUP(C1500&amp;F1500&amp;I1500&amp;J1500,'[1]2025年已发货'!$F:$F&amp;'[1]2025年已发货'!$C:$C&amp;'[1]2025年已发货'!$G:$G&amp;'[1]2025年已发货'!$H:$H,'[1]2025年已发货'!$E:$E,"未发货")</f>
        <v>10</v>
      </c>
      <c r="I1500" s="6" t="str">
        <f>VLOOKUP(B1500,辅助信息!E:I,3,FALSE)</f>
        <v>（商投建工达州中医药科技园-2工区-景观桥）达州市通川区达州中医药职业学院犀牛大道北段</v>
      </c>
      <c r="J1500" s="6" t="str">
        <f>VLOOKUP(B1500,辅助信息!E:I,4,FALSE)</f>
        <v>李波</v>
      </c>
      <c r="K1500" s="6">
        <f>VLOOKUP(J1500,辅助信息!H:I,2,FALSE)</f>
        <v>18381899787</v>
      </c>
      <c r="L1500" s="133" t="str">
        <f>VLOOKUP(B1500,辅助信息!E:J,6,FALSE)</f>
        <v>控制炉批号尽量少,优先安排达钢,提前联系到场规格及数量</v>
      </c>
      <c r="M1500" s="98">
        <v>45787</v>
      </c>
      <c r="O1500" s="71">
        <f ca="1" t="shared" si="74"/>
        <v>0</v>
      </c>
      <c r="P1500" s="71">
        <f ca="1">IF(M1500="","",IF(N1500&lt;&gt;"",MAX(N1500-M1500,0),IF(TODAY()&gt;M1500,TODAY()-M1500,0)))</f>
        <v>2</v>
      </c>
      <c r="Q1500" s="72" t="str">
        <f>VLOOKUP(B1500,辅助信息!E:M,9,FALSE)</f>
        <v>ZTWM-CDGS-XS-2024-0134-商投建工达州中医药科技成果示范园项目</v>
      </c>
      <c r="R1500" s="72" t="str">
        <f>_xlfn._xlws.FILTER(辅助信息!D:D,辅助信息!E:E=B1500)</f>
        <v>商投建工达州中医药科技园</v>
      </c>
    </row>
    <row r="1501" hidden="1" spans="2:18">
      <c r="B1501" s="6" t="s">
        <v>56</v>
      </c>
      <c r="C1501" s="5">
        <v>45787</v>
      </c>
      <c r="D1501" s="6" t="str">
        <f>VLOOKUP(B1501,辅助信息!E:K,7,FALSE)</f>
        <v>JWDDCD2025050800081</v>
      </c>
      <c r="E1501" s="6" t="str">
        <f>VLOOKUP(F1501,辅助信息!A:B,2,FALSE)</f>
        <v>螺纹钢</v>
      </c>
      <c r="F1501" s="6" t="s">
        <v>66</v>
      </c>
      <c r="G1501" s="117">
        <v>15</v>
      </c>
      <c r="H1501" s="117">
        <f>_xlfn.XLOOKUP(C1501&amp;F1501&amp;I1501&amp;J1501,'[1]2025年已发货'!$F:$F&amp;'[1]2025年已发货'!$C:$C&amp;'[1]2025年已发货'!$G:$G&amp;'[1]2025年已发货'!$H:$H,'[1]2025年已发货'!$E:$E,"未发货")</f>
        <v>20</v>
      </c>
      <c r="I1501" s="6" t="str">
        <f>VLOOKUP(B1501,辅助信息!E:I,3,FALSE)</f>
        <v>（商投建工达州中医药科技园-4工区-7号楼）达州市通川区达州中医药职业学院犀牛大道北段</v>
      </c>
      <c r="J1501" s="6" t="str">
        <f>VLOOKUP(B1501,辅助信息!E:I,4,FALSE)</f>
        <v>张扬</v>
      </c>
      <c r="K1501" s="6">
        <f>VLOOKUP(J1501,辅助信息!H:I,2,FALSE)</f>
        <v>18381904567</v>
      </c>
      <c r="L1501" s="133" t="str">
        <f>VLOOKUP(B1501,辅助信息!E:J,6,FALSE)</f>
        <v>控制炉批号尽量少,优先安排达钢,提前联系到场规格及数量</v>
      </c>
      <c r="M1501" s="98">
        <v>45787</v>
      </c>
      <c r="O1501" s="71">
        <f ca="1" t="shared" si="74"/>
        <v>0</v>
      </c>
      <c r="P1501" s="71">
        <f ca="1">IF(M1501="","",IF(N1501&lt;&gt;"",MAX(N1501-M1501,0),IF(TODAY()&gt;M1501,TODAY()-M1501,0)))</f>
        <v>2</v>
      </c>
      <c r="Q1501" s="72" t="str">
        <f>VLOOKUP(B1501,辅助信息!E:M,9,FALSE)</f>
        <v>ZTWM-CDGS-XS-2024-0134-商投建工达州中医药科技成果示范园项目</v>
      </c>
      <c r="R1501" s="72" t="str">
        <f>_xlfn._xlws.FILTER(辅助信息!D:D,辅助信息!E:E=B1501)</f>
        <v>商投建工达州中医药科技园</v>
      </c>
    </row>
    <row r="1502" hidden="1" spans="2:18">
      <c r="B1502" s="6" t="s">
        <v>56</v>
      </c>
      <c r="C1502" s="5">
        <v>45787</v>
      </c>
      <c r="D1502" s="6" t="str">
        <f>VLOOKUP(B1502,辅助信息!E:K,7,FALSE)</f>
        <v>JWDDCD2025050800081</v>
      </c>
      <c r="E1502" s="6" t="str">
        <f>VLOOKUP(F1502,辅助信息!A:B,2,FALSE)</f>
        <v>螺纹钢</v>
      </c>
      <c r="F1502" s="6" t="s">
        <v>22</v>
      </c>
      <c r="G1502" s="117">
        <v>21</v>
      </c>
      <c r="H1502" s="117">
        <f>_xlfn.XLOOKUP(C1502&amp;F1502&amp;I1502&amp;J1502,'[1]2025年已发货'!$F:$F&amp;'[1]2025年已发货'!$C:$C&amp;'[1]2025年已发货'!$G:$G&amp;'[1]2025年已发货'!$H:$H,'[1]2025年已发货'!$E:$E,"未发货")</f>
        <v>25</v>
      </c>
      <c r="I1502" s="6" t="str">
        <f>VLOOKUP(B1502,辅助信息!E:I,3,FALSE)</f>
        <v>（商投建工达州中医药科技园-4工区-7号楼）达州市通川区达州中医药职业学院犀牛大道北段</v>
      </c>
      <c r="J1502" s="6" t="str">
        <f>VLOOKUP(B1502,辅助信息!E:I,4,FALSE)</f>
        <v>张扬</v>
      </c>
      <c r="K1502" s="6">
        <f>VLOOKUP(J1502,辅助信息!H:I,2,FALSE)</f>
        <v>18381904567</v>
      </c>
      <c r="L1502" s="133" t="str">
        <f>VLOOKUP(B1502,辅助信息!E:J,6,FALSE)</f>
        <v>控制炉批号尽量少,优先安排达钢,提前联系到场规格及数量</v>
      </c>
      <c r="M1502" s="98">
        <v>45787</v>
      </c>
      <c r="O1502" s="71">
        <f ca="1" t="shared" si="74"/>
        <v>0</v>
      </c>
      <c r="P1502" s="71">
        <f ca="1">IF(M1502="","",IF(N1502&lt;&gt;"",MAX(N1502-M1502,0),IF(TODAY()&gt;M1502,TODAY()-M1502,0)))</f>
        <v>2</v>
      </c>
      <c r="Q1502" s="72" t="str">
        <f>VLOOKUP(B1502,辅助信息!E:M,9,FALSE)</f>
        <v>ZTWM-CDGS-XS-2024-0134-商投建工达州中医药科技成果示范园项目</v>
      </c>
      <c r="R1502" s="72" t="str">
        <f>_xlfn._xlws.FILTER(辅助信息!D:D,辅助信息!E:E=B1502)</f>
        <v>商投建工达州中医药科技园</v>
      </c>
    </row>
    <row r="1503" hidden="1" spans="1:18">
      <c r="A1503" s="89" t="s">
        <v>100</v>
      </c>
      <c r="B1503" s="6" t="s">
        <v>81</v>
      </c>
      <c r="C1503" s="5">
        <v>45787</v>
      </c>
      <c r="D1503" s="6" t="str">
        <f>VLOOKUP(B1503,辅助信息!E:K,7,FALSE)</f>
        <v>JWDDCD2025050700178</v>
      </c>
      <c r="E1503" s="6" t="str">
        <f>VLOOKUP(F1503,辅助信息!A:B,2,FALSE)</f>
        <v>高线</v>
      </c>
      <c r="F1503" s="4" t="s">
        <v>53</v>
      </c>
      <c r="G1503" s="7">
        <v>7</v>
      </c>
      <c r="H1503" s="117" t="str">
        <f>_xlfn.XLOOKUP(C1503&amp;F1503&amp;I1503&amp;J1503,'[1]2025年已发货'!$F:$F&amp;'[1]2025年已发货'!$C:$C&amp;'[1]2025年已发货'!$G:$G&amp;'[1]2025年已发货'!$H:$H,'[1]2025年已发货'!$E:$E,"未发货")</f>
        <v>未发货</v>
      </c>
      <c r="I1503" s="6" t="str">
        <f>VLOOKUP(B1503,辅助信息!E:I,3,FALSE)</f>
        <v>（华西简阳西城嘉苑）四川省成都市简阳市简城街道高屋村</v>
      </c>
      <c r="J1503" s="6" t="str">
        <f>VLOOKUP(B1503,辅助信息!E:I,4,FALSE)</f>
        <v>张瀚镭</v>
      </c>
      <c r="K1503" s="6">
        <f>VLOOKUP(J1503,辅助信息!H:I,2,FALSE)</f>
        <v>15884666220</v>
      </c>
      <c r="L1503" s="133" t="str">
        <f>VLOOKUP(B1503,辅助信息!E:J,6,FALSE)</f>
        <v>优先威钢发货,我方卸车,新老国标钢厂不加价可直发</v>
      </c>
      <c r="M1503" s="98">
        <v>45787</v>
      </c>
      <c r="O1503" s="71">
        <f ca="1" t="shared" ref="O1503:O1521" si="76">IF(OR(M1503="",N1503&lt;&gt;""),"",MAX(M1503-TODAY(),0))</f>
        <v>0</v>
      </c>
      <c r="P1503" s="71">
        <f ca="1">IF(M1503="","",IF(N1503&lt;&gt;"",MAX(N1503-M1503,0),IF(TODAY()&gt;M1503,TODAY()-M1503,0)))</f>
        <v>2</v>
      </c>
      <c r="Q1503" s="72" t="str">
        <f>VLOOKUP(B1503,辅助信息!E:M,9,FALSE)</f>
        <v>ZTWM-CDGS-XS-2024-0030-华西集采-简州大道</v>
      </c>
      <c r="R1503" s="72" t="str">
        <f>_xlfn._xlws.FILTER(辅助信息!D:D,辅助信息!E:E=B1503)</f>
        <v>华西简阳西城嘉苑</v>
      </c>
    </row>
    <row r="1504" hidden="1" spans="1:18">
      <c r="A1504" s="89"/>
      <c r="B1504" s="6" t="s">
        <v>81</v>
      </c>
      <c r="C1504" s="5">
        <v>45787</v>
      </c>
      <c r="D1504" s="6" t="str">
        <f>VLOOKUP(B1504,辅助信息!E:K,7,FALSE)</f>
        <v>JWDDCD2025050700178</v>
      </c>
      <c r="E1504" s="6" t="str">
        <f>VLOOKUP(F1504,辅助信息!A:B,2,FALSE)</f>
        <v>盘螺</v>
      </c>
      <c r="F1504" s="4" t="s">
        <v>49</v>
      </c>
      <c r="G1504" s="7">
        <v>4</v>
      </c>
      <c r="H1504" s="117" t="str">
        <f>_xlfn.XLOOKUP(C1504&amp;F1504&amp;I1504&amp;J1504,'[1]2025年已发货'!$F:$F&amp;'[1]2025年已发货'!$C:$C&amp;'[1]2025年已发货'!$G:$G&amp;'[1]2025年已发货'!$H:$H,'[1]2025年已发货'!$E:$E,"未发货")</f>
        <v>未发货</v>
      </c>
      <c r="I1504" s="6" t="str">
        <f>VLOOKUP(B1504,辅助信息!E:I,3,FALSE)</f>
        <v>（华西简阳西城嘉苑）四川省成都市简阳市简城街道高屋村</v>
      </c>
      <c r="J1504" s="6" t="str">
        <f>VLOOKUP(B1504,辅助信息!E:I,4,FALSE)</f>
        <v>张瀚镭</v>
      </c>
      <c r="K1504" s="6">
        <f>VLOOKUP(J1504,辅助信息!H:I,2,FALSE)</f>
        <v>15884666220</v>
      </c>
      <c r="L1504" s="133" t="str">
        <f>VLOOKUP(B1504,辅助信息!E:J,6,FALSE)</f>
        <v>优先威钢发货,我方卸车,新老国标钢厂不加价可直发</v>
      </c>
      <c r="M1504" s="98">
        <v>45788</v>
      </c>
      <c r="O1504" s="71">
        <f ca="1" t="shared" si="76"/>
        <v>0</v>
      </c>
      <c r="P1504" s="71">
        <f ca="1">IF(M1504="","",IF(N1504&lt;&gt;"",MAX(N1504-M1504,0),IF(TODAY()&gt;M1504,TODAY()-M1504,0)))</f>
        <v>1</v>
      </c>
      <c r="Q1504" s="72" t="str">
        <f>VLOOKUP(B1504,辅助信息!E:M,9,FALSE)</f>
        <v>ZTWM-CDGS-XS-2024-0030-华西集采-简州大道</v>
      </c>
      <c r="R1504" s="72" t="str">
        <f>_xlfn._xlws.FILTER(辅助信息!D:D,辅助信息!E:E=B1504)</f>
        <v>华西简阳西城嘉苑</v>
      </c>
    </row>
    <row r="1505" hidden="1" spans="1:18">
      <c r="A1505" s="89"/>
      <c r="B1505" s="6" t="s">
        <v>81</v>
      </c>
      <c r="C1505" s="5">
        <v>45787</v>
      </c>
      <c r="D1505" s="6" t="str">
        <f>VLOOKUP(B1505,辅助信息!E:K,7,FALSE)</f>
        <v>JWDDCD2025050700178</v>
      </c>
      <c r="E1505" s="6" t="str">
        <f>VLOOKUP(F1505,辅助信息!A:B,2,FALSE)</f>
        <v>盘螺</v>
      </c>
      <c r="F1505" s="4" t="s">
        <v>40</v>
      </c>
      <c r="G1505" s="7">
        <v>62</v>
      </c>
      <c r="H1505" s="117" t="str">
        <f>_xlfn.XLOOKUP(C1505&amp;F1505&amp;I1505&amp;J1505,'[1]2025年已发货'!$F:$F&amp;'[1]2025年已发货'!$C:$C&amp;'[1]2025年已发货'!$G:$G&amp;'[1]2025年已发货'!$H:$H,'[1]2025年已发货'!$E:$E,"未发货")</f>
        <v>未发货</v>
      </c>
      <c r="I1505" s="6" t="str">
        <f>VLOOKUP(B1505,辅助信息!E:I,3,FALSE)</f>
        <v>（华西简阳西城嘉苑）四川省成都市简阳市简城街道高屋村</v>
      </c>
      <c r="J1505" s="6" t="str">
        <f>VLOOKUP(B1505,辅助信息!E:I,4,FALSE)</f>
        <v>张瀚镭</v>
      </c>
      <c r="K1505" s="6">
        <f>VLOOKUP(J1505,辅助信息!H:I,2,FALSE)</f>
        <v>15884666220</v>
      </c>
      <c r="L1505" s="133" t="str">
        <f>VLOOKUP(B1505,辅助信息!E:J,6,FALSE)</f>
        <v>优先威钢发货,我方卸车,新老国标钢厂不加价可直发</v>
      </c>
      <c r="M1505" s="98">
        <v>45788</v>
      </c>
      <c r="O1505" s="71">
        <f ca="1" t="shared" si="76"/>
        <v>0</v>
      </c>
      <c r="P1505" s="71">
        <f ca="1">IF(M1505="","",IF(N1505&lt;&gt;"",MAX(N1505-M1505,0),IF(TODAY()&gt;M1505,TODAY()-M1505,0)))</f>
        <v>1</v>
      </c>
      <c r="Q1505" s="72" t="str">
        <f>VLOOKUP(B1505,辅助信息!E:M,9,FALSE)</f>
        <v>ZTWM-CDGS-XS-2024-0030-华西集采-简州大道</v>
      </c>
      <c r="R1505" s="72" t="str">
        <f>_xlfn._xlws.FILTER(辅助信息!D:D,辅助信息!E:E=B1505)</f>
        <v>华西简阳西城嘉苑</v>
      </c>
    </row>
    <row r="1506" hidden="1" spans="1:18">
      <c r="A1506" s="89"/>
      <c r="B1506" s="6" t="s">
        <v>81</v>
      </c>
      <c r="C1506" s="5">
        <v>45787</v>
      </c>
      <c r="D1506" s="6" t="str">
        <f>VLOOKUP(B1506,辅助信息!E:K,7,FALSE)</f>
        <v>JWDDCD2025050700178</v>
      </c>
      <c r="E1506" s="6" t="str">
        <f>VLOOKUP(F1506,辅助信息!A:B,2,FALSE)</f>
        <v>盘螺</v>
      </c>
      <c r="F1506" s="4" t="s">
        <v>41</v>
      </c>
      <c r="G1506" s="7">
        <v>134.5</v>
      </c>
      <c r="H1506" s="117" t="str">
        <f>_xlfn.XLOOKUP(C1506&amp;F1506&amp;I1506&amp;J1506,'[1]2025年已发货'!$F:$F&amp;'[1]2025年已发货'!$C:$C&amp;'[1]2025年已发货'!$G:$G&amp;'[1]2025年已发货'!$H:$H,'[1]2025年已发货'!$E:$E,"未发货")</f>
        <v>未发货</v>
      </c>
      <c r="I1506" s="6" t="str">
        <f>VLOOKUP(B1506,辅助信息!E:I,3,FALSE)</f>
        <v>（华西简阳西城嘉苑）四川省成都市简阳市简城街道高屋村</v>
      </c>
      <c r="J1506" s="6" t="str">
        <f>VLOOKUP(B1506,辅助信息!E:I,4,FALSE)</f>
        <v>张瀚镭</v>
      </c>
      <c r="K1506" s="6">
        <f>VLOOKUP(J1506,辅助信息!H:I,2,FALSE)</f>
        <v>15884666220</v>
      </c>
      <c r="L1506" s="133" t="str">
        <f>VLOOKUP(B1506,辅助信息!E:J,6,FALSE)</f>
        <v>优先威钢发货,我方卸车,新老国标钢厂不加价可直发</v>
      </c>
      <c r="M1506" s="98">
        <v>45787</v>
      </c>
      <c r="O1506" s="71">
        <f ca="1" t="shared" si="76"/>
        <v>0</v>
      </c>
      <c r="P1506" s="71">
        <f ca="1">IF(M1506="","",IF(N1506&lt;&gt;"",MAX(N1506-M1506,0),IF(TODAY()&gt;M1506,TODAY()-M1506,0)))</f>
        <v>2</v>
      </c>
      <c r="Q1506" s="72" t="str">
        <f>VLOOKUP(B1506,辅助信息!E:M,9,FALSE)</f>
        <v>ZTWM-CDGS-XS-2024-0030-华西集采-简州大道</v>
      </c>
      <c r="R1506" s="72" t="str">
        <f>_xlfn._xlws.FILTER(辅助信息!D:D,辅助信息!E:E=B1506)</f>
        <v>华西简阳西城嘉苑</v>
      </c>
    </row>
    <row r="1507" hidden="1" spans="1:18">
      <c r="A1507" s="89"/>
      <c r="B1507" s="6" t="s">
        <v>81</v>
      </c>
      <c r="C1507" s="5">
        <v>45787</v>
      </c>
      <c r="D1507" s="6" t="str">
        <f>VLOOKUP(B1507,辅助信息!E:K,7,FALSE)</f>
        <v>JWDDCD2025050700178</v>
      </c>
      <c r="E1507" s="6" t="str">
        <f>VLOOKUP(F1507,辅助信息!A:B,2,FALSE)</f>
        <v>盘螺</v>
      </c>
      <c r="F1507" s="4" t="s">
        <v>26</v>
      </c>
      <c r="G1507" s="7">
        <v>57</v>
      </c>
      <c r="H1507" s="117">
        <f>_xlfn.XLOOKUP(C1507&amp;F1507&amp;I1507&amp;J1507,'[1]2025年已发货'!$F:$F&amp;'[1]2025年已发货'!$C:$C&amp;'[1]2025年已发货'!$G:$G&amp;'[1]2025年已发货'!$H:$H,'[1]2025年已发货'!$E:$E,"未发货")</f>
        <v>57</v>
      </c>
      <c r="I1507" s="6" t="str">
        <f>VLOOKUP(B1507,辅助信息!E:I,3,FALSE)</f>
        <v>（华西简阳西城嘉苑）四川省成都市简阳市简城街道高屋村</v>
      </c>
      <c r="J1507" s="6" t="str">
        <f>VLOOKUP(B1507,辅助信息!E:I,4,FALSE)</f>
        <v>张瀚镭</v>
      </c>
      <c r="K1507" s="6">
        <f>VLOOKUP(J1507,辅助信息!H:I,2,FALSE)</f>
        <v>15884666220</v>
      </c>
      <c r="L1507" s="133" t="str">
        <f>VLOOKUP(B1507,辅助信息!E:J,6,FALSE)</f>
        <v>优先威钢发货,我方卸车,新老国标钢厂不加价可直发</v>
      </c>
      <c r="M1507" s="98">
        <v>45787</v>
      </c>
      <c r="O1507" s="71">
        <f ca="1" t="shared" si="76"/>
        <v>0</v>
      </c>
      <c r="P1507" s="71">
        <f ca="1">IF(M1507="","",IF(N1507&lt;&gt;"",MAX(N1507-M1507,0),IF(TODAY()&gt;M1507,TODAY()-M1507,0)))</f>
        <v>2</v>
      </c>
      <c r="Q1507" s="72" t="str">
        <f>VLOOKUP(B1507,辅助信息!E:M,9,FALSE)</f>
        <v>ZTWM-CDGS-XS-2024-0030-华西集采-简州大道</v>
      </c>
      <c r="R1507" s="72" t="str">
        <f>_xlfn._xlws.FILTER(辅助信息!D:D,辅助信息!E:E=B1507)</f>
        <v>华西简阳西城嘉苑</v>
      </c>
    </row>
    <row r="1508" hidden="1" spans="1:18">
      <c r="A1508" s="89"/>
      <c r="B1508" s="6" t="s">
        <v>81</v>
      </c>
      <c r="C1508" s="5">
        <v>45787</v>
      </c>
      <c r="D1508" s="6" t="str">
        <f>VLOOKUP(B1508,辅助信息!E:K,7,FALSE)</f>
        <v>JWDDCD2025050700178</v>
      </c>
      <c r="E1508" s="6" t="str">
        <f>VLOOKUP(F1508,辅助信息!A:B,2,FALSE)</f>
        <v>螺纹钢</v>
      </c>
      <c r="F1508" s="4" t="s">
        <v>19</v>
      </c>
      <c r="G1508" s="7">
        <v>14</v>
      </c>
      <c r="H1508" s="117">
        <f>_xlfn.XLOOKUP(C1508&amp;F1508&amp;I1508&amp;J1508,'[1]2025年已发货'!$F:$F&amp;'[1]2025年已发货'!$C:$C&amp;'[1]2025年已发货'!$G:$G&amp;'[1]2025年已发货'!$H:$H,'[1]2025年已发货'!$E:$E,"未发货")</f>
        <v>14</v>
      </c>
      <c r="I1508" s="6" t="str">
        <f>VLOOKUP(B1508,辅助信息!E:I,3,FALSE)</f>
        <v>（华西简阳西城嘉苑）四川省成都市简阳市简城街道高屋村</v>
      </c>
      <c r="J1508" s="6" t="str">
        <f>VLOOKUP(B1508,辅助信息!E:I,4,FALSE)</f>
        <v>张瀚镭</v>
      </c>
      <c r="K1508" s="6">
        <f>VLOOKUP(J1508,辅助信息!H:I,2,FALSE)</f>
        <v>15884666220</v>
      </c>
      <c r="L1508" s="133" t="str">
        <f>VLOOKUP(B1508,辅助信息!E:J,6,FALSE)</f>
        <v>优先威钢发货,我方卸车,新老国标钢厂不加价可直发</v>
      </c>
      <c r="M1508" s="98">
        <v>45787</v>
      </c>
      <c r="O1508" s="71">
        <f ca="1" t="shared" si="76"/>
        <v>0</v>
      </c>
      <c r="P1508" s="71">
        <f ca="1">IF(M1508="","",IF(N1508&lt;&gt;"",MAX(N1508-M1508,0),IF(TODAY()&gt;M1508,TODAY()-M1508,0)))</f>
        <v>2</v>
      </c>
      <c r="Q1508" s="72" t="str">
        <f>VLOOKUP(B1508,辅助信息!E:M,9,FALSE)</f>
        <v>ZTWM-CDGS-XS-2024-0030-华西集采-简州大道</v>
      </c>
      <c r="R1508" s="72" t="str">
        <f>_xlfn._xlws.FILTER(辅助信息!D:D,辅助信息!E:E=B1508)</f>
        <v>华西简阳西城嘉苑</v>
      </c>
    </row>
    <row r="1509" hidden="1" spans="1:18">
      <c r="A1509" s="89"/>
      <c r="B1509" s="6" t="s">
        <v>81</v>
      </c>
      <c r="C1509" s="5">
        <v>45787</v>
      </c>
      <c r="D1509" s="6" t="str">
        <f>VLOOKUP(B1509,辅助信息!E:K,7,FALSE)</f>
        <v>JWDDCD2025050700178</v>
      </c>
      <c r="E1509" s="6" t="str">
        <f>VLOOKUP(F1509,辅助信息!A:B,2,FALSE)</f>
        <v>螺纹钢</v>
      </c>
      <c r="F1509" s="4" t="s">
        <v>32</v>
      </c>
      <c r="G1509" s="7">
        <v>58.5</v>
      </c>
      <c r="H1509" s="117">
        <f>_xlfn.XLOOKUP(C1509&amp;F1509&amp;I1509&amp;J1509,'[1]2025年已发货'!$F:$F&amp;'[1]2025年已发货'!$C:$C&amp;'[1]2025年已发货'!$G:$G&amp;'[1]2025年已发货'!$H:$H,'[1]2025年已发货'!$E:$E,"未发货")</f>
        <v>57</v>
      </c>
      <c r="I1509" s="6" t="str">
        <f>VLOOKUP(B1509,辅助信息!E:I,3,FALSE)</f>
        <v>（华西简阳西城嘉苑）四川省成都市简阳市简城街道高屋村</v>
      </c>
      <c r="J1509" s="6" t="str">
        <f>VLOOKUP(B1509,辅助信息!E:I,4,FALSE)</f>
        <v>张瀚镭</v>
      </c>
      <c r="K1509" s="6">
        <f>VLOOKUP(J1509,辅助信息!H:I,2,FALSE)</f>
        <v>15884666220</v>
      </c>
      <c r="L1509" s="133" t="str">
        <f>VLOOKUP(B1509,辅助信息!E:J,6,FALSE)</f>
        <v>优先威钢发货,我方卸车,新老国标钢厂不加价可直发</v>
      </c>
      <c r="M1509" s="98">
        <v>45787</v>
      </c>
      <c r="O1509" s="71">
        <f ca="1" t="shared" si="76"/>
        <v>0</v>
      </c>
      <c r="P1509" s="71">
        <f ca="1">IF(M1509="","",IF(N1509&lt;&gt;"",MAX(N1509-M1509,0),IF(TODAY()&gt;M1509,TODAY()-M1509,0)))</f>
        <v>2</v>
      </c>
      <c r="Q1509" s="72" t="str">
        <f>VLOOKUP(B1509,辅助信息!E:M,9,FALSE)</f>
        <v>ZTWM-CDGS-XS-2024-0030-华西集采-简州大道</v>
      </c>
      <c r="R1509" s="72" t="str">
        <f>_xlfn._xlws.FILTER(辅助信息!D:D,辅助信息!E:E=B1509)</f>
        <v>华西简阳西城嘉苑</v>
      </c>
    </row>
    <row r="1510" hidden="1" spans="1:18">
      <c r="A1510" s="89"/>
      <c r="B1510" s="6" t="s">
        <v>81</v>
      </c>
      <c r="C1510" s="5">
        <v>45787</v>
      </c>
      <c r="D1510" s="6" t="str">
        <f>VLOOKUP(B1510,辅助信息!E:K,7,FALSE)</f>
        <v>JWDDCD2025050700178</v>
      </c>
      <c r="E1510" s="6" t="str">
        <f>VLOOKUP(F1510,辅助信息!A:B,2,FALSE)</f>
        <v>螺纹钢</v>
      </c>
      <c r="F1510" s="4" t="s">
        <v>30</v>
      </c>
      <c r="G1510" s="7">
        <v>59</v>
      </c>
      <c r="H1510" s="117" t="str">
        <f>_xlfn.XLOOKUP(C1510&amp;F1510&amp;I1510&amp;J1510,'[1]2025年已发货'!$F:$F&amp;'[1]2025年已发货'!$C:$C&amp;'[1]2025年已发货'!$G:$G&amp;'[1]2025年已发货'!$H:$H,'[1]2025年已发货'!$E:$E,"未发货")</f>
        <v>未发货</v>
      </c>
      <c r="I1510" s="6" t="str">
        <f>VLOOKUP(B1510,辅助信息!E:I,3,FALSE)</f>
        <v>（华西简阳西城嘉苑）四川省成都市简阳市简城街道高屋村</v>
      </c>
      <c r="J1510" s="6" t="str">
        <f>VLOOKUP(B1510,辅助信息!E:I,4,FALSE)</f>
        <v>张瀚镭</v>
      </c>
      <c r="K1510" s="6">
        <f>VLOOKUP(J1510,辅助信息!H:I,2,FALSE)</f>
        <v>15884666220</v>
      </c>
      <c r="L1510" s="133" t="str">
        <f>VLOOKUP(B1510,辅助信息!E:J,6,FALSE)</f>
        <v>优先威钢发货,我方卸车,新老国标钢厂不加价可直发</v>
      </c>
      <c r="M1510" s="98">
        <v>45787</v>
      </c>
      <c r="O1510" s="71">
        <f ca="1" t="shared" si="76"/>
        <v>0</v>
      </c>
      <c r="P1510" s="71">
        <f ca="1">IF(M1510="","",IF(N1510&lt;&gt;"",MAX(N1510-M1510,0),IF(TODAY()&gt;M1510,TODAY()-M1510,0)))</f>
        <v>2</v>
      </c>
      <c r="Q1510" s="72" t="str">
        <f>VLOOKUP(B1510,辅助信息!E:M,9,FALSE)</f>
        <v>ZTWM-CDGS-XS-2024-0030-华西集采-简州大道</v>
      </c>
      <c r="R1510" s="72" t="str">
        <f>_xlfn._xlws.FILTER(辅助信息!D:D,辅助信息!E:E=B1510)</f>
        <v>华西简阳西城嘉苑</v>
      </c>
    </row>
    <row r="1511" hidden="1" spans="1:18">
      <c r="A1511" s="89"/>
      <c r="B1511" s="6" t="s">
        <v>81</v>
      </c>
      <c r="C1511" s="5">
        <v>45787</v>
      </c>
      <c r="D1511" s="6" t="str">
        <f>VLOOKUP(B1511,辅助信息!E:K,7,FALSE)</f>
        <v>JWDDCD2025050700178</v>
      </c>
      <c r="E1511" s="6" t="str">
        <f>VLOOKUP(F1511,辅助信息!A:B,2,FALSE)</f>
        <v>螺纹钢</v>
      </c>
      <c r="F1511" s="4" t="s">
        <v>33</v>
      </c>
      <c r="G1511" s="7">
        <v>25.5</v>
      </c>
      <c r="H1511" s="117" t="str">
        <f>_xlfn.XLOOKUP(C1511&amp;F1511&amp;I1511&amp;J1511,'[1]2025年已发货'!$F:$F&amp;'[1]2025年已发货'!$C:$C&amp;'[1]2025年已发货'!$G:$G&amp;'[1]2025年已发货'!$H:$H,'[1]2025年已发货'!$E:$E,"未发货")</f>
        <v>未发货</v>
      </c>
      <c r="I1511" s="6" t="str">
        <f>VLOOKUP(B1511,辅助信息!E:I,3,FALSE)</f>
        <v>（华西简阳西城嘉苑）四川省成都市简阳市简城街道高屋村</v>
      </c>
      <c r="J1511" s="6" t="str">
        <f>VLOOKUP(B1511,辅助信息!E:I,4,FALSE)</f>
        <v>张瀚镭</v>
      </c>
      <c r="K1511" s="6">
        <f>VLOOKUP(J1511,辅助信息!H:I,2,FALSE)</f>
        <v>15884666220</v>
      </c>
      <c r="L1511" s="133" t="str">
        <f>VLOOKUP(B1511,辅助信息!E:J,6,FALSE)</f>
        <v>优先威钢发货,我方卸车,新老国标钢厂不加价可直发</v>
      </c>
      <c r="M1511" s="98">
        <v>45787</v>
      </c>
      <c r="O1511" s="71">
        <f ca="1" t="shared" si="76"/>
        <v>0</v>
      </c>
      <c r="P1511" s="71">
        <f ca="1">IF(M1511="","",IF(N1511&lt;&gt;"",MAX(N1511-M1511,0),IF(TODAY()&gt;M1511,TODAY()-M1511,0)))</f>
        <v>2</v>
      </c>
      <c r="Q1511" s="72" t="str">
        <f>VLOOKUP(B1511,辅助信息!E:M,9,FALSE)</f>
        <v>ZTWM-CDGS-XS-2024-0030-华西集采-简州大道</v>
      </c>
      <c r="R1511" s="72" t="str">
        <f>_xlfn._xlws.FILTER(辅助信息!D:D,辅助信息!E:E=B1511)</f>
        <v>华西简阳西城嘉苑</v>
      </c>
    </row>
    <row r="1512" hidden="1" spans="1:18">
      <c r="A1512" s="89"/>
      <c r="B1512" s="6" t="s">
        <v>81</v>
      </c>
      <c r="C1512" s="5">
        <v>45787</v>
      </c>
      <c r="D1512" s="6" t="str">
        <f>VLOOKUP(B1512,辅助信息!E:K,7,FALSE)</f>
        <v>JWDDCD2025050700178</v>
      </c>
      <c r="E1512" s="6" t="str">
        <f>VLOOKUP(F1512,辅助信息!A:B,2,FALSE)</f>
        <v>螺纹钢</v>
      </c>
      <c r="F1512" s="4" t="s">
        <v>28</v>
      </c>
      <c r="G1512" s="7">
        <v>7</v>
      </c>
      <c r="H1512" s="117" t="str">
        <f>_xlfn.XLOOKUP(C1512&amp;F1512&amp;I1512&amp;J1512,'[1]2025年已发货'!$F:$F&amp;'[1]2025年已发货'!$C:$C&amp;'[1]2025年已发货'!$G:$G&amp;'[1]2025年已发货'!$H:$H,'[1]2025年已发货'!$E:$E,"未发货")</f>
        <v>未发货</v>
      </c>
      <c r="I1512" s="6" t="str">
        <f>VLOOKUP(B1512,辅助信息!E:I,3,FALSE)</f>
        <v>（华西简阳西城嘉苑）四川省成都市简阳市简城街道高屋村</v>
      </c>
      <c r="J1512" s="6" t="str">
        <f>VLOOKUP(B1512,辅助信息!E:I,4,FALSE)</f>
        <v>张瀚镭</v>
      </c>
      <c r="K1512" s="6">
        <f>VLOOKUP(J1512,辅助信息!H:I,2,FALSE)</f>
        <v>15884666220</v>
      </c>
      <c r="L1512" s="133" t="str">
        <f>VLOOKUP(B1512,辅助信息!E:J,6,FALSE)</f>
        <v>优先威钢发货,我方卸车,新老国标钢厂不加价可直发</v>
      </c>
      <c r="M1512" s="98">
        <v>45787</v>
      </c>
      <c r="O1512" s="71">
        <f ca="1" t="shared" si="76"/>
        <v>0</v>
      </c>
      <c r="P1512" s="71">
        <f ca="1">IF(M1512="","",IF(N1512&lt;&gt;"",MAX(N1512-M1512,0),IF(TODAY()&gt;M1512,TODAY()-M1512,0)))</f>
        <v>2</v>
      </c>
      <c r="Q1512" s="72" t="str">
        <f>VLOOKUP(B1512,辅助信息!E:M,9,FALSE)</f>
        <v>ZTWM-CDGS-XS-2024-0030-华西集采-简州大道</v>
      </c>
      <c r="R1512" s="72" t="str">
        <f>_xlfn._xlws.FILTER(辅助信息!D:D,辅助信息!E:E=B1512)</f>
        <v>华西简阳西城嘉苑</v>
      </c>
    </row>
    <row r="1513" hidden="1" spans="1:18">
      <c r="A1513" s="89"/>
      <c r="B1513" s="6" t="s">
        <v>81</v>
      </c>
      <c r="C1513" s="5">
        <v>45787</v>
      </c>
      <c r="D1513" s="6" t="str">
        <f>VLOOKUP(B1513,辅助信息!E:K,7,FALSE)</f>
        <v>JWDDCD2025050700178</v>
      </c>
      <c r="E1513" s="6" t="str">
        <f>VLOOKUP(F1513,辅助信息!A:B,2,FALSE)</f>
        <v>螺纹钢</v>
      </c>
      <c r="F1513" s="4" t="s">
        <v>18</v>
      </c>
      <c r="G1513" s="7">
        <v>14.5</v>
      </c>
      <c r="H1513" s="117" t="str">
        <f>_xlfn.XLOOKUP(C1513&amp;F1513&amp;I1513&amp;J1513,'[1]2025年已发货'!$F:$F&amp;'[1]2025年已发货'!$C:$C&amp;'[1]2025年已发货'!$G:$G&amp;'[1]2025年已发货'!$H:$H,'[1]2025年已发货'!$E:$E,"未发货")</f>
        <v>未发货</v>
      </c>
      <c r="I1513" s="6" t="str">
        <f>VLOOKUP(B1513,辅助信息!E:I,3,FALSE)</f>
        <v>（华西简阳西城嘉苑）四川省成都市简阳市简城街道高屋村</v>
      </c>
      <c r="J1513" s="6" t="str">
        <f>VLOOKUP(B1513,辅助信息!E:I,4,FALSE)</f>
        <v>张瀚镭</v>
      </c>
      <c r="K1513" s="6">
        <f>VLOOKUP(J1513,辅助信息!H:I,2,FALSE)</f>
        <v>15884666220</v>
      </c>
      <c r="L1513" s="133" t="str">
        <f>VLOOKUP(B1513,辅助信息!E:J,6,FALSE)</f>
        <v>优先威钢发货,我方卸车,新老国标钢厂不加价可直发</v>
      </c>
      <c r="M1513" s="98">
        <v>45787</v>
      </c>
      <c r="O1513" s="71">
        <f ca="1" t="shared" si="76"/>
        <v>0</v>
      </c>
      <c r="P1513" s="71">
        <f ca="1">IF(M1513="","",IF(N1513&lt;&gt;"",MAX(N1513-M1513,0),IF(TODAY()&gt;M1513,TODAY()-M1513,0)))</f>
        <v>2</v>
      </c>
      <c r="Q1513" s="72" t="str">
        <f>VLOOKUP(B1513,辅助信息!E:M,9,FALSE)</f>
        <v>ZTWM-CDGS-XS-2024-0030-华西集采-简州大道</v>
      </c>
      <c r="R1513" s="72" t="str">
        <f>_xlfn._xlws.FILTER(辅助信息!D:D,辅助信息!E:E=B1513)</f>
        <v>华西简阳西城嘉苑</v>
      </c>
    </row>
    <row r="1514" hidden="1" spans="1:18">
      <c r="A1514" s="89"/>
      <c r="B1514" s="6" t="s">
        <v>81</v>
      </c>
      <c r="C1514" s="5">
        <v>45787</v>
      </c>
      <c r="D1514" s="6" t="str">
        <f>VLOOKUP(B1514,辅助信息!E:K,7,FALSE)</f>
        <v>JWDDCD2025050700178</v>
      </c>
      <c r="E1514" s="6" t="str">
        <f>VLOOKUP(F1514,辅助信息!A:B,2,FALSE)</f>
        <v>螺纹钢</v>
      </c>
      <c r="F1514" s="4" t="s">
        <v>66</v>
      </c>
      <c r="G1514" s="7">
        <v>2.5</v>
      </c>
      <c r="H1514" s="117">
        <f>_xlfn.XLOOKUP(C1514&amp;F1514&amp;I1514&amp;J1514,'[1]2025年已发货'!$F:$F&amp;'[1]2025年已发货'!$C:$C&amp;'[1]2025年已发货'!$G:$G&amp;'[1]2025年已发货'!$H:$H,'[1]2025年已发货'!$E:$E,"未发货")</f>
        <v>3</v>
      </c>
      <c r="I1514" s="6" t="str">
        <f>VLOOKUP(B1514,辅助信息!E:I,3,FALSE)</f>
        <v>（华西简阳西城嘉苑）四川省成都市简阳市简城街道高屋村</v>
      </c>
      <c r="J1514" s="6" t="str">
        <f>VLOOKUP(B1514,辅助信息!E:I,4,FALSE)</f>
        <v>张瀚镭</v>
      </c>
      <c r="K1514" s="6">
        <f>VLOOKUP(J1514,辅助信息!H:I,2,FALSE)</f>
        <v>15884666220</v>
      </c>
      <c r="L1514" s="133" t="str">
        <f>VLOOKUP(B1514,辅助信息!E:J,6,FALSE)</f>
        <v>优先威钢发货,我方卸车,新老国标钢厂不加价可直发</v>
      </c>
      <c r="M1514" s="98">
        <v>45788</v>
      </c>
      <c r="O1514" s="71">
        <f ca="1" t="shared" si="76"/>
        <v>0</v>
      </c>
      <c r="P1514" s="71">
        <f ca="1">IF(M1514="","",IF(N1514&lt;&gt;"",MAX(N1514-M1514,0),IF(TODAY()&gt;M1514,TODAY()-M1514,0)))</f>
        <v>1</v>
      </c>
      <c r="Q1514" s="72" t="str">
        <f>VLOOKUP(B1514,辅助信息!E:M,9,FALSE)</f>
        <v>ZTWM-CDGS-XS-2024-0030-华西集采-简州大道</v>
      </c>
      <c r="R1514" s="72" t="str">
        <f>_xlfn._xlws.FILTER(辅助信息!D:D,辅助信息!E:E=B1514)</f>
        <v>华西简阳西城嘉苑</v>
      </c>
    </row>
    <row r="1515" hidden="1" spans="1:18">
      <c r="A1515" s="89"/>
      <c r="B1515" s="6" t="s">
        <v>81</v>
      </c>
      <c r="C1515" s="5">
        <v>45787</v>
      </c>
      <c r="D1515" s="6" t="str">
        <f>VLOOKUP(B1515,辅助信息!E:K,7,FALSE)</f>
        <v>JWDDCD2025050700178</v>
      </c>
      <c r="E1515" s="6" t="str">
        <f>VLOOKUP(F1515,辅助信息!A:B,2,FALSE)</f>
        <v>螺纹钢</v>
      </c>
      <c r="F1515" s="4" t="s">
        <v>82</v>
      </c>
      <c r="G1515" s="7">
        <v>2.5</v>
      </c>
      <c r="H1515" s="117">
        <f>_xlfn.XLOOKUP(C1515&amp;F1515&amp;I1515&amp;J1515,'[1]2025年已发货'!$F:$F&amp;'[1]2025年已发货'!$C:$C&amp;'[1]2025年已发货'!$G:$G&amp;'[1]2025年已发货'!$H:$H,'[1]2025年已发货'!$E:$E,"未发货")</f>
        <v>3</v>
      </c>
      <c r="I1515" s="6" t="str">
        <f>VLOOKUP(B1515,辅助信息!E:I,3,FALSE)</f>
        <v>（华西简阳西城嘉苑）四川省成都市简阳市简城街道高屋村</v>
      </c>
      <c r="J1515" s="6" t="str">
        <f>VLOOKUP(B1515,辅助信息!E:I,4,FALSE)</f>
        <v>张瀚镭</v>
      </c>
      <c r="K1515" s="6">
        <f>VLOOKUP(J1515,辅助信息!H:I,2,FALSE)</f>
        <v>15884666220</v>
      </c>
      <c r="L1515" s="133" t="str">
        <f>VLOOKUP(B1515,辅助信息!E:J,6,FALSE)</f>
        <v>优先威钢发货,我方卸车,新老国标钢厂不加价可直发</v>
      </c>
      <c r="M1515" s="98">
        <v>45788</v>
      </c>
      <c r="O1515" s="71">
        <f ca="1" t="shared" si="76"/>
        <v>0</v>
      </c>
      <c r="P1515" s="71">
        <f ca="1">IF(M1515="","",IF(N1515&lt;&gt;"",MAX(N1515-M1515,0),IF(TODAY()&gt;M1515,TODAY()-M1515,0)))</f>
        <v>1</v>
      </c>
      <c r="Q1515" s="72" t="str">
        <f>VLOOKUP(B1515,辅助信息!E:M,9,FALSE)</f>
        <v>ZTWM-CDGS-XS-2024-0030-华西集采-简州大道</v>
      </c>
      <c r="R1515" s="72" t="str">
        <f>_xlfn._xlws.FILTER(辅助信息!D:D,辅助信息!E:E=B1515)</f>
        <v>华西简阳西城嘉苑</v>
      </c>
    </row>
    <row r="1516" hidden="1" spans="1:18">
      <c r="A1516" s="89"/>
      <c r="B1516" s="6" t="s">
        <v>81</v>
      </c>
      <c r="C1516" s="5">
        <v>45787</v>
      </c>
      <c r="D1516" s="6" t="str">
        <f>VLOOKUP(B1516,辅助信息!E:K,7,FALSE)</f>
        <v>JWDDCD2025050700178</v>
      </c>
      <c r="E1516" s="6" t="str">
        <f>VLOOKUP(F1516,辅助信息!A:B,2,FALSE)</f>
        <v>螺纹钢</v>
      </c>
      <c r="F1516" s="4" t="s">
        <v>45</v>
      </c>
      <c r="G1516" s="7">
        <v>2.5</v>
      </c>
      <c r="H1516" s="117">
        <f>_xlfn.XLOOKUP(C1516&amp;F1516&amp;I1516&amp;J1516,'[1]2025年已发货'!$F:$F&amp;'[1]2025年已发货'!$C:$C&amp;'[1]2025年已发货'!$G:$G&amp;'[1]2025年已发货'!$H:$H,'[1]2025年已发货'!$E:$E,"未发货")</f>
        <v>3</v>
      </c>
      <c r="I1516" s="6" t="str">
        <f>VLOOKUP(B1516,辅助信息!E:I,3,FALSE)</f>
        <v>（华西简阳西城嘉苑）四川省成都市简阳市简城街道高屋村</v>
      </c>
      <c r="J1516" s="6" t="str">
        <f>VLOOKUP(B1516,辅助信息!E:I,4,FALSE)</f>
        <v>张瀚镭</v>
      </c>
      <c r="K1516" s="6">
        <f>VLOOKUP(J1516,辅助信息!H:I,2,FALSE)</f>
        <v>15884666220</v>
      </c>
      <c r="L1516" s="133" t="str">
        <f>VLOOKUP(B1516,辅助信息!E:J,6,FALSE)</f>
        <v>优先威钢发货,我方卸车,新老国标钢厂不加价可直发</v>
      </c>
      <c r="M1516" s="98">
        <v>45788</v>
      </c>
      <c r="O1516" s="71">
        <f ca="1" t="shared" si="76"/>
        <v>0</v>
      </c>
      <c r="P1516" s="71">
        <f ca="1">IF(M1516="","",IF(N1516&lt;&gt;"",MAX(N1516-M1516,0),IF(TODAY()&gt;M1516,TODAY()-M1516,0)))</f>
        <v>1</v>
      </c>
      <c r="Q1516" s="72" t="str">
        <f>VLOOKUP(B1516,辅助信息!E:M,9,FALSE)</f>
        <v>ZTWM-CDGS-XS-2024-0030-华西集采-简州大道</v>
      </c>
      <c r="R1516" s="72" t="str">
        <f>_xlfn._xlws.FILTER(辅助信息!D:D,辅助信息!E:E=B1516)</f>
        <v>华西简阳西城嘉苑</v>
      </c>
    </row>
    <row r="1517" hidden="1" spans="1:18">
      <c r="A1517" s="89"/>
      <c r="B1517" s="6" t="s">
        <v>81</v>
      </c>
      <c r="C1517" s="5">
        <v>45787</v>
      </c>
      <c r="D1517" s="6" t="str">
        <f>VLOOKUP(B1517,辅助信息!E:K,7,FALSE)</f>
        <v>JWDDCD2025050700178</v>
      </c>
      <c r="E1517" s="6" t="str">
        <f>VLOOKUP(F1517,辅助信息!A:B,2,FALSE)</f>
        <v>螺纹钢</v>
      </c>
      <c r="F1517" s="4" t="s">
        <v>21</v>
      </c>
      <c r="G1517" s="7">
        <v>2.5</v>
      </c>
      <c r="H1517" s="117" t="str">
        <f>_xlfn.XLOOKUP(C1517&amp;F1517&amp;I1517&amp;J1517,'[1]2025年已发货'!$F:$F&amp;'[1]2025年已发货'!$C:$C&amp;'[1]2025年已发货'!$G:$G&amp;'[1]2025年已发货'!$H:$H,'[1]2025年已发货'!$E:$E,"未发货")</f>
        <v>未发货</v>
      </c>
      <c r="I1517" s="6" t="str">
        <f>VLOOKUP(B1517,辅助信息!E:I,3,FALSE)</f>
        <v>（华西简阳西城嘉苑）四川省成都市简阳市简城街道高屋村</v>
      </c>
      <c r="J1517" s="6" t="str">
        <f>VLOOKUP(B1517,辅助信息!E:I,4,FALSE)</f>
        <v>张瀚镭</v>
      </c>
      <c r="K1517" s="6">
        <f>VLOOKUP(J1517,辅助信息!H:I,2,FALSE)</f>
        <v>15884666220</v>
      </c>
      <c r="L1517" s="133" t="str">
        <f>VLOOKUP(B1517,辅助信息!E:J,6,FALSE)</f>
        <v>优先威钢发货,我方卸车,新老国标钢厂不加价可直发</v>
      </c>
      <c r="M1517" s="98">
        <v>45788</v>
      </c>
      <c r="O1517" s="71">
        <f ca="1" t="shared" si="76"/>
        <v>0</v>
      </c>
      <c r="P1517" s="71">
        <f ca="1">IF(M1517="","",IF(N1517&lt;&gt;"",MAX(N1517-M1517,0),IF(TODAY()&gt;M1517,TODAY()-M1517,0)))</f>
        <v>1</v>
      </c>
      <c r="Q1517" s="72" t="str">
        <f>VLOOKUP(B1517,辅助信息!E:M,9,FALSE)</f>
        <v>ZTWM-CDGS-XS-2024-0030-华西集采-简州大道</v>
      </c>
      <c r="R1517" s="72" t="str">
        <f>_xlfn._xlws.FILTER(辅助信息!D:D,辅助信息!E:E=B1517)</f>
        <v>华西简阳西城嘉苑</v>
      </c>
    </row>
    <row r="1518" hidden="1" spans="1:18">
      <c r="A1518" s="89"/>
      <c r="B1518" s="6" t="s">
        <v>81</v>
      </c>
      <c r="C1518" s="5">
        <v>45787</v>
      </c>
      <c r="D1518" s="6" t="str">
        <f>VLOOKUP(B1518,辅助信息!E:K,7,FALSE)</f>
        <v>JWDDCD2025050700178</v>
      </c>
      <c r="E1518" s="6" t="str">
        <f>VLOOKUP(F1518,辅助信息!A:B,2,FALSE)</f>
        <v>螺纹钢</v>
      </c>
      <c r="F1518" s="4" t="s">
        <v>58</v>
      </c>
      <c r="G1518" s="7">
        <v>3.5</v>
      </c>
      <c r="H1518" s="117">
        <f>_xlfn.XLOOKUP(C1518&amp;F1518&amp;I1518&amp;J1518,'[1]2025年已发货'!$F:$F&amp;'[1]2025年已发货'!$C:$C&amp;'[1]2025年已发货'!$G:$G&amp;'[1]2025年已发货'!$H:$H,'[1]2025年已发货'!$E:$E,"未发货")</f>
        <v>3</v>
      </c>
      <c r="I1518" s="6" t="str">
        <f>VLOOKUP(B1518,辅助信息!E:I,3,FALSE)</f>
        <v>（华西简阳西城嘉苑）四川省成都市简阳市简城街道高屋村</v>
      </c>
      <c r="J1518" s="6" t="str">
        <f>VLOOKUP(B1518,辅助信息!E:I,4,FALSE)</f>
        <v>张瀚镭</v>
      </c>
      <c r="K1518" s="6">
        <f>VLOOKUP(J1518,辅助信息!H:I,2,FALSE)</f>
        <v>15884666220</v>
      </c>
      <c r="L1518" s="133" t="str">
        <f>VLOOKUP(B1518,辅助信息!E:J,6,FALSE)</f>
        <v>优先威钢发货,我方卸车,新老国标钢厂不加价可直发</v>
      </c>
      <c r="M1518" s="98">
        <v>45788</v>
      </c>
      <c r="O1518" s="71">
        <f ca="1" t="shared" si="76"/>
        <v>0</v>
      </c>
      <c r="P1518" s="71">
        <f ca="1">IF(M1518="","",IF(N1518&lt;&gt;"",MAX(N1518-M1518,0),IF(TODAY()&gt;M1518,TODAY()-M1518,0)))</f>
        <v>1</v>
      </c>
      <c r="Q1518" s="72" t="str">
        <f>VLOOKUP(B1518,辅助信息!E:M,9,FALSE)</f>
        <v>ZTWM-CDGS-XS-2024-0030-华西集采-简州大道</v>
      </c>
      <c r="R1518" s="72" t="str">
        <f>_xlfn._xlws.FILTER(辅助信息!D:D,辅助信息!E:E=B1518)</f>
        <v>华西简阳西城嘉苑</v>
      </c>
    </row>
    <row r="1519" hidden="1" spans="1:18">
      <c r="A1519" s="89"/>
      <c r="B1519" s="6" t="s">
        <v>81</v>
      </c>
      <c r="C1519" s="5">
        <v>45787</v>
      </c>
      <c r="D1519" s="6" t="str">
        <f>VLOOKUP(B1519,辅助信息!E:K,7,FALSE)</f>
        <v>JWDDCD2025050700178</v>
      </c>
      <c r="E1519" s="6" t="str">
        <f>VLOOKUP(F1519,辅助信息!A:B,2,FALSE)</f>
        <v>螺纹钢</v>
      </c>
      <c r="F1519" s="4" t="s">
        <v>46</v>
      </c>
      <c r="G1519" s="7">
        <v>8.5</v>
      </c>
      <c r="H1519" s="117" t="str">
        <f>_xlfn.XLOOKUP(C1519&amp;F1519&amp;I1519&amp;J1519,'[1]2025年已发货'!$F:$F&amp;'[1]2025年已发货'!$C:$C&amp;'[1]2025年已发货'!$G:$G&amp;'[1]2025年已发货'!$H:$H,'[1]2025年已发货'!$E:$E,"未发货")</f>
        <v>未发货</v>
      </c>
      <c r="I1519" s="6" t="str">
        <f>VLOOKUP(B1519,辅助信息!E:I,3,FALSE)</f>
        <v>（华西简阳西城嘉苑）四川省成都市简阳市简城街道高屋村</v>
      </c>
      <c r="J1519" s="6" t="str">
        <f>VLOOKUP(B1519,辅助信息!E:I,4,FALSE)</f>
        <v>张瀚镭</v>
      </c>
      <c r="K1519" s="6">
        <f>VLOOKUP(J1519,辅助信息!H:I,2,FALSE)</f>
        <v>15884666220</v>
      </c>
      <c r="L1519" s="133" t="str">
        <f>VLOOKUP(B1519,辅助信息!E:J,6,FALSE)</f>
        <v>优先威钢发货,我方卸车,新老国标钢厂不加价可直发</v>
      </c>
      <c r="M1519" s="98">
        <v>45788</v>
      </c>
      <c r="O1519" s="71">
        <f ca="1" t="shared" si="76"/>
        <v>0</v>
      </c>
      <c r="P1519" s="71">
        <f ca="1">IF(M1519="","",IF(N1519&lt;&gt;"",MAX(N1519-M1519,0),IF(TODAY()&gt;M1519,TODAY()-M1519,0)))</f>
        <v>1</v>
      </c>
      <c r="Q1519" s="72" t="str">
        <f>VLOOKUP(B1519,辅助信息!E:M,9,FALSE)</f>
        <v>ZTWM-CDGS-XS-2024-0030-华西集采-简州大道</v>
      </c>
      <c r="R1519" s="72" t="str">
        <f>_xlfn._xlws.FILTER(辅助信息!D:D,辅助信息!E:E=B1519)</f>
        <v>华西简阳西城嘉苑</v>
      </c>
    </row>
    <row r="1520" hidden="1" spans="1:18">
      <c r="A1520" s="89"/>
      <c r="B1520" s="6" t="s">
        <v>81</v>
      </c>
      <c r="C1520" s="5">
        <v>45787</v>
      </c>
      <c r="D1520" s="6" t="str">
        <f>VLOOKUP(B1520,辅助信息!E:K,7,FALSE)</f>
        <v>JWDDCD2025050700178</v>
      </c>
      <c r="E1520" s="6" t="str">
        <f>VLOOKUP(F1520,辅助信息!A:B,2,FALSE)</f>
        <v>螺纹钢</v>
      </c>
      <c r="F1520" s="4" t="s">
        <v>22</v>
      </c>
      <c r="G1520" s="7">
        <v>4.5</v>
      </c>
      <c r="H1520" s="117">
        <f>_xlfn.XLOOKUP(C1520&amp;F1520&amp;I1520&amp;J1520,'[1]2025年已发货'!$F:$F&amp;'[1]2025年已发货'!$C:$C&amp;'[1]2025年已发货'!$G:$G&amp;'[1]2025年已发货'!$H:$H,'[1]2025年已发货'!$E:$E,"未发货")</f>
        <v>3</v>
      </c>
      <c r="I1520" s="6" t="str">
        <f>VLOOKUP(B1520,辅助信息!E:I,3,FALSE)</f>
        <v>（华西简阳西城嘉苑）四川省成都市简阳市简城街道高屋村</v>
      </c>
      <c r="J1520" s="6" t="str">
        <f>VLOOKUP(B1520,辅助信息!E:I,4,FALSE)</f>
        <v>张瀚镭</v>
      </c>
      <c r="K1520" s="6">
        <f>VLOOKUP(J1520,辅助信息!H:I,2,FALSE)</f>
        <v>15884666220</v>
      </c>
      <c r="L1520" s="133" t="str">
        <f>VLOOKUP(B1520,辅助信息!E:J,6,FALSE)</f>
        <v>优先威钢发货,我方卸车,新老国标钢厂不加价可直发</v>
      </c>
      <c r="M1520" s="98">
        <v>45788</v>
      </c>
      <c r="O1520" s="71">
        <f ca="1" t="shared" si="76"/>
        <v>0</v>
      </c>
      <c r="P1520" s="71">
        <f ca="1" t="shared" ref="P1520:P1563" si="77">IF(M1520="","",IF(N1520&lt;&gt;"",MAX(N1520-M1520,0),IF(TODAY()&gt;M1520,TODAY()-M1520,0)))</f>
        <v>1</v>
      </c>
      <c r="Q1520" s="72" t="str">
        <f>VLOOKUP(B1520,辅助信息!E:M,9,FALSE)</f>
        <v>ZTWM-CDGS-XS-2024-0030-华西集采-简州大道</v>
      </c>
      <c r="R1520" s="72" t="str">
        <f>_xlfn._xlws.FILTER(辅助信息!D:D,辅助信息!E:E=B1520)</f>
        <v>华西简阳西城嘉苑</v>
      </c>
    </row>
    <row r="1521" hidden="1" spans="1:18">
      <c r="A1521" s="89" t="s">
        <v>100</v>
      </c>
      <c r="B1521" s="4" t="s">
        <v>31</v>
      </c>
      <c r="C1521" s="5">
        <v>45787</v>
      </c>
      <c r="D1521" s="6" t="str">
        <f>VLOOKUP(B1521,辅助信息!E:K,7,FALSE)</f>
        <v>JWDDCD2024121000136</v>
      </c>
      <c r="E1521" s="6" t="str">
        <f>VLOOKUP(F1521,辅助信息!A:B,2,FALSE)</f>
        <v>盘螺</v>
      </c>
      <c r="F1521" s="4" t="s">
        <v>49</v>
      </c>
      <c r="G1521" s="7">
        <v>35</v>
      </c>
      <c r="H1521" s="117" t="str">
        <f>_xlfn.XLOOKUP(C1521&amp;F1521&amp;I1521&amp;J1521,'[1]2025年已发货'!$F:$F&amp;'[1]2025年已发货'!$C:$C&amp;'[1]2025年已发货'!$G:$G&amp;'[1]2025年已发货'!$H:$H,'[1]2025年已发货'!$E:$E,"未发货")</f>
        <v>未发货</v>
      </c>
      <c r="I1521" s="6" t="str">
        <f>VLOOKUP(B1521,辅助信息!E:I,3,FALSE)</f>
        <v>（四川商建-射洪城乡一体化项目）遂宁市射洪市忠新幼儿园北侧约220米新溪小区</v>
      </c>
      <c r="J1521" s="6" t="str">
        <f>VLOOKUP(B1521,辅助信息!E:I,4,FALSE)</f>
        <v>柏子刚</v>
      </c>
      <c r="K1521" s="6">
        <f>VLOOKUP(J1521,辅助信息!H:I,2,FALSE)</f>
        <v>15692885305</v>
      </c>
      <c r="L1521" s="133" t="str">
        <f>VLOOKUP(B1521,辅助信息!E:J,6,FALSE)</f>
        <v>提前联系到场规格及数量</v>
      </c>
      <c r="M1521" s="98">
        <v>45788</v>
      </c>
      <c r="O1521" s="71">
        <f ca="1" t="shared" si="76"/>
        <v>0</v>
      </c>
      <c r="P1521" s="71">
        <f ca="1" t="shared" si="77"/>
        <v>1</v>
      </c>
      <c r="Q1521" s="72" t="str">
        <f>VLOOKUP(B1521,辅助信息!E:M,9,FALSE)</f>
        <v>ZTWM-CDGS-XS-2024-0179-四川商投-射洪城乡一体化建设项目</v>
      </c>
      <c r="R1521" s="72" t="str">
        <f>_xlfn._xlws.FILTER(辅助信息!D:D,辅助信息!E:E=B1521)</f>
        <v>四川商建
射洪城乡一体化项目</v>
      </c>
    </row>
    <row r="1522" hidden="1" spans="2:18">
      <c r="B1522" s="4" t="s">
        <v>150</v>
      </c>
      <c r="C1522" s="5">
        <v>45787</v>
      </c>
      <c r="D1522" s="6" t="str">
        <f>VLOOKUP(B1522,辅助信息!E:K,7,FALSE)</f>
        <v>JWDDCD2025050800101</v>
      </c>
      <c r="E1522" s="6" t="str">
        <f>VLOOKUP(F1522,辅助信息!A:B,2,FALSE)</f>
        <v>螺纹钢</v>
      </c>
      <c r="F1522" s="4" t="s">
        <v>28</v>
      </c>
      <c r="G1522" s="7">
        <v>27</v>
      </c>
      <c r="H1522" s="117" t="str">
        <f>_xlfn.XLOOKUP(C1522&amp;F1522&amp;I1522&amp;J1522,'[1]2025年已发货'!$F:$F&amp;'[1]2025年已发货'!$C:$C&amp;'[1]2025年已发货'!$G:$G&amp;'[1]2025年已发货'!$H:$H,'[1]2025年已发货'!$E:$E,"未发货")</f>
        <v>未发货</v>
      </c>
      <c r="I1522" s="6" t="str">
        <f>VLOOKUP(B1522,辅助信息!E:I,3,FALSE)</f>
        <v>(中铁科研院宜宾泥溪项目)中铁科研院集团有限公司宜宾市泥溪东互通式立交下穿成贵客专铁路工程项目钢筋加工厂</v>
      </c>
      <c r="J1522" s="6" t="str">
        <f>VLOOKUP(B1522,辅助信息!E:I,4,FALSE)</f>
        <v>蔡鹏/程港</v>
      </c>
      <c r="K1522" s="6" t="str">
        <f>VLOOKUP(J1522,辅助信息!H:I,2,FALSE)</f>
        <v>19130850820/18208257412</v>
      </c>
      <c r="L1522" s="133" t="str">
        <f>VLOOKUP(B1522,辅助信息!E:J,6,FALSE)</f>
        <v>装货前联系收货人核实到场规格，货物最下面用方木垫下方便卸货</v>
      </c>
      <c r="M1522" s="98">
        <v>45792</v>
      </c>
      <c r="O1522" s="71">
        <f ca="1" t="shared" ref="O1522:O1563" si="78">IF(OR(M1522="",N1522&lt;&gt;""),"",MAX(M1522-TODAY(),0))</f>
        <v>3</v>
      </c>
      <c r="P1522" s="71">
        <f ca="1" t="shared" si="77"/>
        <v>0</v>
      </c>
      <c r="Q1522" s="72" t="str">
        <f>VLOOKUP(B1522,辅助信息!E:M,9,FALSE)</f>
        <v>ZTWM-CDGS-XS-2025-0050-中铁科研院-宜宾泥溪项目</v>
      </c>
      <c r="R1522" s="72" t="str">
        <f>_xlfn._xlws.FILTER(辅助信息!D:D,辅助信息!E:E=B1522)</f>
        <v>中铁科研院宜宾泥溪项目</v>
      </c>
    </row>
    <row r="1523" hidden="1" spans="2:18">
      <c r="B1523" s="4" t="s">
        <v>150</v>
      </c>
      <c r="C1523" s="5">
        <v>45787</v>
      </c>
      <c r="D1523" s="6" t="str">
        <f>VLOOKUP(B1523,辅助信息!E:K,7,FALSE)</f>
        <v>JWDDCD2025050800101</v>
      </c>
      <c r="E1523" s="6" t="str">
        <f>VLOOKUP(F1523,辅助信息!A:B,2,FALSE)</f>
        <v>螺纹钢</v>
      </c>
      <c r="F1523" s="4" t="s">
        <v>65</v>
      </c>
      <c r="G1523" s="7">
        <v>36</v>
      </c>
      <c r="H1523" s="117" t="str">
        <f>_xlfn.XLOOKUP(C1523&amp;F1523&amp;I1523&amp;J1523,'[1]2025年已发货'!$F:$F&amp;'[1]2025年已发货'!$C:$C&amp;'[1]2025年已发货'!$G:$G&amp;'[1]2025年已发货'!$H:$H,'[1]2025年已发货'!$E:$E,"未发货")</f>
        <v>未发货</v>
      </c>
      <c r="I1523" s="6" t="str">
        <f>VLOOKUP(B1523,辅助信息!E:I,3,FALSE)</f>
        <v>(中铁科研院宜宾泥溪项目)中铁科研院集团有限公司宜宾市泥溪东互通式立交下穿成贵客专铁路工程项目钢筋加工厂</v>
      </c>
      <c r="J1523" s="6" t="str">
        <f>VLOOKUP(B1523,辅助信息!E:I,4,FALSE)</f>
        <v>蔡鹏/程港</v>
      </c>
      <c r="K1523" s="6" t="str">
        <f>VLOOKUP(J1523,辅助信息!H:I,2,FALSE)</f>
        <v>19130850820/18208257412</v>
      </c>
      <c r="L1523" s="133" t="str">
        <f>VLOOKUP(B1523,辅助信息!E:J,6,FALSE)</f>
        <v>装货前联系收货人核实到场规格，货物最下面用方木垫下方便卸货</v>
      </c>
      <c r="M1523" s="98">
        <v>45792</v>
      </c>
      <c r="O1523" s="71">
        <f ca="1" t="shared" si="78"/>
        <v>3</v>
      </c>
      <c r="P1523" s="71">
        <f ca="1" t="shared" si="77"/>
        <v>0</v>
      </c>
      <c r="Q1523" s="72" t="str">
        <f>VLOOKUP(B1523,辅助信息!E:M,9,FALSE)</f>
        <v>ZTWM-CDGS-XS-2025-0050-中铁科研院-宜宾泥溪项目</v>
      </c>
      <c r="R1523" s="72" t="str">
        <f>_xlfn._xlws.FILTER(辅助信息!D:D,辅助信息!E:E=B1523)</f>
        <v>中铁科研院宜宾泥溪项目</v>
      </c>
    </row>
    <row r="1524" hidden="1" spans="2:18">
      <c r="B1524" s="4" t="s">
        <v>150</v>
      </c>
      <c r="C1524" s="5">
        <v>45787</v>
      </c>
      <c r="D1524" s="6" t="str">
        <f>VLOOKUP(B1524,辅助信息!E:K,7,FALSE)</f>
        <v>JWDDCD2025050800101</v>
      </c>
      <c r="E1524" s="6" t="str">
        <f>VLOOKUP(F1524,辅助信息!A:B,2,FALSE)</f>
        <v>螺纹钢</v>
      </c>
      <c r="F1524" s="4" t="s">
        <v>32</v>
      </c>
      <c r="G1524" s="7">
        <v>6</v>
      </c>
      <c r="H1524" s="117" t="str">
        <f>_xlfn.XLOOKUP(C1524&amp;F1524&amp;I1524&amp;J1524,'[1]2025年已发货'!$F:$F&amp;'[1]2025年已发货'!$C:$C&amp;'[1]2025年已发货'!$G:$G&amp;'[1]2025年已发货'!$H:$H,'[1]2025年已发货'!$E:$E,"未发货")</f>
        <v>未发货</v>
      </c>
      <c r="I1524" s="6" t="str">
        <f>VLOOKUP(B1524,辅助信息!E:I,3,FALSE)</f>
        <v>(中铁科研院宜宾泥溪项目)中铁科研院集团有限公司宜宾市泥溪东互通式立交下穿成贵客专铁路工程项目钢筋加工厂</v>
      </c>
      <c r="J1524" s="6" t="str">
        <f>VLOOKUP(B1524,辅助信息!E:I,4,FALSE)</f>
        <v>蔡鹏/程港</v>
      </c>
      <c r="K1524" s="6" t="str">
        <f>VLOOKUP(J1524,辅助信息!H:I,2,FALSE)</f>
        <v>19130850820/18208257412</v>
      </c>
      <c r="L1524" s="133" t="str">
        <f>VLOOKUP(B1524,辅助信息!E:J,6,FALSE)</f>
        <v>装货前联系收货人核实到场规格，货物最下面用方木垫下方便卸货</v>
      </c>
      <c r="M1524" s="98">
        <v>45792</v>
      </c>
      <c r="O1524" s="71">
        <f ca="1" t="shared" si="78"/>
        <v>3</v>
      </c>
      <c r="P1524" s="71">
        <f ca="1" t="shared" si="77"/>
        <v>0</v>
      </c>
      <c r="Q1524" s="72" t="str">
        <f>VLOOKUP(B1524,辅助信息!E:M,9,FALSE)</f>
        <v>ZTWM-CDGS-XS-2025-0050-中铁科研院-宜宾泥溪项目</v>
      </c>
      <c r="R1524" s="72" t="str">
        <f>_xlfn._xlws.FILTER(辅助信息!D:D,辅助信息!E:E=B1524)</f>
        <v>中铁科研院宜宾泥溪项目</v>
      </c>
    </row>
    <row r="1525" hidden="1" spans="2:18">
      <c r="B1525" s="6" t="s">
        <v>147</v>
      </c>
      <c r="C1525" s="5">
        <v>45788</v>
      </c>
      <c r="D1525" s="6" t="str">
        <f>VLOOKUP(B1525,辅助信息!E:K,7,FALSE)</f>
        <v>JWDDCD2025050800081</v>
      </c>
      <c r="E1525" s="6" t="str">
        <f>VLOOKUP(F1525,辅助信息!A:B,2,FALSE)</f>
        <v>高线</v>
      </c>
      <c r="F1525" s="6" t="s">
        <v>57</v>
      </c>
      <c r="G1525" s="117">
        <v>7.5</v>
      </c>
      <c r="H1525" s="117" t="str">
        <f>_xlfn.XLOOKUP(C1525&amp;F1525&amp;I1525&amp;J1525,'[1]2025年已发货'!$F:$F&amp;'[1]2025年已发货'!$C:$C&amp;'[1]2025年已发货'!$G:$G&amp;'[1]2025年已发货'!$H:$H,'[1]2025年已发货'!$E:$E,"未发货")</f>
        <v>未发货</v>
      </c>
      <c r="I1525" s="6" t="str">
        <f>VLOOKUP(B1525,辅助信息!E:I,3,FALSE)</f>
        <v>（商投建工达州中医药科技园-4工区-11号楼）达州市通川区达州中医药职业学院犀牛大道北段</v>
      </c>
      <c r="J1525" s="6" t="str">
        <f>VLOOKUP(B1525,辅助信息!E:I,4,FALSE)</f>
        <v>张扬</v>
      </c>
      <c r="K1525" s="6">
        <f>VLOOKUP(J1525,辅助信息!H:I,2,FALSE)</f>
        <v>18381904567</v>
      </c>
      <c r="L1525" s="133" t="str">
        <f>VLOOKUP(B1525,辅助信息!E:J,6,FALSE)</f>
        <v>控制炉批号尽量少,优先安排达钢,提前联系到场规格及数量</v>
      </c>
      <c r="M1525" s="98">
        <v>45784</v>
      </c>
      <c r="O1525" s="71">
        <f ca="1" t="shared" si="78"/>
        <v>0</v>
      </c>
      <c r="P1525" s="71">
        <f ca="1" t="shared" si="77"/>
        <v>5</v>
      </c>
      <c r="Q1525" s="72" t="str">
        <f>VLOOKUP(B1525,辅助信息!E:M,9,FALSE)</f>
        <v>ZTWM-CDGS-XS-2024-0134-商投建工达州中医药科技成果示范园项目</v>
      </c>
      <c r="R1525" s="72" t="str">
        <f>_xlfn._xlws.FILTER(辅助信息!D:D,辅助信息!E:E=B1525)</f>
        <v>商投建工达州中医药科技园</v>
      </c>
    </row>
    <row r="1526" hidden="1" spans="2:18">
      <c r="B1526" s="6" t="s">
        <v>147</v>
      </c>
      <c r="C1526" s="5">
        <v>45788</v>
      </c>
      <c r="D1526" s="6" t="str">
        <f>VLOOKUP(B1526,辅助信息!E:K,7,FALSE)</f>
        <v>JWDDCD2025050800081</v>
      </c>
      <c r="E1526" s="6" t="str">
        <f>VLOOKUP(F1526,辅助信息!A:B,2,FALSE)</f>
        <v>螺纹钢</v>
      </c>
      <c r="F1526" s="6" t="s">
        <v>30</v>
      </c>
      <c r="G1526" s="117">
        <v>7</v>
      </c>
      <c r="H1526" s="117" t="str">
        <f>_xlfn.XLOOKUP(C1526&amp;F1526&amp;I1526&amp;J1526,'[1]2025年已发货'!$F:$F&amp;'[1]2025年已发货'!$C:$C&amp;'[1]2025年已发货'!$G:$G&amp;'[1]2025年已发货'!$H:$H,'[1]2025年已发货'!$E:$E,"未发货")</f>
        <v>未发货</v>
      </c>
      <c r="I1526" s="6" t="str">
        <f>VLOOKUP(B1526,辅助信息!E:I,3,FALSE)</f>
        <v>（商投建工达州中医药科技园-4工区-11号楼）达州市通川区达州中医药职业学院犀牛大道北段</v>
      </c>
      <c r="J1526" s="6" t="str">
        <f>VLOOKUP(B1526,辅助信息!E:I,4,FALSE)</f>
        <v>张扬</v>
      </c>
      <c r="K1526" s="6">
        <f>VLOOKUP(J1526,辅助信息!H:I,2,FALSE)</f>
        <v>18381904567</v>
      </c>
      <c r="L1526" s="133" t="str">
        <f>VLOOKUP(B1526,辅助信息!E:J,6,FALSE)</f>
        <v>控制炉批号尽量少,优先安排达钢,提前联系到场规格及数量</v>
      </c>
      <c r="M1526" s="98">
        <v>45784</v>
      </c>
      <c r="O1526" s="71">
        <f ca="1" t="shared" si="78"/>
        <v>0</v>
      </c>
      <c r="P1526" s="71">
        <f ca="1" t="shared" si="77"/>
        <v>5</v>
      </c>
      <c r="Q1526" s="72" t="str">
        <f>VLOOKUP(B1526,辅助信息!E:M,9,FALSE)</f>
        <v>ZTWM-CDGS-XS-2024-0134-商投建工达州中医药科技成果示范园项目</v>
      </c>
      <c r="R1526" s="72" t="str">
        <f>_xlfn._xlws.FILTER(辅助信息!D:D,辅助信息!E:E=B1526)</f>
        <v>商投建工达州中医药科技园</v>
      </c>
    </row>
    <row r="1527" hidden="1" spans="1:18">
      <c r="A1527" s="132" t="s">
        <v>100</v>
      </c>
      <c r="B1527" s="6" t="s">
        <v>106</v>
      </c>
      <c r="C1527" s="5">
        <v>45788</v>
      </c>
      <c r="D1527" s="6" t="str">
        <f>VLOOKUP(B1527,辅助信息!E:K,7,FALSE)</f>
        <v>JWDDCD2024101600133</v>
      </c>
      <c r="E1527" s="6" t="str">
        <f>VLOOKUP(F1527,辅助信息!A:B,2,FALSE)</f>
        <v>盘螺</v>
      </c>
      <c r="F1527" s="6" t="s">
        <v>40</v>
      </c>
      <c r="G1527" s="117">
        <v>57.5</v>
      </c>
      <c r="H1527" s="117">
        <f>_xlfn.XLOOKUP(C1527&amp;F1527&amp;I1527&amp;J1527,'[1]2025年已发货'!$F:$F&amp;'[1]2025年已发货'!$C:$C&amp;'[1]2025年已发货'!$G:$G&amp;'[1]2025年已发货'!$H:$H,'[1]2025年已发货'!$E:$E,"未发货")</f>
        <v>35</v>
      </c>
      <c r="I1527" s="6" t="str">
        <f>VLOOKUP(B1527,辅助信息!E:I,3,FALSE)</f>
        <v>（五冶钢构宜宾高县月江镇建设项目）  四川省宜宾市高县月江镇刚记超市斜对面(还阳组团沪碳二期项目)</v>
      </c>
      <c r="J1527" s="6" t="str">
        <f>VLOOKUP(B1527,辅助信息!E:I,4,FALSE)</f>
        <v>张朝亮</v>
      </c>
      <c r="K1527" s="6">
        <f>VLOOKUP(J1527,辅助信息!H:I,2,FALSE)</f>
        <v>15228205853</v>
      </c>
      <c r="L1527" s="133" t="str">
        <f>VLOOKUP(B1527,辅助信息!E:J,6,FALSE)</f>
        <v>提前联系到场规格</v>
      </c>
      <c r="M1527" s="98">
        <v>45785</v>
      </c>
      <c r="O1527" s="71">
        <f ca="1" t="shared" si="78"/>
        <v>0</v>
      </c>
      <c r="P1527" s="71">
        <f ca="1" t="shared" si="77"/>
        <v>4</v>
      </c>
      <c r="Q1527" s="72" t="str">
        <f>VLOOKUP(B1527,辅助信息!E:M,9,FALSE)</f>
        <v>ZTWM-CDGS-XS-2024-0169-中冶西部钢构-宜宾市南溪区幸福路东路,高县月江镇建设项目</v>
      </c>
      <c r="R1527" s="72" t="str">
        <f>_xlfn._xlws.FILTER(辅助信息!D:D,辅助信息!E:E=B1527)</f>
        <v>五冶钢构-宜宾市南溪区高县月江镇建设项目</v>
      </c>
    </row>
    <row r="1528" hidden="1" spans="1:18">
      <c r="A1528" s="132"/>
      <c r="B1528" s="6" t="s">
        <v>106</v>
      </c>
      <c r="C1528" s="5">
        <v>45788</v>
      </c>
      <c r="D1528" s="6" t="str">
        <f>VLOOKUP(B1528,辅助信息!E:K,7,FALSE)</f>
        <v>JWDDCD2024101600133</v>
      </c>
      <c r="E1528" s="6" t="str">
        <f>VLOOKUP(F1528,辅助信息!A:B,2,FALSE)</f>
        <v>螺纹钢</v>
      </c>
      <c r="F1528" s="6" t="s">
        <v>27</v>
      </c>
      <c r="G1528" s="117">
        <v>9</v>
      </c>
      <c r="H1528" s="117">
        <f>_xlfn.XLOOKUP(C1528&amp;F1528&amp;I1528&amp;J1528,'[1]2025年已发货'!$F:$F&amp;'[1]2025年已发货'!$C:$C&amp;'[1]2025年已发货'!$G:$G&amp;'[1]2025年已发货'!$H:$H,'[1]2025年已发货'!$E:$E,"未发货")</f>
        <v>9</v>
      </c>
      <c r="I1528" s="6" t="str">
        <f>VLOOKUP(B1528,辅助信息!E:I,3,FALSE)</f>
        <v>（五冶钢构宜宾高县月江镇建设项目）  四川省宜宾市高县月江镇刚记超市斜对面(还阳组团沪碳二期项目)</v>
      </c>
      <c r="J1528" s="6" t="str">
        <f>VLOOKUP(B1528,辅助信息!E:I,4,FALSE)</f>
        <v>张朝亮</v>
      </c>
      <c r="K1528" s="6">
        <f>VLOOKUP(J1528,辅助信息!H:I,2,FALSE)</f>
        <v>15228205853</v>
      </c>
      <c r="L1528" s="133" t="str">
        <f>VLOOKUP(B1528,辅助信息!E:J,6,FALSE)</f>
        <v>提前联系到场规格</v>
      </c>
      <c r="M1528" s="98">
        <v>45785</v>
      </c>
      <c r="O1528" s="71">
        <f ca="1" t="shared" si="78"/>
        <v>0</v>
      </c>
      <c r="P1528" s="71">
        <f ca="1" t="shared" si="77"/>
        <v>4</v>
      </c>
      <c r="Q1528" s="72" t="str">
        <f>VLOOKUP(B1528,辅助信息!E:M,9,FALSE)</f>
        <v>ZTWM-CDGS-XS-2024-0169-中冶西部钢构-宜宾市南溪区幸福路东路,高县月江镇建设项目</v>
      </c>
      <c r="R1528" s="72" t="str">
        <f>_xlfn._xlws.FILTER(辅助信息!D:D,辅助信息!E:E=B1528)</f>
        <v>五冶钢构-宜宾市南溪区高县月江镇建设项目</v>
      </c>
    </row>
    <row r="1529" hidden="1" spans="1:18">
      <c r="A1529" s="132"/>
      <c r="B1529" s="6" t="s">
        <v>106</v>
      </c>
      <c r="C1529" s="5">
        <v>45788</v>
      </c>
      <c r="D1529" s="6" t="str">
        <f>VLOOKUP(B1529,辅助信息!E:K,7,FALSE)</f>
        <v>JWDDCD2024101600133</v>
      </c>
      <c r="E1529" s="6" t="str">
        <f>VLOOKUP(F1529,辅助信息!A:B,2,FALSE)</f>
        <v>螺纹钢</v>
      </c>
      <c r="F1529" s="6" t="s">
        <v>19</v>
      </c>
      <c r="G1529" s="117">
        <v>9</v>
      </c>
      <c r="H1529" s="117">
        <f>_xlfn.XLOOKUP(C1529&amp;F1529&amp;I1529&amp;J1529,'[1]2025年已发货'!$F:$F&amp;'[1]2025年已发货'!$C:$C&amp;'[1]2025年已发货'!$G:$G&amp;'[1]2025年已发货'!$H:$H,'[1]2025年已发货'!$E:$E,"未发货")</f>
        <v>9</v>
      </c>
      <c r="I1529" s="6" t="str">
        <f>VLOOKUP(B1529,辅助信息!E:I,3,FALSE)</f>
        <v>（五冶钢构宜宾高县月江镇建设项目）  四川省宜宾市高县月江镇刚记超市斜对面(还阳组团沪碳二期项目)</v>
      </c>
      <c r="J1529" s="6" t="str">
        <f>VLOOKUP(B1529,辅助信息!E:I,4,FALSE)</f>
        <v>张朝亮</v>
      </c>
      <c r="K1529" s="6">
        <f>VLOOKUP(J1529,辅助信息!H:I,2,FALSE)</f>
        <v>15228205853</v>
      </c>
      <c r="L1529" s="133" t="str">
        <f>VLOOKUP(B1529,辅助信息!E:J,6,FALSE)</f>
        <v>提前联系到场规格</v>
      </c>
      <c r="M1529" s="98">
        <v>45785</v>
      </c>
      <c r="O1529" s="71">
        <f ca="1" t="shared" si="78"/>
        <v>0</v>
      </c>
      <c r="P1529" s="71">
        <f ca="1" t="shared" si="77"/>
        <v>4</v>
      </c>
      <c r="Q1529" s="72" t="str">
        <f>VLOOKUP(B1529,辅助信息!E:M,9,FALSE)</f>
        <v>ZTWM-CDGS-XS-2024-0169-中冶西部钢构-宜宾市南溪区幸福路东路,高县月江镇建设项目</v>
      </c>
      <c r="R1529" s="72" t="str">
        <f>_xlfn._xlws.FILTER(辅助信息!D:D,辅助信息!E:E=B1529)</f>
        <v>五冶钢构-宜宾市南溪区高县月江镇建设项目</v>
      </c>
    </row>
    <row r="1530" hidden="1" spans="1:18">
      <c r="A1530" s="132"/>
      <c r="B1530" s="6" t="s">
        <v>106</v>
      </c>
      <c r="C1530" s="5">
        <v>45788</v>
      </c>
      <c r="D1530" s="6" t="str">
        <f>VLOOKUP(B1530,辅助信息!E:K,7,FALSE)</f>
        <v>JWDDCD2024101600133</v>
      </c>
      <c r="E1530" s="6" t="str">
        <f>VLOOKUP(F1530,辅助信息!A:B,2,FALSE)</f>
        <v>螺纹钢</v>
      </c>
      <c r="F1530" s="6" t="s">
        <v>33</v>
      </c>
      <c r="G1530" s="117">
        <v>9</v>
      </c>
      <c r="H1530" s="117" t="str">
        <f>_xlfn.XLOOKUP(C1530&amp;F1530&amp;I1530&amp;J1530,'[1]2025年已发货'!$F:$F&amp;'[1]2025年已发货'!$C:$C&amp;'[1]2025年已发货'!$G:$G&amp;'[1]2025年已发货'!$H:$H,'[1]2025年已发货'!$E:$E,"未发货")</f>
        <v>未发货</v>
      </c>
      <c r="I1530" s="6" t="str">
        <f>VLOOKUP(B1530,辅助信息!E:I,3,FALSE)</f>
        <v>（五冶钢构宜宾高县月江镇建设项目）  四川省宜宾市高县月江镇刚记超市斜对面(还阳组团沪碳二期项目)</v>
      </c>
      <c r="J1530" s="6" t="str">
        <f>VLOOKUP(B1530,辅助信息!E:I,4,FALSE)</f>
        <v>张朝亮</v>
      </c>
      <c r="K1530" s="6">
        <f>VLOOKUP(J1530,辅助信息!H:I,2,FALSE)</f>
        <v>15228205853</v>
      </c>
      <c r="L1530" s="133" t="str">
        <f>VLOOKUP(B1530,辅助信息!E:J,6,FALSE)</f>
        <v>提前联系到场规格</v>
      </c>
      <c r="M1530" s="98">
        <v>45785</v>
      </c>
      <c r="O1530" s="71">
        <f ca="1" t="shared" si="78"/>
        <v>0</v>
      </c>
      <c r="P1530" s="71">
        <f ca="1" t="shared" si="77"/>
        <v>4</v>
      </c>
      <c r="Q1530" s="72" t="str">
        <f>VLOOKUP(B1530,辅助信息!E:M,9,FALSE)</f>
        <v>ZTWM-CDGS-XS-2024-0169-中冶西部钢构-宜宾市南溪区幸福路东路,高县月江镇建设项目</v>
      </c>
      <c r="R1530" s="72" t="str">
        <f>_xlfn._xlws.FILTER(辅助信息!D:D,辅助信息!E:E=B1530)</f>
        <v>五冶钢构-宜宾市南溪区高县月江镇建设项目</v>
      </c>
    </row>
    <row r="1531" hidden="1" spans="1:18">
      <c r="A1531" s="132"/>
      <c r="B1531" s="6" t="s">
        <v>106</v>
      </c>
      <c r="C1531" s="5">
        <v>45788</v>
      </c>
      <c r="D1531" s="6" t="str">
        <f>VLOOKUP(B1531,辅助信息!E:K,7,FALSE)</f>
        <v>JWDDCD2024101600133</v>
      </c>
      <c r="E1531" s="6" t="str">
        <f>VLOOKUP(F1531,辅助信息!A:B,2,FALSE)</f>
        <v>螺纹钢</v>
      </c>
      <c r="F1531" s="6" t="s">
        <v>28</v>
      </c>
      <c r="G1531" s="117">
        <v>21</v>
      </c>
      <c r="H1531" s="117">
        <f>_xlfn.XLOOKUP(C1531&amp;F1531&amp;I1531&amp;J1531,'[1]2025年已发货'!$F:$F&amp;'[1]2025年已发货'!$C:$C&amp;'[1]2025年已发货'!$G:$G&amp;'[1]2025年已发货'!$H:$H,'[1]2025年已发货'!$E:$E,"未发货")</f>
        <v>18</v>
      </c>
      <c r="I1531" s="6" t="str">
        <f>VLOOKUP(B1531,辅助信息!E:I,3,FALSE)</f>
        <v>（五冶钢构宜宾高县月江镇建设项目）  四川省宜宾市高县月江镇刚记超市斜对面(还阳组团沪碳二期项目)</v>
      </c>
      <c r="J1531" s="6" t="str">
        <f>VLOOKUP(B1531,辅助信息!E:I,4,FALSE)</f>
        <v>张朝亮</v>
      </c>
      <c r="K1531" s="6">
        <f>VLOOKUP(J1531,辅助信息!H:I,2,FALSE)</f>
        <v>15228205853</v>
      </c>
      <c r="L1531" s="133" t="str">
        <f>VLOOKUP(B1531,辅助信息!E:J,6,FALSE)</f>
        <v>提前联系到场规格</v>
      </c>
      <c r="M1531" s="98">
        <v>45785</v>
      </c>
      <c r="O1531" s="71">
        <f ca="1" t="shared" si="78"/>
        <v>0</v>
      </c>
      <c r="P1531" s="71">
        <f ca="1" t="shared" si="77"/>
        <v>4</v>
      </c>
      <c r="Q1531" s="72" t="str">
        <f>VLOOKUP(B1531,辅助信息!E:M,9,FALSE)</f>
        <v>ZTWM-CDGS-XS-2024-0169-中冶西部钢构-宜宾市南溪区幸福路东路,高县月江镇建设项目</v>
      </c>
      <c r="R1531" s="72" t="str">
        <f>_xlfn._xlws.FILTER(辅助信息!D:D,辅助信息!E:E=B1531)</f>
        <v>五冶钢构-宜宾市南溪区高县月江镇建设项目</v>
      </c>
    </row>
    <row r="1532" hidden="1" spans="1:18">
      <c r="A1532" s="132" t="s">
        <v>100</v>
      </c>
      <c r="B1532" s="6" t="s">
        <v>81</v>
      </c>
      <c r="C1532" s="5">
        <v>45788</v>
      </c>
      <c r="D1532" s="6" t="str">
        <f>VLOOKUP(B1532,辅助信息!E:K,7,FALSE)</f>
        <v>JWDDCD2025050700178</v>
      </c>
      <c r="E1532" s="6" t="str">
        <f>VLOOKUP(F1532,辅助信息!A:B,2,FALSE)</f>
        <v>高线</v>
      </c>
      <c r="F1532" s="6" t="s">
        <v>53</v>
      </c>
      <c r="G1532" s="117">
        <v>7</v>
      </c>
      <c r="H1532" s="117" t="str">
        <f>_xlfn.XLOOKUP(C1532&amp;F1532&amp;I1532&amp;J1532,'[1]2025年已发货'!$F:$F&amp;'[1]2025年已发货'!$C:$C&amp;'[1]2025年已发货'!$G:$G&amp;'[1]2025年已发货'!$H:$H,'[1]2025年已发货'!$E:$E,"未发货")</f>
        <v>未发货</v>
      </c>
      <c r="I1532" s="6" t="str">
        <f>VLOOKUP(B1532,辅助信息!E:I,3,FALSE)</f>
        <v>（华西简阳西城嘉苑）四川省成都市简阳市简城街道高屋村</v>
      </c>
      <c r="J1532" s="6" t="str">
        <f>VLOOKUP(B1532,辅助信息!E:I,4,FALSE)</f>
        <v>张瀚镭</v>
      </c>
      <c r="K1532" s="6">
        <f>VLOOKUP(J1532,辅助信息!H:I,2,FALSE)</f>
        <v>15884666220</v>
      </c>
      <c r="L1532" s="133" t="str">
        <f>VLOOKUP(B1532,辅助信息!E:J,6,FALSE)</f>
        <v>优先威钢发货,我方卸车,新老国标钢厂不加价可直发</v>
      </c>
      <c r="M1532" s="98">
        <v>45787</v>
      </c>
      <c r="O1532" s="71">
        <f ca="1" t="shared" si="78"/>
        <v>0</v>
      </c>
      <c r="P1532" s="71">
        <f ca="1" t="shared" si="77"/>
        <v>2</v>
      </c>
      <c r="Q1532" s="72" t="str">
        <f>VLOOKUP(B1532,辅助信息!E:M,9,FALSE)</f>
        <v>ZTWM-CDGS-XS-2024-0030-华西集采-简州大道</v>
      </c>
      <c r="R1532" s="72" t="str">
        <f>_xlfn._xlws.FILTER(辅助信息!D:D,辅助信息!E:E=B1532)</f>
        <v>华西简阳西城嘉苑</v>
      </c>
    </row>
    <row r="1533" hidden="1" spans="1:18">
      <c r="A1533" s="132"/>
      <c r="B1533" s="6" t="s">
        <v>81</v>
      </c>
      <c r="C1533" s="5">
        <v>45788</v>
      </c>
      <c r="D1533" s="6" t="str">
        <f>VLOOKUP(B1533,辅助信息!E:K,7,FALSE)</f>
        <v>JWDDCD2025050700178</v>
      </c>
      <c r="E1533" s="6" t="str">
        <f>VLOOKUP(F1533,辅助信息!A:B,2,FALSE)</f>
        <v>盘螺</v>
      </c>
      <c r="F1533" s="6" t="s">
        <v>49</v>
      </c>
      <c r="G1533" s="117">
        <v>4</v>
      </c>
      <c r="H1533" s="117" t="str">
        <f>_xlfn.XLOOKUP(C1533&amp;F1533&amp;I1533&amp;J1533,'[1]2025年已发货'!$F:$F&amp;'[1]2025年已发货'!$C:$C&amp;'[1]2025年已发货'!$G:$G&amp;'[1]2025年已发货'!$H:$H,'[1]2025年已发货'!$E:$E,"未发货")</f>
        <v>未发货</v>
      </c>
      <c r="I1533" s="6" t="str">
        <f>VLOOKUP(B1533,辅助信息!E:I,3,FALSE)</f>
        <v>（华西简阳西城嘉苑）四川省成都市简阳市简城街道高屋村</v>
      </c>
      <c r="J1533" s="6" t="str">
        <f>VLOOKUP(B1533,辅助信息!E:I,4,FALSE)</f>
        <v>张瀚镭</v>
      </c>
      <c r="K1533" s="6">
        <f>VLOOKUP(J1533,辅助信息!H:I,2,FALSE)</f>
        <v>15884666220</v>
      </c>
      <c r="L1533" s="133" t="str">
        <f>VLOOKUP(B1533,辅助信息!E:J,6,FALSE)</f>
        <v>优先威钢发货,我方卸车,新老国标钢厂不加价可直发</v>
      </c>
      <c r="M1533" s="98">
        <v>45788</v>
      </c>
      <c r="O1533" s="71">
        <f ca="1" t="shared" si="78"/>
        <v>0</v>
      </c>
      <c r="P1533" s="71">
        <f ca="1" t="shared" si="77"/>
        <v>1</v>
      </c>
      <c r="Q1533" s="72" t="str">
        <f>VLOOKUP(B1533,辅助信息!E:M,9,FALSE)</f>
        <v>ZTWM-CDGS-XS-2024-0030-华西集采-简州大道</v>
      </c>
      <c r="R1533" s="72" t="str">
        <f>_xlfn._xlws.FILTER(辅助信息!D:D,辅助信息!E:E=B1533)</f>
        <v>华西简阳西城嘉苑</v>
      </c>
    </row>
    <row r="1534" hidden="1" spans="1:18">
      <c r="A1534" s="132"/>
      <c r="B1534" s="6" t="s">
        <v>81</v>
      </c>
      <c r="C1534" s="5">
        <v>45788</v>
      </c>
      <c r="D1534" s="6" t="str">
        <f>VLOOKUP(B1534,辅助信息!E:K,7,FALSE)</f>
        <v>JWDDCD2025050700178</v>
      </c>
      <c r="E1534" s="6" t="str">
        <f>VLOOKUP(F1534,辅助信息!A:B,2,FALSE)</f>
        <v>盘螺</v>
      </c>
      <c r="F1534" s="6" t="s">
        <v>40</v>
      </c>
      <c r="G1534" s="117">
        <v>62</v>
      </c>
      <c r="H1534" s="117" t="str">
        <f>_xlfn.XLOOKUP(C1534&amp;F1534&amp;I1534&amp;J1534,'[1]2025年已发货'!$F:$F&amp;'[1]2025年已发货'!$C:$C&amp;'[1]2025年已发货'!$G:$G&amp;'[1]2025年已发货'!$H:$H,'[1]2025年已发货'!$E:$E,"未发货")</f>
        <v>未发货</v>
      </c>
      <c r="I1534" s="6" t="str">
        <f>VLOOKUP(B1534,辅助信息!E:I,3,FALSE)</f>
        <v>（华西简阳西城嘉苑）四川省成都市简阳市简城街道高屋村</v>
      </c>
      <c r="J1534" s="6" t="str">
        <f>VLOOKUP(B1534,辅助信息!E:I,4,FALSE)</f>
        <v>张瀚镭</v>
      </c>
      <c r="K1534" s="6">
        <f>VLOOKUP(J1534,辅助信息!H:I,2,FALSE)</f>
        <v>15884666220</v>
      </c>
      <c r="L1534" s="133" t="str">
        <f>VLOOKUP(B1534,辅助信息!E:J,6,FALSE)</f>
        <v>优先威钢发货,我方卸车,新老国标钢厂不加价可直发</v>
      </c>
      <c r="M1534" s="98">
        <v>45788</v>
      </c>
      <c r="O1534" s="71">
        <f ca="1" t="shared" si="78"/>
        <v>0</v>
      </c>
      <c r="P1534" s="71">
        <f ca="1" t="shared" si="77"/>
        <v>1</v>
      </c>
      <c r="Q1534" s="72" t="str">
        <f>VLOOKUP(B1534,辅助信息!E:M,9,FALSE)</f>
        <v>ZTWM-CDGS-XS-2024-0030-华西集采-简州大道</v>
      </c>
      <c r="R1534" s="72" t="str">
        <f>_xlfn._xlws.FILTER(辅助信息!D:D,辅助信息!E:E=B1534)</f>
        <v>华西简阳西城嘉苑</v>
      </c>
    </row>
    <row r="1535" hidden="1" spans="1:18">
      <c r="A1535" s="132"/>
      <c r="B1535" s="6" t="s">
        <v>81</v>
      </c>
      <c r="C1535" s="5">
        <v>45788</v>
      </c>
      <c r="D1535" s="6" t="str">
        <f>VLOOKUP(B1535,辅助信息!E:K,7,FALSE)</f>
        <v>JWDDCD2025050700178</v>
      </c>
      <c r="E1535" s="6" t="str">
        <f>VLOOKUP(F1535,辅助信息!A:B,2,FALSE)</f>
        <v>盘螺</v>
      </c>
      <c r="F1535" s="6" t="s">
        <v>41</v>
      </c>
      <c r="G1535" s="117">
        <v>134.5</v>
      </c>
      <c r="H1535" s="117" t="str">
        <f>_xlfn.XLOOKUP(C1535&amp;F1535&amp;I1535&amp;J1535,'[1]2025年已发货'!$F:$F&amp;'[1]2025年已发货'!$C:$C&amp;'[1]2025年已发货'!$G:$G&amp;'[1]2025年已发货'!$H:$H,'[1]2025年已发货'!$E:$E,"未发货")</f>
        <v>未发货</v>
      </c>
      <c r="I1535" s="6" t="str">
        <f>VLOOKUP(B1535,辅助信息!E:I,3,FALSE)</f>
        <v>（华西简阳西城嘉苑）四川省成都市简阳市简城街道高屋村</v>
      </c>
      <c r="J1535" s="6" t="str">
        <f>VLOOKUP(B1535,辅助信息!E:I,4,FALSE)</f>
        <v>张瀚镭</v>
      </c>
      <c r="K1535" s="6">
        <f>VLOOKUP(J1535,辅助信息!H:I,2,FALSE)</f>
        <v>15884666220</v>
      </c>
      <c r="L1535" s="133" t="str">
        <f>VLOOKUP(B1535,辅助信息!E:J,6,FALSE)</f>
        <v>优先威钢发货,我方卸车,新老国标钢厂不加价可直发</v>
      </c>
      <c r="M1535" s="98">
        <v>45787</v>
      </c>
      <c r="O1535" s="71">
        <f ca="1" t="shared" si="78"/>
        <v>0</v>
      </c>
      <c r="P1535" s="71">
        <f ca="1" t="shared" si="77"/>
        <v>2</v>
      </c>
      <c r="Q1535" s="72" t="str">
        <f>VLOOKUP(B1535,辅助信息!E:M,9,FALSE)</f>
        <v>ZTWM-CDGS-XS-2024-0030-华西集采-简州大道</v>
      </c>
      <c r="R1535" s="72" t="str">
        <f>_xlfn._xlws.FILTER(辅助信息!D:D,辅助信息!E:E=B1535)</f>
        <v>华西简阳西城嘉苑</v>
      </c>
    </row>
    <row r="1536" hidden="1" spans="1:18">
      <c r="A1536" s="132"/>
      <c r="B1536" s="6" t="s">
        <v>81</v>
      </c>
      <c r="C1536" s="5">
        <v>45788</v>
      </c>
      <c r="D1536" s="6" t="str">
        <f>VLOOKUP(B1536,辅助信息!E:K,7,FALSE)</f>
        <v>JWDDCD2025050700178</v>
      </c>
      <c r="E1536" s="6" t="str">
        <f>VLOOKUP(F1536,辅助信息!A:B,2,FALSE)</f>
        <v>螺纹钢</v>
      </c>
      <c r="F1536" s="6" t="s">
        <v>30</v>
      </c>
      <c r="G1536" s="117">
        <v>59</v>
      </c>
      <c r="H1536" s="117" t="str">
        <f>_xlfn.XLOOKUP(C1536&amp;F1536&amp;I1536&amp;J1536,'[1]2025年已发货'!$F:$F&amp;'[1]2025年已发货'!$C:$C&amp;'[1]2025年已发货'!$G:$G&amp;'[1]2025年已发货'!$H:$H,'[1]2025年已发货'!$E:$E,"未发货")</f>
        <v>未发货</v>
      </c>
      <c r="I1536" s="6" t="str">
        <f>VLOOKUP(B1536,辅助信息!E:I,3,FALSE)</f>
        <v>（华西简阳西城嘉苑）四川省成都市简阳市简城街道高屋村</v>
      </c>
      <c r="J1536" s="6" t="str">
        <f>VLOOKUP(B1536,辅助信息!E:I,4,FALSE)</f>
        <v>张瀚镭</v>
      </c>
      <c r="K1536" s="6">
        <f>VLOOKUP(J1536,辅助信息!H:I,2,FALSE)</f>
        <v>15884666220</v>
      </c>
      <c r="L1536" s="133" t="str">
        <f>VLOOKUP(B1536,辅助信息!E:J,6,FALSE)</f>
        <v>优先威钢发货,我方卸车,新老国标钢厂不加价可直发</v>
      </c>
      <c r="M1536" s="98">
        <v>45787</v>
      </c>
      <c r="O1536" s="71">
        <f ca="1" t="shared" si="78"/>
        <v>0</v>
      </c>
      <c r="P1536" s="71">
        <f ca="1" t="shared" si="77"/>
        <v>2</v>
      </c>
      <c r="Q1536" s="72" t="str">
        <f>VLOOKUP(B1536,辅助信息!E:M,9,FALSE)</f>
        <v>ZTWM-CDGS-XS-2024-0030-华西集采-简州大道</v>
      </c>
      <c r="R1536" s="72" t="str">
        <f>_xlfn._xlws.FILTER(辅助信息!D:D,辅助信息!E:E=B1536)</f>
        <v>华西简阳西城嘉苑</v>
      </c>
    </row>
    <row r="1537" hidden="1" spans="1:18">
      <c r="A1537" s="132"/>
      <c r="B1537" s="6" t="s">
        <v>81</v>
      </c>
      <c r="C1537" s="5">
        <v>45788</v>
      </c>
      <c r="D1537" s="6" t="str">
        <f>VLOOKUP(B1537,辅助信息!E:K,7,FALSE)</f>
        <v>JWDDCD2025050700178</v>
      </c>
      <c r="E1537" s="6" t="str">
        <f>VLOOKUP(F1537,辅助信息!A:B,2,FALSE)</f>
        <v>螺纹钢</v>
      </c>
      <c r="F1537" s="6" t="s">
        <v>33</v>
      </c>
      <c r="G1537" s="117">
        <v>25.5</v>
      </c>
      <c r="H1537" s="117" t="str">
        <f>_xlfn.XLOOKUP(C1537&amp;F1537&amp;I1537&amp;J1537,'[1]2025年已发货'!$F:$F&amp;'[1]2025年已发货'!$C:$C&amp;'[1]2025年已发货'!$G:$G&amp;'[1]2025年已发货'!$H:$H,'[1]2025年已发货'!$E:$E,"未发货")</f>
        <v>未发货</v>
      </c>
      <c r="I1537" s="6" t="str">
        <f>VLOOKUP(B1537,辅助信息!E:I,3,FALSE)</f>
        <v>（华西简阳西城嘉苑）四川省成都市简阳市简城街道高屋村</v>
      </c>
      <c r="J1537" s="6" t="str">
        <f>VLOOKUP(B1537,辅助信息!E:I,4,FALSE)</f>
        <v>张瀚镭</v>
      </c>
      <c r="K1537" s="6">
        <f>VLOOKUP(J1537,辅助信息!H:I,2,FALSE)</f>
        <v>15884666220</v>
      </c>
      <c r="L1537" s="133" t="str">
        <f>VLOOKUP(B1537,辅助信息!E:J,6,FALSE)</f>
        <v>优先威钢发货,我方卸车,新老国标钢厂不加价可直发</v>
      </c>
      <c r="M1537" s="98">
        <v>45787</v>
      </c>
      <c r="O1537" s="71">
        <f ca="1" t="shared" si="78"/>
        <v>0</v>
      </c>
      <c r="P1537" s="71">
        <f ca="1" t="shared" si="77"/>
        <v>2</v>
      </c>
      <c r="Q1537" s="72" t="str">
        <f>VLOOKUP(B1537,辅助信息!E:M,9,FALSE)</f>
        <v>ZTWM-CDGS-XS-2024-0030-华西集采-简州大道</v>
      </c>
      <c r="R1537" s="72" t="str">
        <f>_xlfn._xlws.FILTER(辅助信息!D:D,辅助信息!E:E=B1537)</f>
        <v>华西简阳西城嘉苑</v>
      </c>
    </row>
    <row r="1538" hidden="1" spans="1:18">
      <c r="A1538" s="132"/>
      <c r="B1538" s="6" t="s">
        <v>81</v>
      </c>
      <c r="C1538" s="5">
        <v>45788</v>
      </c>
      <c r="D1538" s="6" t="str">
        <f>VLOOKUP(B1538,辅助信息!E:K,7,FALSE)</f>
        <v>JWDDCD2025050700178</v>
      </c>
      <c r="E1538" s="6" t="str">
        <f>VLOOKUP(F1538,辅助信息!A:B,2,FALSE)</f>
        <v>螺纹钢</v>
      </c>
      <c r="F1538" s="6" t="s">
        <v>28</v>
      </c>
      <c r="G1538" s="117">
        <v>7</v>
      </c>
      <c r="H1538" s="117" t="str">
        <f>_xlfn.XLOOKUP(C1538&amp;F1538&amp;I1538&amp;J1538,'[1]2025年已发货'!$F:$F&amp;'[1]2025年已发货'!$C:$C&amp;'[1]2025年已发货'!$G:$G&amp;'[1]2025年已发货'!$H:$H,'[1]2025年已发货'!$E:$E,"未发货")</f>
        <v>未发货</v>
      </c>
      <c r="I1538" s="6" t="str">
        <f>VLOOKUP(B1538,辅助信息!E:I,3,FALSE)</f>
        <v>（华西简阳西城嘉苑）四川省成都市简阳市简城街道高屋村</v>
      </c>
      <c r="J1538" s="6" t="str">
        <f>VLOOKUP(B1538,辅助信息!E:I,4,FALSE)</f>
        <v>张瀚镭</v>
      </c>
      <c r="K1538" s="6">
        <f>VLOOKUP(J1538,辅助信息!H:I,2,FALSE)</f>
        <v>15884666220</v>
      </c>
      <c r="L1538" s="133" t="str">
        <f>VLOOKUP(B1538,辅助信息!E:J,6,FALSE)</f>
        <v>优先威钢发货,我方卸车,新老国标钢厂不加价可直发</v>
      </c>
      <c r="M1538" s="98">
        <v>45787</v>
      </c>
      <c r="O1538" s="71">
        <f ca="1" t="shared" si="78"/>
        <v>0</v>
      </c>
      <c r="P1538" s="71">
        <f ca="1" t="shared" si="77"/>
        <v>2</v>
      </c>
      <c r="Q1538" s="72" t="str">
        <f>VLOOKUP(B1538,辅助信息!E:M,9,FALSE)</f>
        <v>ZTWM-CDGS-XS-2024-0030-华西集采-简州大道</v>
      </c>
      <c r="R1538" s="72" t="str">
        <f>_xlfn._xlws.FILTER(辅助信息!D:D,辅助信息!E:E=B1538)</f>
        <v>华西简阳西城嘉苑</v>
      </c>
    </row>
    <row r="1539" hidden="1" spans="1:18">
      <c r="A1539" s="132"/>
      <c r="B1539" s="6" t="s">
        <v>81</v>
      </c>
      <c r="C1539" s="5">
        <v>45788</v>
      </c>
      <c r="D1539" s="6" t="str">
        <f>VLOOKUP(B1539,辅助信息!E:K,7,FALSE)</f>
        <v>JWDDCD2025050700178</v>
      </c>
      <c r="E1539" s="6" t="str">
        <f>VLOOKUP(F1539,辅助信息!A:B,2,FALSE)</f>
        <v>螺纹钢</v>
      </c>
      <c r="F1539" s="6" t="s">
        <v>18</v>
      </c>
      <c r="G1539" s="117">
        <v>14.5</v>
      </c>
      <c r="H1539" s="117" t="str">
        <f>_xlfn.XLOOKUP(C1539&amp;F1539&amp;I1539&amp;J1539,'[1]2025年已发货'!$F:$F&amp;'[1]2025年已发货'!$C:$C&amp;'[1]2025年已发货'!$G:$G&amp;'[1]2025年已发货'!$H:$H,'[1]2025年已发货'!$E:$E,"未发货")</f>
        <v>未发货</v>
      </c>
      <c r="I1539" s="6" t="str">
        <f>VLOOKUP(B1539,辅助信息!E:I,3,FALSE)</f>
        <v>（华西简阳西城嘉苑）四川省成都市简阳市简城街道高屋村</v>
      </c>
      <c r="J1539" s="6" t="str">
        <f>VLOOKUP(B1539,辅助信息!E:I,4,FALSE)</f>
        <v>张瀚镭</v>
      </c>
      <c r="K1539" s="6">
        <f>VLOOKUP(J1539,辅助信息!H:I,2,FALSE)</f>
        <v>15884666220</v>
      </c>
      <c r="L1539" s="133" t="str">
        <f>VLOOKUP(B1539,辅助信息!E:J,6,FALSE)</f>
        <v>优先威钢发货,我方卸车,新老国标钢厂不加价可直发</v>
      </c>
      <c r="M1539" s="98">
        <v>45787</v>
      </c>
      <c r="O1539" s="71">
        <f ca="1" t="shared" si="78"/>
        <v>0</v>
      </c>
      <c r="P1539" s="71">
        <f ca="1" t="shared" si="77"/>
        <v>2</v>
      </c>
      <c r="Q1539" s="72" t="str">
        <f>VLOOKUP(B1539,辅助信息!E:M,9,FALSE)</f>
        <v>ZTWM-CDGS-XS-2024-0030-华西集采-简州大道</v>
      </c>
      <c r="R1539" s="72" t="str">
        <f>_xlfn._xlws.FILTER(辅助信息!D:D,辅助信息!E:E=B1539)</f>
        <v>华西简阳西城嘉苑</v>
      </c>
    </row>
    <row r="1540" hidden="1" spans="1:18">
      <c r="A1540" s="132"/>
      <c r="B1540" s="6" t="s">
        <v>81</v>
      </c>
      <c r="C1540" s="5">
        <v>45788</v>
      </c>
      <c r="D1540" s="6" t="str">
        <f>VLOOKUP(B1540,辅助信息!E:K,7,FALSE)</f>
        <v>JWDDCD2025050700178</v>
      </c>
      <c r="E1540" s="6" t="str">
        <f>VLOOKUP(F1540,辅助信息!A:B,2,FALSE)</f>
        <v>螺纹钢</v>
      </c>
      <c r="F1540" s="6" t="s">
        <v>21</v>
      </c>
      <c r="G1540" s="117">
        <v>2.5</v>
      </c>
      <c r="H1540" s="117" t="str">
        <f>_xlfn.XLOOKUP(C1540&amp;F1540&amp;I1540&amp;J1540,'[1]2025年已发货'!$F:$F&amp;'[1]2025年已发货'!$C:$C&amp;'[1]2025年已发货'!$G:$G&amp;'[1]2025年已发货'!$H:$H,'[1]2025年已发货'!$E:$E,"未发货")</f>
        <v>未发货</v>
      </c>
      <c r="I1540" s="6" t="str">
        <f>VLOOKUP(B1540,辅助信息!E:I,3,FALSE)</f>
        <v>（华西简阳西城嘉苑）四川省成都市简阳市简城街道高屋村</v>
      </c>
      <c r="J1540" s="6" t="str">
        <f>VLOOKUP(B1540,辅助信息!E:I,4,FALSE)</f>
        <v>张瀚镭</v>
      </c>
      <c r="K1540" s="6">
        <f>VLOOKUP(J1540,辅助信息!H:I,2,FALSE)</f>
        <v>15884666220</v>
      </c>
      <c r="L1540" s="133" t="str">
        <f>VLOOKUP(B1540,辅助信息!E:J,6,FALSE)</f>
        <v>优先威钢发货,我方卸车,新老国标钢厂不加价可直发</v>
      </c>
      <c r="M1540" s="98">
        <v>45788</v>
      </c>
      <c r="O1540" s="71">
        <f ca="1" t="shared" si="78"/>
        <v>0</v>
      </c>
      <c r="P1540" s="71">
        <f ca="1" t="shared" si="77"/>
        <v>1</v>
      </c>
      <c r="Q1540" s="72" t="str">
        <f>VLOOKUP(B1540,辅助信息!E:M,9,FALSE)</f>
        <v>ZTWM-CDGS-XS-2024-0030-华西集采-简州大道</v>
      </c>
      <c r="R1540" s="72" t="str">
        <f>_xlfn._xlws.FILTER(辅助信息!D:D,辅助信息!E:E=B1540)</f>
        <v>华西简阳西城嘉苑</v>
      </c>
    </row>
    <row r="1541" hidden="1" spans="1:18">
      <c r="A1541" s="132"/>
      <c r="B1541" s="6" t="s">
        <v>81</v>
      </c>
      <c r="C1541" s="5">
        <v>45788</v>
      </c>
      <c r="D1541" s="6" t="str">
        <f>VLOOKUP(B1541,辅助信息!E:K,7,FALSE)</f>
        <v>JWDDCD2025050700178</v>
      </c>
      <c r="E1541" s="6" t="str">
        <f>VLOOKUP(F1541,辅助信息!A:B,2,FALSE)</f>
        <v>螺纹钢</v>
      </c>
      <c r="F1541" s="6" t="s">
        <v>46</v>
      </c>
      <c r="G1541" s="117">
        <v>8.5</v>
      </c>
      <c r="H1541" s="117" t="str">
        <f>_xlfn.XLOOKUP(C1541&amp;F1541&amp;I1541&amp;J1541,'[1]2025年已发货'!$F:$F&amp;'[1]2025年已发货'!$C:$C&amp;'[1]2025年已发货'!$G:$G&amp;'[1]2025年已发货'!$H:$H,'[1]2025年已发货'!$E:$E,"未发货")</f>
        <v>未发货</v>
      </c>
      <c r="I1541" s="6" t="str">
        <f>VLOOKUP(B1541,辅助信息!E:I,3,FALSE)</f>
        <v>（华西简阳西城嘉苑）四川省成都市简阳市简城街道高屋村</v>
      </c>
      <c r="J1541" s="6" t="str">
        <f>VLOOKUP(B1541,辅助信息!E:I,4,FALSE)</f>
        <v>张瀚镭</v>
      </c>
      <c r="K1541" s="6">
        <f>VLOOKUP(J1541,辅助信息!H:I,2,FALSE)</f>
        <v>15884666220</v>
      </c>
      <c r="L1541" s="133" t="str">
        <f>VLOOKUP(B1541,辅助信息!E:J,6,FALSE)</f>
        <v>优先威钢发货,我方卸车,新老国标钢厂不加价可直发</v>
      </c>
      <c r="M1541" s="98">
        <v>45788</v>
      </c>
      <c r="O1541" s="71">
        <f ca="1" t="shared" si="78"/>
        <v>0</v>
      </c>
      <c r="P1541" s="71">
        <f ca="1" t="shared" si="77"/>
        <v>1</v>
      </c>
      <c r="Q1541" s="72" t="str">
        <f>VLOOKUP(B1541,辅助信息!E:M,9,FALSE)</f>
        <v>ZTWM-CDGS-XS-2024-0030-华西集采-简州大道</v>
      </c>
      <c r="R1541" s="72" t="str">
        <f>_xlfn._xlws.FILTER(辅助信息!D:D,辅助信息!E:E=B1541)</f>
        <v>华西简阳西城嘉苑</v>
      </c>
    </row>
    <row r="1542" hidden="1" spans="1:18">
      <c r="A1542" s="132" t="s">
        <v>100</v>
      </c>
      <c r="B1542" s="6" t="s">
        <v>31</v>
      </c>
      <c r="C1542" s="5">
        <v>45788</v>
      </c>
      <c r="D1542" s="6" t="str">
        <f>VLOOKUP(B1542,辅助信息!E:K,7,FALSE)</f>
        <v>JWDDCD2024121000136</v>
      </c>
      <c r="E1542" s="6" t="str">
        <f>VLOOKUP(F1542,辅助信息!A:B,2,FALSE)</f>
        <v>盘螺</v>
      </c>
      <c r="F1542" s="6" t="s">
        <v>49</v>
      </c>
      <c r="G1542" s="117">
        <v>35</v>
      </c>
      <c r="H1542" s="117">
        <f>_xlfn.XLOOKUP(C1542&amp;F1542&amp;I1542&amp;J1542,'[1]2025年已发货'!$F:$F&amp;'[1]2025年已发货'!$C:$C&amp;'[1]2025年已发货'!$G:$G&amp;'[1]2025年已发货'!$H:$H,'[1]2025年已发货'!$E:$E,"未发货")</f>
        <v>35</v>
      </c>
      <c r="I1542" s="6" t="str">
        <f>VLOOKUP(B1542,辅助信息!E:I,3,FALSE)</f>
        <v>（四川商建-射洪城乡一体化项目）遂宁市射洪市忠新幼儿园北侧约220米新溪小区</v>
      </c>
      <c r="J1542" s="6" t="str">
        <f>VLOOKUP(B1542,辅助信息!E:I,4,FALSE)</f>
        <v>柏子刚</v>
      </c>
      <c r="K1542" s="6">
        <f>VLOOKUP(J1542,辅助信息!H:I,2,FALSE)</f>
        <v>15692885305</v>
      </c>
      <c r="L1542" s="133" t="str">
        <f>VLOOKUP(B1542,辅助信息!E:J,6,FALSE)</f>
        <v>提前联系到场规格及数量</v>
      </c>
      <c r="M1542" s="98">
        <v>45788</v>
      </c>
      <c r="O1542" s="71">
        <f ca="1" t="shared" si="78"/>
        <v>0</v>
      </c>
      <c r="P1542" s="71">
        <f ca="1" t="shared" si="77"/>
        <v>1</v>
      </c>
      <c r="Q1542" s="72" t="str">
        <f>VLOOKUP(B1542,辅助信息!E:M,9,FALSE)</f>
        <v>ZTWM-CDGS-XS-2024-0179-四川商投-射洪城乡一体化建设项目</v>
      </c>
      <c r="R1542" s="72" t="str">
        <f>_xlfn._xlws.FILTER(辅助信息!D:D,辅助信息!E:E=B1542)</f>
        <v>四川商建
射洪城乡一体化项目</v>
      </c>
    </row>
    <row r="1543" hidden="1" spans="2:18">
      <c r="B1543" s="6" t="s">
        <v>150</v>
      </c>
      <c r="C1543" s="5">
        <v>45788</v>
      </c>
      <c r="D1543" s="6" t="str">
        <f>VLOOKUP(B1543,辅助信息!E:K,7,FALSE)</f>
        <v>JWDDCD2025050800101</v>
      </c>
      <c r="E1543" s="6" t="str">
        <f>VLOOKUP(F1543,辅助信息!A:B,2,FALSE)</f>
        <v>螺纹钢</v>
      </c>
      <c r="F1543" s="6" t="s">
        <v>28</v>
      </c>
      <c r="G1543" s="117">
        <v>27</v>
      </c>
      <c r="H1543" s="117" t="str">
        <f>_xlfn.XLOOKUP(C1543&amp;F1543&amp;I1543&amp;J1543,'[1]2025年已发货'!$F:$F&amp;'[1]2025年已发货'!$C:$C&amp;'[1]2025年已发货'!$G:$G&amp;'[1]2025年已发货'!$H:$H,'[1]2025年已发货'!$E:$E,"未发货")</f>
        <v>未发货</v>
      </c>
      <c r="I1543" s="6" t="str">
        <f>VLOOKUP(B1543,辅助信息!E:I,3,FALSE)</f>
        <v>(中铁科研院宜宾泥溪项目)中铁科研院集团有限公司宜宾市泥溪东互通式立交下穿成贵客专铁路工程项目钢筋加工厂</v>
      </c>
      <c r="J1543" s="6" t="str">
        <f>VLOOKUP(B1543,辅助信息!E:I,4,FALSE)</f>
        <v>蔡鹏/程港</v>
      </c>
      <c r="K1543" s="6" t="str">
        <f>VLOOKUP(J1543,辅助信息!H:I,2,FALSE)</f>
        <v>19130850820/18208257412</v>
      </c>
      <c r="L1543" s="133" t="str">
        <f>VLOOKUP(B1543,辅助信息!E:J,6,FALSE)</f>
        <v>装货前联系收货人核实到场规格，货物最下面用方木垫下方便卸货</v>
      </c>
      <c r="M1543" s="98">
        <v>45792</v>
      </c>
      <c r="O1543" s="71">
        <f ca="1" t="shared" si="78"/>
        <v>3</v>
      </c>
      <c r="P1543" s="71">
        <f ca="1" t="shared" si="77"/>
        <v>0</v>
      </c>
      <c r="Q1543" s="72" t="str">
        <f>VLOOKUP(B1543,辅助信息!E:M,9,FALSE)</f>
        <v>ZTWM-CDGS-XS-2025-0050-中铁科研院-宜宾泥溪项目</v>
      </c>
      <c r="R1543" s="72" t="str">
        <f>_xlfn._xlws.FILTER(辅助信息!D:D,辅助信息!E:E=B1543)</f>
        <v>中铁科研院宜宾泥溪项目</v>
      </c>
    </row>
    <row r="1544" hidden="1" spans="2:18">
      <c r="B1544" s="6" t="s">
        <v>150</v>
      </c>
      <c r="C1544" s="5">
        <v>45788</v>
      </c>
      <c r="D1544" s="6" t="str">
        <f>VLOOKUP(B1544,辅助信息!E:K,7,FALSE)</f>
        <v>JWDDCD2025050800101</v>
      </c>
      <c r="E1544" s="6" t="str">
        <f>VLOOKUP(F1544,辅助信息!A:B,2,FALSE)</f>
        <v>螺纹钢</v>
      </c>
      <c r="F1544" s="6" t="s">
        <v>65</v>
      </c>
      <c r="G1544" s="117">
        <v>36</v>
      </c>
      <c r="H1544" s="117" t="str">
        <f>_xlfn.XLOOKUP(C1544&amp;F1544&amp;I1544&amp;J1544,'[1]2025年已发货'!$F:$F&amp;'[1]2025年已发货'!$C:$C&amp;'[1]2025年已发货'!$G:$G&amp;'[1]2025年已发货'!$H:$H,'[1]2025年已发货'!$E:$E,"未发货")</f>
        <v>未发货</v>
      </c>
      <c r="I1544" s="6" t="str">
        <f>VLOOKUP(B1544,辅助信息!E:I,3,FALSE)</f>
        <v>(中铁科研院宜宾泥溪项目)中铁科研院集团有限公司宜宾市泥溪东互通式立交下穿成贵客专铁路工程项目钢筋加工厂</v>
      </c>
      <c r="J1544" s="6" t="str">
        <f>VLOOKUP(B1544,辅助信息!E:I,4,FALSE)</f>
        <v>蔡鹏/程港</v>
      </c>
      <c r="K1544" s="6" t="str">
        <f>VLOOKUP(J1544,辅助信息!H:I,2,FALSE)</f>
        <v>19130850820/18208257412</v>
      </c>
      <c r="L1544" s="133" t="str">
        <f>VLOOKUP(B1544,辅助信息!E:J,6,FALSE)</f>
        <v>装货前联系收货人核实到场规格，货物最下面用方木垫下方便卸货</v>
      </c>
      <c r="M1544" s="98">
        <v>45792</v>
      </c>
      <c r="O1544" s="71">
        <f ca="1" t="shared" si="78"/>
        <v>3</v>
      </c>
      <c r="P1544" s="71">
        <f ca="1" t="shared" si="77"/>
        <v>0</v>
      </c>
      <c r="Q1544" s="72" t="str">
        <f>VLOOKUP(B1544,辅助信息!E:M,9,FALSE)</f>
        <v>ZTWM-CDGS-XS-2025-0050-中铁科研院-宜宾泥溪项目</v>
      </c>
      <c r="R1544" s="72" t="str">
        <f>_xlfn._xlws.FILTER(辅助信息!D:D,辅助信息!E:E=B1544)</f>
        <v>中铁科研院宜宾泥溪项目</v>
      </c>
    </row>
    <row r="1545" hidden="1" spans="2:18">
      <c r="B1545" s="6" t="s">
        <v>150</v>
      </c>
      <c r="C1545" s="5">
        <v>45788</v>
      </c>
      <c r="D1545" s="6" t="str">
        <f>VLOOKUP(B1545,辅助信息!E:K,7,FALSE)</f>
        <v>JWDDCD2025050800101</v>
      </c>
      <c r="E1545" s="6" t="str">
        <f>VLOOKUP(F1545,辅助信息!A:B,2,FALSE)</f>
        <v>螺纹钢</v>
      </c>
      <c r="F1545" s="6" t="s">
        <v>32</v>
      </c>
      <c r="G1545" s="117">
        <v>6</v>
      </c>
      <c r="H1545" s="117" t="str">
        <f>_xlfn.XLOOKUP(C1545&amp;F1545&amp;I1545&amp;J1545,'[1]2025年已发货'!$F:$F&amp;'[1]2025年已发货'!$C:$C&amp;'[1]2025年已发货'!$G:$G&amp;'[1]2025年已发货'!$H:$H,'[1]2025年已发货'!$E:$E,"未发货")</f>
        <v>未发货</v>
      </c>
      <c r="I1545" s="6" t="str">
        <f>VLOOKUP(B1545,辅助信息!E:I,3,FALSE)</f>
        <v>(中铁科研院宜宾泥溪项目)中铁科研院集团有限公司宜宾市泥溪东互通式立交下穿成贵客专铁路工程项目钢筋加工厂</v>
      </c>
      <c r="J1545" s="6" t="str">
        <f>VLOOKUP(B1545,辅助信息!E:I,4,FALSE)</f>
        <v>蔡鹏/程港</v>
      </c>
      <c r="K1545" s="6" t="str">
        <f>VLOOKUP(J1545,辅助信息!H:I,2,FALSE)</f>
        <v>19130850820/18208257412</v>
      </c>
      <c r="L1545" s="133" t="str">
        <f>VLOOKUP(B1545,辅助信息!E:J,6,FALSE)</f>
        <v>装货前联系收货人核实到场规格，货物最下面用方木垫下方便卸货</v>
      </c>
      <c r="M1545" s="98">
        <v>45792</v>
      </c>
      <c r="O1545" s="71">
        <f ca="1" t="shared" si="78"/>
        <v>3</v>
      </c>
      <c r="P1545" s="71">
        <f ca="1" t="shared" si="77"/>
        <v>0</v>
      </c>
      <c r="Q1545" s="72" t="str">
        <f>VLOOKUP(B1545,辅助信息!E:M,9,FALSE)</f>
        <v>ZTWM-CDGS-XS-2025-0050-中铁科研院-宜宾泥溪项目</v>
      </c>
      <c r="R1545" s="72" t="str">
        <f>_xlfn._xlws.FILTER(辅助信息!D:D,辅助信息!E:E=B1545)</f>
        <v>中铁科研院宜宾泥溪项目</v>
      </c>
    </row>
    <row r="1546" spans="2:18">
      <c r="B1546" s="136" t="s">
        <v>147</v>
      </c>
      <c r="C1546" s="137">
        <v>45789</v>
      </c>
      <c r="D1546" s="136" t="str">
        <f>VLOOKUP(B1546,辅助信息!E:K,7,FALSE)</f>
        <v>JWDDCD2025050800081</v>
      </c>
      <c r="E1546" s="136" t="str">
        <f>VLOOKUP(F1546,辅助信息!A:B,2,FALSE)</f>
        <v>高线</v>
      </c>
      <c r="F1546" s="136" t="s">
        <v>57</v>
      </c>
      <c r="G1546" s="138">
        <v>7.5</v>
      </c>
      <c r="H1546" s="138" t="str">
        <f>_xlfn.XLOOKUP(C1546&amp;F1546&amp;I1546&amp;J1546,'[1]2025年已发货'!$F:$F&amp;'[1]2025年已发货'!$C:$C&amp;'[1]2025年已发货'!$G:$G&amp;'[1]2025年已发货'!$H:$H,'[1]2025年已发货'!$E:$E,"未发货")</f>
        <v>未发货</v>
      </c>
      <c r="I1546" s="136" t="str">
        <f>VLOOKUP(B1546,辅助信息!E:I,3,FALSE)</f>
        <v>（商投建工达州中医药科技园-4工区-11号楼）达州市通川区达州中医药职业学院犀牛大道北段</v>
      </c>
      <c r="J1546" s="136" t="str">
        <f>VLOOKUP(B1546,辅助信息!E:I,4,FALSE)</f>
        <v>张扬</v>
      </c>
      <c r="K1546" s="136">
        <f>VLOOKUP(J1546,辅助信息!H:I,2,FALSE)</f>
        <v>18381904567</v>
      </c>
      <c r="L1546" s="139" t="str">
        <f>VLOOKUP(B1546,辅助信息!E:J,6,FALSE)</f>
        <v>控制炉批号尽量少,优先安排达钢,提前联系到场规格及数量</v>
      </c>
      <c r="M1546" s="98">
        <v>45784</v>
      </c>
      <c r="O1546" s="71">
        <f ca="1" t="shared" si="78"/>
        <v>0</v>
      </c>
      <c r="P1546" s="71">
        <f ca="1" t="shared" si="77"/>
        <v>5</v>
      </c>
      <c r="Q1546" s="72" t="str">
        <f>VLOOKUP(B1546,辅助信息!E:M,9,FALSE)</f>
        <v>ZTWM-CDGS-XS-2024-0134-商投建工达州中医药科技成果示范园项目</v>
      </c>
      <c r="R1546" s="72" t="str">
        <f>_xlfn._xlws.FILTER(辅助信息!D:D,辅助信息!E:E=B1546)</f>
        <v>商投建工达州中医药科技园</v>
      </c>
    </row>
    <row r="1547" spans="2:18">
      <c r="B1547" s="136" t="s">
        <v>147</v>
      </c>
      <c r="C1547" s="137">
        <v>45789</v>
      </c>
      <c r="D1547" s="136" t="str">
        <f>VLOOKUP(B1547,辅助信息!E:K,7,FALSE)</f>
        <v>JWDDCD2025050800081</v>
      </c>
      <c r="E1547" s="136" t="str">
        <f>VLOOKUP(F1547,辅助信息!A:B,2,FALSE)</f>
        <v>螺纹钢</v>
      </c>
      <c r="F1547" s="136" t="s">
        <v>30</v>
      </c>
      <c r="G1547" s="138">
        <v>7</v>
      </c>
      <c r="H1547" s="138" t="str">
        <f>_xlfn.XLOOKUP(C1547&amp;F1547&amp;I1547&amp;J1547,'[1]2025年已发货'!$F:$F&amp;'[1]2025年已发货'!$C:$C&amp;'[1]2025年已发货'!$G:$G&amp;'[1]2025年已发货'!$H:$H,'[1]2025年已发货'!$E:$E,"未发货")</f>
        <v>未发货</v>
      </c>
      <c r="I1547" s="136" t="str">
        <f>VLOOKUP(B1547,辅助信息!E:I,3,FALSE)</f>
        <v>（商投建工达州中医药科技园-4工区-11号楼）达州市通川区达州中医药职业学院犀牛大道北段</v>
      </c>
      <c r="J1547" s="136" t="str">
        <f>VLOOKUP(B1547,辅助信息!E:I,4,FALSE)</f>
        <v>张扬</v>
      </c>
      <c r="K1547" s="136">
        <f>VLOOKUP(J1547,辅助信息!H:I,2,FALSE)</f>
        <v>18381904567</v>
      </c>
      <c r="L1547" s="139" t="str">
        <f>VLOOKUP(B1547,辅助信息!E:J,6,FALSE)</f>
        <v>控制炉批号尽量少,优先安排达钢,提前联系到场规格及数量</v>
      </c>
      <c r="M1547" s="98">
        <v>45784</v>
      </c>
      <c r="O1547" s="71">
        <f ca="1" t="shared" si="78"/>
        <v>0</v>
      </c>
      <c r="P1547" s="71">
        <f ca="1" t="shared" si="77"/>
        <v>5</v>
      </c>
      <c r="Q1547" s="72" t="str">
        <f>VLOOKUP(B1547,辅助信息!E:M,9,FALSE)</f>
        <v>ZTWM-CDGS-XS-2024-0134-商投建工达州中医药科技成果示范园项目</v>
      </c>
      <c r="R1547" s="72" t="str">
        <f>_xlfn._xlws.FILTER(辅助信息!D:D,辅助信息!E:E=B1547)</f>
        <v>商投建工达州中医药科技园</v>
      </c>
    </row>
    <row r="1548" spans="1:18">
      <c r="A1548" s="132" t="s">
        <v>100</v>
      </c>
      <c r="B1548" s="136" t="s">
        <v>106</v>
      </c>
      <c r="C1548" s="137">
        <v>45789</v>
      </c>
      <c r="D1548" s="136" t="str">
        <f>VLOOKUP(B1548,辅助信息!E:K,7,FALSE)</f>
        <v>JWDDCD2024101600133</v>
      </c>
      <c r="E1548" s="136" t="str">
        <f>VLOOKUP(F1548,辅助信息!A:B,2,FALSE)</f>
        <v>盘螺</v>
      </c>
      <c r="F1548" s="136" t="s">
        <v>40</v>
      </c>
      <c r="G1548" s="138">
        <v>22.5</v>
      </c>
      <c r="H1548" s="138" t="str">
        <f>_xlfn.XLOOKUP(C1548&amp;F1548&amp;I1548&amp;J1548,'[1]2025年已发货'!$F:$F&amp;'[1]2025年已发货'!$C:$C&amp;'[1]2025年已发货'!$G:$G&amp;'[1]2025年已发货'!$H:$H,'[1]2025年已发货'!$E:$E,"未发货")</f>
        <v>未发货</v>
      </c>
      <c r="I1548" s="136" t="str">
        <f>VLOOKUP(B1548,辅助信息!E:I,3,FALSE)</f>
        <v>（五冶钢构宜宾高县月江镇建设项目）  四川省宜宾市高县月江镇刚记超市斜对面(还阳组团沪碳二期项目)</v>
      </c>
      <c r="J1548" s="136" t="str">
        <f>VLOOKUP(B1548,辅助信息!E:I,4,FALSE)</f>
        <v>张朝亮</v>
      </c>
      <c r="K1548" s="136">
        <f>VLOOKUP(J1548,辅助信息!H:I,2,FALSE)</f>
        <v>15228205853</v>
      </c>
      <c r="L1548" s="139" t="str">
        <f>VLOOKUP(B1548,辅助信息!E:J,6,FALSE)</f>
        <v>提前联系到场规格</v>
      </c>
      <c r="M1548" s="98">
        <v>45785</v>
      </c>
      <c r="O1548" s="71">
        <f ca="1" t="shared" si="78"/>
        <v>0</v>
      </c>
      <c r="P1548" s="71">
        <f ca="1" t="shared" si="77"/>
        <v>4</v>
      </c>
      <c r="Q1548" s="72" t="str">
        <f>VLOOKUP(B1548,辅助信息!E:M,9,FALSE)</f>
        <v>ZTWM-CDGS-XS-2024-0169-中冶西部钢构-宜宾市南溪区幸福路东路,高县月江镇建设项目</v>
      </c>
      <c r="R1548" s="72" t="str">
        <f>_xlfn._xlws.FILTER(辅助信息!D:D,辅助信息!E:E=B1548)</f>
        <v>五冶钢构-宜宾市南溪区高县月江镇建设项目</v>
      </c>
    </row>
    <row r="1549" spans="1:18">
      <c r="A1549" s="132"/>
      <c r="B1549" s="136" t="s">
        <v>106</v>
      </c>
      <c r="C1549" s="137">
        <v>45789</v>
      </c>
      <c r="D1549" s="136" t="str">
        <f>VLOOKUP(B1549,辅助信息!E:K,7,FALSE)</f>
        <v>JWDDCD2024101600133</v>
      </c>
      <c r="E1549" s="136" t="str">
        <f>VLOOKUP(F1549,辅助信息!A:B,2,FALSE)</f>
        <v>螺纹钢</v>
      </c>
      <c r="F1549" s="136" t="s">
        <v>33</v>
      </c>
      <c r="G1549" s="138">
        <v>9</v>
      </c>
      <c r="H1549" s="138" t="str">
        <f>_xlfn.XLOOKUP(C1549&amp;F1549&amp;I1549&amp;J1549,'[1]2025年已发货'!$F:$F&amp;'[1]2025年已发货'!$C:$C&amp;'[1]2025年已发货'!$G:$G&amp;'[1]2025年已发货'!$H:$H,'[1]2025年已发货'!$E:$E,"未发货")</f>
        <v>未发货</v>
      </c>
      <c r="I1549" s="136" t="str">
        <f>VLOOKUP(B1549,辅助信息!E:I,3,FALSE)</f>
        <v>（五冶钢构宜宾高县月江镇建设项目）  四川省宜宾市高县月江镇刚记超市斜对面(还阳组团沪碳二期项目)</v>
      </c>
      <c r="J1549" s="136" t="str">
        <f>VLOOKUP(B1549,辅助信息!E:I,4,FALSE)</f>
        <v>张朝亮</v>
      </c>
      <c r="K1549" s="136">
        <f>VLOOKUP(J1549,辅助信息!H:I,2,FALSE)</f>
        <v>15228205853</v>
      </c>
      <c r="L1549" s="139" t="str">
        <f>VLOOKUP(B1549,辅助信息!E:J,6,FALSE)</f>
        <v>提前联系到场规格</v>
      </c>
      <c r="M1549" s="98">
        <v>45785</v>
      </c>
      <c r="O1549" s="71">
        <f ca="1" t="shared" si="78"/>
        <v>0</v>
      </c>
      <c r="P1549" s="71">
        <f ca="1" t="shared" si="77"/>
        <v>4</v>
      </c>
      <c r="Q1549" s="72" t="str">
        <f>VLOOKUP(B1549,辅助信息!E:M,9,FALSE)</f>
        <v>ZTWM-CDGS-XS-2024-0169-中冶西部钢构-宜宾市南溪区幸福路东路,高县月江镇建设项目</v>
      </c>
      <c r="R1549" s="72" t="str">
        <f>_xlfn._xlws.FILTER(辅助信息!D:D,辅助信息!E:E=B1549)</f>
        <v>五冶钢构-宜宾市南溪区高县月江镇建设项目</v>
      </c>
    </row>
    <row r="1550" spans="1:18">
      <c r="A1550" s="132"/>
      <c r="B1550" s="136" t="s">
        <v>106</v>
      </c>
      <c r="C1550" s="137">
        <v>45789</v>
      </c>
      <c r="D1550" s="136" t="str">
        <f>VLOOKUP(B1550,辅助信息!E:K,7,FALSE)</f>
        <v>JWDDCD2024101600133</v>
      </c>
      <c r="E1550" s="136" t="str">
        <f>VLOOKUP(F1550,辅助信息!A:B,2,FALSE)</f>
        <v>螺纹钢</v>
      </c>
      <c r="F1550" s="136" t="s">
        <v>28</v>
      </c>
      <c r="G1550" s="138">
        <v>3</v>
      </c>
      <c r="H1550" s="138" t="str">
        <f>_xlfn.XLOOKUP(C1550&amp;F1550&amp;I1550&amp;J1550,'[1]2025年已发货'!$F:$F&amp;'[1]2025年已发货'!$C:$C&amp;'[1]2025年已发货'!$G:$G&amp;'[1]2025年已发货'!$H:$H,'[1]2025年已发货'!$E:$E,"未发货")</f>
        <v>未发货</v>
      </c>
      <c r="I1550" s="136" t="str">
        <f>VLOOKUP(B1550,辅助信息!E:I,3,FALSE)</f>
        <v>（五冶钢构宜宾高县月江镇建设项目）  四川省宜宾市高县月江镇刚记超市斜对面(还阳组团沪碳二期项目)</v>
      </c>
      <c r="J1550" s="136" t="str">
        <f>VLOOKUP(B1550,辅助信息!E:I,4,FALSE)</f>
        <v>张朝亮</v>
      </c>
      <c r="K1550" s="136">
        <f>VLOOKUP(J1550,辅助信息!H:I,2,FALSE)</f>
        <v>15228205853</v>
      </c>
      <c r="L1550" s="139" t="str">
        <f>VLOOKUP(B1550,辅助信息!E:J,6,FALSE)</f>
        <v>提前联系到场规格</v>
      </c>
      <c r="M1550" s="98">
        <v>45785</v>
      </c>
      <c r="O1550" s="71">
        <f ca="1" t="shared" si="78"/>
        <v>0</v>
      </c>
      <c r="P1550" s="71">
        <f ca="1" t="shared" si="77"/>
        <v>4</v>
      </c>
      <c r="Q1550" s="72" t="str">
        <f>VLOOKUP(B1550,辅助信息!E:M,9,FALSE)</f>
        <v>ZTWM-CDGS-XS-2024-0169-中冶西部钢构-宜宾市南溪区幸福路东路,高县月江镇建设项目</v>
      </c>
      <c r="R1550" s="72" t="str">
        <f>_xlfn._xlws.FILTER(辅助信息!D:D,辅助信息!E:E=B1550)</f>
        <v>五冶钢构-宜宾市南溪区高县月江镇建设项目</v>
      </c>
    </row>
    <row r="1551" spans="1:18">
      <c r="A1551" s="132" t="s">
        <v>100</v>
      </c>
      <c r="B1551" s="136" t="s">
        <v>81</v>
      </c>
      <c r="C1551" s="137">
        <v>45789</v>
      </c>
      <c r="D1551" s="136" t="str">
        <f>VLOOKUP(B1551,辅助信息!E:K,7,FALSE)</f>
        <v>JWDDCD2025050700178</v>
      </c>
      <c r="E1551" s="136" t="str">
        <f>VLOOKUP(F1551,辅助信息!A:B,2,FALSE)</f>
        <v>高线</v>
      </c>
      <c r="F1551" s="136" t="s">
        <v>53</v>
      </c>
      <c r="G1551" s="138">
        <v>7</v>
      </c>
      <c r="H1551" s="138" t="str">
        <f>_xlfn.XLOOKUP(C1551&amp;F1551&amp;I1551&amp;J1551,'[1]2025年已发货'!$F:$F&amp;'[1]2025年已发货'!$C:$C&amp;'[1]2025年已发货'!$G:$G&amp;'[1]2025年已发货'!$H:$H,'[1]2025年已发货'!$E:$E,"未发货")</f>
        <v>未发货</v>
      </c>
      <c r="I1551" s="136" t="str">
        <f>VLOOKUP(B1551,辅助信息!E:I,3,FALSE)</f>
        <v>（华西简阳西城嘉苑）四川省成都市简阳市简城街道高屋村</v>
      </c>
      <c r="J1551" s="136" t="str">
        <f>VLOOKUP(B1551,辅助信息!E:I,4,FALSE)</f>
        <v>张瀚镭</v>
      </c>
      <c r="K1551" s="136">
        <f>VLOOKUP(J1551,辅助信息!H:I,2,FALSE)</f>
        <v>15884666220</v>
      </c>
      <c r="L1551" s="139" t="str">
        <f>VLOOKUP(B1551,辅助信息!E:J,6,FALSE)</f>
        <v>优先威钢发货,我方卸车,新老国标钢厂不加价可直发</v>
      </c>
      <c r="M1551" s="98">
        <v>45787</v>
      </c>
      <c r="O1551" s="71">
        <f ca="1" t="shared" si="78"/>
        <v>0</v>
      </c>
      <c r="P1551" s="71">
        <f ca="1" t="shared" si="77"/>
        <v>2</v>
      </c>
      <c r="Q1551" s="72" t="str">
        <f>VLOOKUP(B1551,辅助信息!E:M,9,FALSE)</f>
        <v>ZTWM-CDGS-XS-2024-0030-华西集采-简州大道</v>
      </c>
      <c r="R1551" s="72" t="str">
        <f>_xlfn._xlws.FILTER(辅助信息!D:D,辅助信息!E:E=B1551)</f>
        <v>华西简阳西城嘉苑</v>
      </c>
    </row>
    <row r="1552" spans="1:18">
      <c r="A1552" s="132"/>
      <c r="B1552" s="136" t="s">
        <v>81</v>
      </c>
      <c r="C1552" s="137">
        <v>45789</v>
      </c>
      <c r="D1552" s="136" t="str">
        <f>VLOOKUP(B1552,辅助信息!E:K,7,FALSE)</f>
        <v>JWDDCD2025050700178</v>
      </c>
      <c r="E1552" s="136" t="str">
        <f>VLOOKUP(F1552,辅助信息!A:B,2,FALSE)</f>
        <v>盘螺</v>
      </c>
      <c r="F1552" s="136" t="s">
        <v>49</v>
      </c>
      <c r="G1552" s="138">
        <v>4</v>
      </c>
      <c r="H1552" s="138" t="str">
        <f>_xlfn.XLOOKUP(C1552&amp;F1552&amp;I1552&amp;J1552,'[1]2025年已发货'!$F:$F&amp;'[1]2025年已发货'!$C:$C&amp;'[1]2025年已发货'!$G:$G&amp;'[1]2025年已发货'!$H:$H,'[1]2025年已发货'!$E:$E,"未发货")</f>
        <v>未发货</v>
      </c>
      <c r="I1552" s="136" t="str">
        <f>VLOOKUP(B1552,辅助信息!E:I,3,FALSE)</f>
        <v>（华西简阳西城嘉苑）四川省成都市简阳市简城街道高屋村</v>
      </c>
      <c r="J1552" s="136" t="str">
        <f>VLOOKUP(B1552,辅助信息!E:I,4,FALSE)</f>
        <v>张瀚镭</v>
      </c>
      <c r="K1552" s="136">
        <f>VLOOKUP(J1552,辅助信息!H:I,2,FALSE)</f>
        <v>15884666220</v>
      </c>
      <c r="L1552" s="139" t="str">
        <f>VLOOKUP(B1552,辅助信息!E:J,6,FALSE)</f>
        <v>优先威钢发货,我方卸车,新老国标钢厂不加价可直发</v>
      </c>
      <c r="M1552" s="98">
        <v>45788</v>
      </c>
      <c r="O1552" s="71">
        <f ca="1" t="shared" si="78"/>
        <v>0</v>
      </c>
      <c r="P1552" s="71">
        <f ca="1" t="shared" si="77"/>
        <v>1</v>
      </c>
      <c r="Q1552" s="72" t="str">
        <f>VLOOKUP(B1552,辅助信息!E:M,9,FALSE)</f>
        <v>ZTWM-CDGS-XS-2024-0030-华西集采-简州大道</v>
      </c>
      <c r="R1552" s="72" t="str">
        <f>_xlfn._xlws.FILTER(辅助信息!D:D,辅助信息!E:E=B1552)</f>
        <v>华西简阳西城嘉苑</v>
      </c>
    </row>
    <row r="1553" spans="1:18">
      <c r="A1553" s="132"/>
      <c r="B1553" s="136" t="s">
        <v>81</v>
      </c>
      <c r="C1553" s="137">
        <v>45789</v>
      </c>
      <c r="D1553" s="136" t="str">
        <f>VLOOKUP(B1553,辅助信息!E:K,7,FALSE)</f>
        <v>JWDDCD2025050700178</v>
      </c>
      <c r="E1553" s="136" t="str">
        <f>VLOOKUP(F1553,辅助信息!A:B,2,FALSE)</f>
        <v>盘螺</v>
      </c>
      <c r="F1553" s="136" t="s">
        <v>40</v>
      </c>
      <c r="G1553" s="138">
        <v>62</v>
      </c>
      <c r="H1553" s="138" t="str">
        <f>_xlfn.XLOOKUP(C1553&amp;F1553&amp;I1553&amp;J1553,'[1]2025年已发货'!$F:$F&amp;'[1]2025年已发货'!$C:$C&amp;'[1]2025年已发货'!$G:$G&amp;'[1]2025年已发货'!$H:$H,'[1]2025年已发货'!$E:$E,"未发货")</f>
        <v>未发货</v>
      </c>
      <c r="I1553" s="136" t="str">
        <f>VLOOKUP(B1553,辅助信息!E:I,3,FALSE)</f>
        <v>（华西简阳西城嘉苑）四川省成都市简阳市简城街道高屋村</v>
      </c>
      <c r="J1553" s="136" t="str">
        <f>VLOOKUP(B1553,辅助信息!E:I,4,FALSE)</f>
        <v>张瀚镭</v>
      </c>
      <c r="K1553" s="136">
        <f>VLOOKUP(J1553,辅助信息!H:I,2,FALSE)</f>
        <v>15884666220</v>
      </c>
      <c r="L1553" s="139" t="str">
        <f>VLOOKUP(B1553,辅助信息!E:J,6,FALSE)</f>
        <v>优先威钢发货,我方卸车,新老国标钢厂不加价可直发</v>
      </c>
      <c r="M1553" s="98">
        <v>45788</v>
      </c>
      <c r="O1553" s="71">
        <f ca="1" t="shared" si="78"/>
        <v>0</v>
      </c>
      <c r="P1553" s="71">
        <f ca="1" t="shared" si="77"/>
        <v>1</v>
      </c>
      <c r="Q1553" s="72" t="str">
        <f>VLOOKUP(B1553,辅助信息!E:M,9,FALSE)</f>
        <v>ZTWM-CDGS-XS-2024-0030-华西集采-简州大道</v>
      </c>
      <c r="R1553" s="72" t="str">
        <f>_xlfn._xlws.FILTER(辅助信息!D:D,辅助信息!E:E=B1553)</f>
        <v>华西简阳西城嘉苑</v>
      </c>
    </row>
    <row r="1554" spans="1:18">
      <c r="A1554" s="132"/>
      <c r="B1554" s="136" t="s">
        <v>81</v>
      </c>
      <c r="C1554" s="137">
        <v>45789</v>
      </c>
      <c r="D1554" s="136" t="str">
        <f>VLOOKUP(B1554,辅助信息!E:K,7,FALSE)</f>
        <v>JWDDCD2025050700178</v>
      </c>
      <c r="E1554" s="136" t="str">
        <f>VLOOKUP(F1554,辅助信息!A:B,2,FALSE)</f>
        <v>盘螺</v>
      </c>
      <c r="F1554" s="136" t="s">
        <v>41</v>
      </c>
      <c r="G1554" s="138">
        <v>134.5</v>
      </c>
      <c r="H1554" s="138" t="str">
        <f>_xlfn.XLOOKUP(C1554&amp;F1554&amp;I1554&amp;J1554,'[1]2025年已发货'!$F:$F&amp;'[1]2025年已发货'!$C:$C&amp;'[1]2025年已发货'!$G:$G&amp;'[1]2025年已发货'!$H:$H,'[1]2025年已发货'!$E:$E,"未发货")</f>
        <v>未发货</v>
      </c>
      <c r="I1554" s="136" t="str">
        <f>VLOOKUP(B1554,辅助信息!E:I,3,FALSE)</f>
        <v>（华西简阳西城嘉苑）四川省成都市简阳市简城街道高屋村</v>
      </c>
      <c r="J1554" s="136" t="str">
        <f>VLOOKUP(B1554,辅助信息!E:I,4,FALSE)</f>
        <v>张瀚镭</v>
      </c>
      <c r="K1554" s="136">
        <f>VLOOKUP(J1554,辅助信息!H:I,2,FALSE)</f>
        <v>15884666220</v>
      </c>
      <c r="L1554" s="139" t="str">
        <f>VLOOKUP(B1554,辅助信息!E:J,6,FALSE)</f>
        <v>优先威钢发货,我方卸车,新老国标钢厂不加价可直发</v>
      </c>
      <c r="M1554" s="98">
        <v>45787</v>
      </c>
      <c r="O1554" s="71">
        <f ca="1" t="shared" si="78"/>
        <v>0</v>
      </c>
      <c r="P1554" s="71">
        <f ca="1" t="shared" si="77"/>
        <v>2</v>
      </c>
      <c r="Q1554" s="72" t="str">
        <f>VLOOKUP(B1554,辅助信息!E:M,9,FALSE)</f>
        <v>ZTWM-CDGS-XS-2024-0030-华西集采-简州大道</v>
      </c>
      <c r="R1554" s="72" t="str">
        <f>_xlfn._xlws.FILTER(辅助信息!D:D,辅助信息!E:E=B1554)</f>
        <v>华西简阳西城嘉苑</v>
      </c>
    </row>
    <row r="1555" spans="1:18">
      <c r="A1555" s="132"/>
      <c r="B1555" s="136" t="s">
        <v>81</v>
      </c>
      <c r="C1555" s="137">
        <v>45789</v>
      </c>
      <c r="D1555" s="136" t="str">
        <f>VLOOKUP(B1555,辅助信息!E:K,7,FALSE)</f>
        <v>JWDDCD2025050700178</v>
      </c>
      <c r="E1555" s="136" t="str">
        <f>VLOOKUP(F1555,辅助信息!A:B,2,FALSE)</f>
        <v>螺纹钢</v>
      </c>
      <c r="F1555" s="136" t="s">
        <v>30</v>
      </c>
      <c r="G1555" s="138">
        <v>59</v>
      </c>
      <c r="H1555" s="138" t="str">
        <f>_xlfn.XLOOKUP(C1555&amp;F1555&amp;I1555&amp;J1555,'[1]2025年已发货'!$F:$F&amp;'[1]2025年已发货'!$C:$C&amp;'[1]2025年已发货'!$G:$G&amp;'[1]2025年已发货'!$H:$H,'[1]2025年已发货'!$E:$E,"未发货")</f>
        <v>未发货</v>
      </c>
      <c r="I1555" s="136" t="str">
        <f>VLOOKUP(B1555,辅助信息!E:I,3,FALSE)</f>
        <v>（华西简阳西城嘉苑）四川省成都市简阳市简城街道高屋村</v>
      </c>
      <c r="J1555" s="136" t="str">
        <f>VLOOKUP(B1555,辅助信息!E:I,4,FALSE)</f>
        <v>张瀚镭</v>
      </c>
      <c r="K1555" s="136">
        <f>VLOOKUP(J1555,辅助信息!H:I,2,FALSE)</f>
        <v>15884666220</v>
      </c>
      <c r="L1555" s="139" t="str">
        <f>VLOOKUP(B1555,辅助信息!E:J,6,FALSE)</f>
        <v>优先威钢发货,我方卸车,新老国标钢厂不加价可直发</v>
      </c>
      <c r="M1555" s="98">
        <v>45787</v>
      </c>
      <c r="O1555" s="71">
        <f ca="1" t="shared" si="78"/>
        <v>0</v>
      </c>
      <c r="P1555" s="71">
        <f ca="1" t="shared" si="77"/>
        <v>2</v>
      </c>
      <c r="Q1555" s="72" t="str">
        <f>VLOOKUP(B1555,辅助信息!E:M,9,FALSE)</f>
        <v>ZTWM-CDGS-XS-2024-0030-华西集采-简州大道</v>
      </c>
      <c r="R1555" s="72" t="str">
        <f>_xlfn._xlws.FILTER(辅助信息!D:D,辅助信息!E:E=B1555)</f>
        <v>华西简阳西城嘉苑</v>
      </c>
    </row>
    <row r="1556" spans="1:18">
      <c r="A1556" s="132"/>
      <c r="B1556" s="136" t="s">
        <v>81</v>
      </c>
      <c r="C1556" s="137">
        <v>45789</v>
      </c>
      <c r="D1556" s="136" t="str">
        <f>VLOOKUP(B1556,辅助信息!E:K,7,FALSE)</f>
        <v>JWDDCD2025050700178</v>
      </c>
      <c r="E1556" s="136" t="str">
        <f>VLOOKUP(F1556,辅助信息!A:B,2,FALSE)</f>
        <v>螺纹钢</v>
      </c>
      <c r="F1556" s="136" t="s">
        <v>33</v>
      </c>
      <c r="G1556" s="138">
        <v>25.5</v>
      </c>
      <c r="H1556" s="138" t="str">
        <f>_xlfn.XLOOKUP(C1556&amp;F1556&amp;I1556&amp;J1556,'[1]2025年已发货'!$F:$F&amp;'[1]2025年已发货'!$C:$C&amp;'[1]2025年已发货'!$G:$G&amp;'[1]2025年已发货'!$H:$H,'[1]2025年已发货'!$E:$E,"未发货")</f>
        <v>未发货</v>
      </c>
      <c r="I1556" s="136" t="str">
        <f>VLOOKUP(B1556,辅助信息!E:I,3,FALSE)</f>
        <v>（华西简阳西城嘉苑）四川省成都市简阳市简城街道高屋村</v>
      </c>
      <c r="J1556" s="136" t="str">
        <f>VLOOKUP(B1556,辅助信息!E:I,4,FALSE)</f>
        <v>张瀚镭</v>
      </c>
      <c r="K1556" s="136">
        <f>VLOOKUP(J1556,辅助信息!H:I,2,FALSE)</f>
        <v>15884666220</v>
      </c>
      <c r="L1556" s="139" t="str">
        <f>VLOOKUP(B1556,辅助信息!E:J,6,FALSE)</f>
        <v>优先威钢发货,我方卸车,新老国标钢厂不加价可直发</v>
      </c>
      <c r="M1556" s="98">
        <v>45787</v>
      </c>
      <c r="O1556" s="71">
        <f ca="1" t="shared" si="78"/>
        <v>0</v>
      </c>
      <c r="P1556" s="71">
        <f ca="1" t="shared" si="77"/>
        <v>2</v>
      </c>
      <c r="Q1556" s="72" t="str">
        <f>VLOOKUP(B1556,辅助信息!E:M,9,FALSE)</f>
        <v>ZTWM-CDGS-XS-2024-0030-华西集采-简州大道</v>
      </c>
      <c r="R1556" s="72" t="str">
        <f>_xlfn._xlws.FILTER(辅助信息!D:D,辅助信息!E:E=B1556)</f>
        <v>华西简阳西城嘉苑</v>
      </c>
    </row>
    <row r="1557" spans="1:18">
      <c r="A1557" s="132"/>
      <c r="B1557" s="136" t="s">
        <v>81</v>
      </c>
      <c r="C1557" s="137">
        <v>45789</v>
      </c>
      <c r="D1557" s="136" t="str">
        <f>VLOOKUP(B1557,辅助信息!E:K,7,FALSE)</f>
        <v>JWDDCD2025050700178</v>
      </c>
      <c r="E1557" s="136" t="str">
        <f>VLOOKUP(F1557,辅助信息!A:B,2,FALSE)</f>
        <v>螺纹钢</v>
      </c>
      <c r="F1557" s="136" t="s">
        <v>28</v>
      </c>
      <c r="G1557" s="138">
        <v>7</v>
      </c>
      <c r="H1557" s="138" t="str">
        <f>_xlfn.XLOOKUP(C1557&amp;F1557&amp;I1557&amp;J1557,'[1]2025年已发货'!$F:$F&amp;'[1]2025年已发货'!$C:$C&amp;'[1]2025年已发货'!$G:$G&amp;'[1]2025年已发货'!$H:$H,'[1]2025年已发货'!$E:$E,"未发货")</f>
        <v>未发货</v>
      </c>
      <c r="I1557" s="136" t="str">
        <f>VLOOKUP(B1557,辅助信息!E:I,3,FALSE)</f>
        <v>（华西简阳西城嘉苑）四川省成都市简阳市简城街道高屋村</v>
      </c>
      <c r="J1557" s="136" t="str">
        <f>VLOOKUP(B1557,辅助信息!E:I,4,FALSE)</f>
        <v>张瀚镭</v>
      </c>
      <c r="K1557" s="136">
        <f>VLOOKUP(J1557,辅助信息!H:I,2,FALSE)</f>
        <v>15884666220</v>
      </c>
      <c r="L1557" s="139" t="str">
        <f>VLOOKUP(B1557,辅助信息!E:J,6,FALSE)</f>
        <v>优先威钢发货,我方卸车,新老国标钢厂不加价可直发</v>
      </c>
      <c r="M1557" s="98">
        <v>45787</v>
      </c>
      <c r="O1557" s="71">
        <f ca="1" t="shared" si="78"/>
        <v>0</v>
      </c>
      <c r="P1557" s="71">
        <f ca="1" t="shared" si="77"/>
        <v>2</v>
      </c>
      <c r="Q1557" s="72" t="str">
        <f>VLOOKUP(B1557,辅助信息!E:M,9,FALSE)</f>
        <v>ZTWM-CDGS-XS-2024-0030-华西集采-简州大道</v>
      </c>
      <c r="R1557" s="72" t="str">
        <f>_xlfn._xlws.FILTER(辅助信息!D:D,辅助信息!E:E=B1557)</f>
        <v>华西简阳西城嘉苑</v>
      </c>
    </row>
    <row r="1558" spans="1:18">
      <c r="A1558" s="132"/>
      <c r="B1558" s="136" t="s">
        <v>81</v>
      </c>
      <c r="C1558" s="137">
        <v>45789</v>
      </c>
      <c r="D1558" s="136" t="str">
        <f>VLOOKUP(B1558,辅助信息!E:K,7,FALSE)</f>
        <v>JWDDCD2025050700178</v>
      </c>
      <c r="E1558" s="136" t="str">
        <f>VLOOKUP(F1558,辅助信息!A:B,2,FALSE)</f>
        <v>螺纹钢</v>
      </c>
      <c r="F1558" s="136" t="s">
        <v>18</v>
      </c>
      <c r="G1558" s="138">
        <v>14.5</v>
      </c>
      <c r="H1558" s="138" t="str">
        <f>_xlfn.XLOOKUP(C1558&amp;F1558&amp;I1558&amp;J1558,'[1]2025年已发货'!$F:$F&amp;'[1]2025年已发货'!$C:$C&amp;'[1]2025年已发货'!$G:$G&amp;'[1]2025年已发货'!$H:$H,'[1]2025年已发货'!$E:$E,"未发货")</f>
        <v>未发货</v>
      </c>
      <c r="I1558" s="136" t="str">
        <f>VLOOKUP(B1558,辅助信息!E:I,3,FALSE)</f>
        <v>（华西简阳西城嘉苑）四川省成都市简阳市简城街道高屋村</v>
      </c>
      <c r="J1558" s="136" t="str">
        <f>VLOOKUP(B1558,辅助信息!E:I,4,FALSE)</f>
        <v>张瀚镭</v>
      </c>
      <c r="K1558" s="136">
        <f>VLOOKUP(J1558,辅助信息!H:I,2,FALSE)</f>
        <v>15884666220</v>
      </c>
      <c r="L1558" s="139" t="str">
        <f>VLOOKUP(B1558,辅助信息!E:J,6,FALSE)</f>
        <v>优先威钢发货,我方卸车,新老国标钢厂不加价可直发</v>
      </c>
      <c r="M1558" s="98">
        <v>45787</v>
      </c>
      <c r="O1558" s="71">
        <f ca="1" t="shared" si="78"/>
        <v>0</v>
      </c>
      <c r="P1558" s="71">
        <f ca="1" t="shared" si="77"/>
        <v>2</v>
      </c>
      <c r="Q1558" s="72" t="str">
        <f>VLOOKUP(B1558,辅助信息!E:M,9,FALSE)</f>
        <v>ZTWM-CDGS-XS-2024-0030-华西集采-简州大道</v>
      </c>
      <c r="R1558" s="72" t="str">
        <f>_xlfn._xlws.FILTER(辅助信息!D:D,辅助信息!E:E=B1558)</f>
        <v>华西简阳西城嘉苑</v>
      </c>
    </row>
    <row r="1559" spans="1:18">
      <c r="A1559" s="132"/>
      <c r="B1559" s="136" t="s">
        <v>81</v>
      </c>
      <c r="C1559" s="137">
        <v>45789</v>
      </c>
      <c r="D1559" s="136" t="str">
        <f>VLOOKUP(B1559,辅助信息!E:K,7,FALSE)</f>
        <v>JWDDCD2025050700178</v>
      </c>
      <c r="E1559" s="136" t="str">
        <f>VLOOKUP(F1559,辅助信息!A:B,2,FALSE)</f>
        <v>螺纹钢</v>
      </c>
      <c r="F1559" s="136" t="s">
        <v>21</v>
      </c>
      <c r="G1559" s="138">
        <v>2.5</v>
      </c>
      <c r="H1559" s="138" t="str">
        <f>_xlfn.XLOOKUP(C1559&amp;F1559&amp;I1559&amp;J1559,'[1]2025年已发货'!$F:$F&amp;'[1]2025年已发货'!$C:$C&amp;'[1]2025年已发货'!$G:$G&amp;'[1]2025年已发货'!$H:$H,'[1]2025年已发货'!$E:$E,"未发货")</f>
        <v>未发货</v>
      </c>
      <c r="I1559" s="136" t="str">
        <f>VLOOKUP(B1559,辅助信息!E:I,3,FALSE)</f>
        <v>（华西简阳西城嘉苑）四川省成都市简阳市简城街道高屋村</v>
      </c>
      <c r="J1559" s="136" t="str">
        <f>VLOOKUP(B1559,辅助信息!E:I,4,FALSE)</f>
        <v>张瀚镭</v>
      </c>
      <c r="K1559" s="136">
        <f>VLOOKUP(J1559,辅助信息!H:I,2,FALSE)</f>
        <v>15884666220</v>
      </c>
      <c r="L1559" s="139" t="str">
        <f>VLOOKUP(B1559,辅助信息!E:J,6,FALSE)</f>
        <v>优先威钢发货,我方卸车,新老国标钢厂不加价可直发</v>
      </c>
      <c r="M1559" s="98">
        <v>45788</v>
      </c>
      <c r="O1559" s="71">
        <f ca="1" t="shared" si="78"/>
        <v>0</v>
      </c>
      <c r="P1559" s="71">
        <f ca="1" t="shared" si="77"/>
        <v>1</v>
      </c>
      <c r="Q1559" s="72" t="str">
        <f>VLOOKUP(B1559,辅助信息!E:M,9,FALSE)</f>
        <v>ZTWM-CDGS-XS-2024-0030-华西集采-简州大道</v>
      </c>
      <c r="R1559" s="72" t="str">
        <f>_xlfn._xlws.FILTER(辅助信息!D:D,辅助信息!E:E=B1559)</f>
        <v>华西简阳西城嘉苑</v>
      </c>
    </row>
    <row r="1560" spans="1:18">
      <c r="A1560" s="132"/>
      <c r="B1560" s="136" t="s">
        <v>81</v>
      </c>
      <c r="C1560" s="137">
        <v>45789</v>
      </c>
      <c r="D1560" s="136" t="str">
        <f>VLOOKUP(B1560,辅助信息!E:K,7,FALSE)</f>
        <v>JWDDCD2025050700178</v>
      </c>
      <c r="E1560" s="136" t="str">
        <f>VLOOKUP(F1560,辅助信息!A:B,2,FALSE)</f>
        <v>螺纹钢</v>
      </c>
      <c r="F1560" s="136" t="s">
        <v>46</v>
      </c>
      <c r="G1560" s="138">
        <v>8.5</v>
      </c>
      <c r="H1560" s="138" t="str">
        <f>_xlfn.XLOOKUP(C1560&amp;F1560&amp;I1560&amp;J1560,'[1]2025年已发货'!$F:$F&amp;'[1]2025年已发货'!$C:$C&amp;'[1]2025年已发货'!$G:$G&amp;'[1]2025年已发货'!$H:$H,'[1]2025年已发货'!$E:$E,"未发货")</f>
        <v>未发货</v>
      </c>
      <c r="I1560" s="136" t="str">
        <f>VLOOKUP(B1560,辅助信息!E:I,3,FALSE)</f>
        <v>（华西简阳西城嘉苑）四川省成都市简阳市简城街道高屋村</v>
      </c>
      <c r="J1560" s="136" t="str">
        <f>VLOOKUP(B1560,辅助信息!E:I,4,FALSE)</f>
        <v>张瀚镭</v>
      </c>
      <c r="K1560" s="136">
        <f>VLOOKUP(J1560,辅助信息!H:I,2,FALSE)</f>
        <v>15884666220</v>
      </c>
      <c r="L1560" s="139" t="str">
        <f>VLOOKUP(B1560,辅助信息!E:J,6,FALSE)</f>
        <v>优先威钢发货,我方卸车,新老国标钢厂不加价可直发</v>
      </c>
      <c r="M1560" s="98">
        <v>45788</v>
      </c>
      <c r="O1560" s="71">
        <f ca="1" t="shared" si="78"/>
        <v>0</v>
      </c>
      <c r="P1560" s="71">
        <f ca="1" t="shared" si="77"/>
        <v>1</v>
      </c>
      <c r="Q1560" s="72" t="str">
        <f>VLOOKUP(B1560,辅助信息!E:M,9,FALSE)</f>
        <v>ZTWM-CDGS-XS-2024-0030-华西集采-简州大道</v>
      </c>
      <c r="R1560" s="72" t="str">
        <f>_xlfn._xlws.FILTER(辅助信息!D:D,辅助信息!E:E=B1560)</f>
        <v>华西简阳西城嘉苑</v>
      </c>
    </row>
    <row r="1561" spans="2:18">
      <c r="B1561" s="136" t="s">
        <v>150</v>
      </c>
      <c r="C1561" s="137">
        <v>45789</v>
      </c>
      <c r="D1561" s="136" t="str">
        <f>VLOOKUP(B1561,辅助信息!E:K,7,FALSE)</f>
        <v>JWDDCD2025050800101</v>
      </c>
      <c r="E1561" s="136" t="str">
        <f>VLOOKUP(F1561,辅助信息!A:B,2,FALSE)</f>
        <v>螺纹钢</v>
      </c>
      <c r="F1561" s="136" t="s">
        <v>28</v>
      </c>
      <c r="G1561" s="138">
        <v>27</v>
      </c>
      <c r="H1561" s="138" t="str">
        <f>_xlfn.XLOOKUP(C1561&amp;F1561&amp;I1561&amp;J1561,'[1]2025年已发货'!$F:$F&amp;'[1]2025年已发货'!$C:$C&amp;'[1]2025年已发货'!$G:$G&amp;'[1]2025年已发货'!$H:$H,'[1]2025年已发货'!$E:$E,"未发货")</f>
        <v>未发货</v>
      </c>
      <c r="I1561" s="136" t="str">
        <f>VLOOKUP(B1561,辅助信息!E:I,3,FALSE)</f>
        <v>(中铁科研院宜宾泥溪项目)中铁科研院集团有限公司宜宾市泥溪东互通式立交下穿成贵客专铁路工程项目钢筋加工厂</v>
      </c>
      <c r="J1561" s="136" t="str">
        <f>VLOOKUP(B1561,辅助信息!E:I,4,FALSE)</f>
        <v>蔡鹏/程港</v>
      </c>
      <c r="K1561" s="136" t="str">
        <f>VLOOKUP(J1561,辅助信息!H:I,2,FALSE)</f>
        <v>19130850820/18208257412</v>
      </c>
      <c r="L1561" s="139" t="str">
        <f>VLOOKUP(B1561,辅助信息!E:J,6,FALSE)</f>
        <v>装货前联系收货人核实到场规格，货物最下面用方木垫下方便卸货</v>
      </c>
      <c r="M1561" s="98">
        <v>45792</v>
      </c>
      <c r="O1561" s="71">
        <f ca="1" t="shared" si="78"/>
        <v>3</v>
      </c>
      <c r="P1561" s="71">
        <f ca="1" t="shared" si="77"/>
        <v>0</v>
      </c>
      <c r="Q1561" s="72" t="str">
        <f>VLOOKUP(B1561,辅助信息!E:M,9,FALSE)</f>
        <v>ZTWM-CDGS-XS-2025-0050-中铁科研院-宜宾泥溪项目</v>
      </c>
      <c r="R1561" s="72" t="str">
        <f>_xlfn._xlws.FILTER(辅助信息!D:D,辅助信息!E:E=B1561)</f>
        <v>中铁科研院宜宾泥溪项目</v>
      </c>
    </row>
    <row r="1562" spans="2:18">
      <c r="B1562" s="136" t="s">
        <v>150</v>
      </c>
      <c r="C1562" s="137">
        <v>45789</v>
      </c>
      <c r="D1562" s="136" t="str">
        <f>VLOOKUP(B1562,辅助信息!E:K,7,FALSE)</f>
        <v>JWDDCD2025050800101</v>
      </c>
      <c r="E1562" s="136" t="str">
        <f>VLOOKUP(F1562,辅助信息!A:B,2,FALSE)</f>
        <v>螺纹钢</v>
      </c>
      <c r="F1562" s="136" t="s">
        <v>65</v>
      </c>
      <c r="G1562" s="138">
        <v>36</v>
      </c>
      <c r="H1562" s="138" t="str">
        <f>_xlfn.XLOOKUP(C1562&amp;F1562&amp;I1562&amp;J1562,'[1]2025年已发货'!$F:$F&amp;'[1]2025年已发货'!$C:$C&amp;'[1]2025年已发货'!$G:$G&amp;'[1]2025年已发货'!$H:$H,'[1]2025年已发货'!$E:$E,"未发货")</f>
        <v>未发货</v>
      </c>
      <c r="I1562" s="136" t="str">
        <f>VLOOKUP(B1562,辅助信息!E:I,3,FALSE)</f>
        <v>(中铁科研院宜宾泥溪项目)中铁科研院集团有限公司宜宾市泥溪东互通式立交下穿成贵客专铁路工程项目钢筋加工厂</v>
      </c>
      <c r="J1562" s="136" t="str">
        <f>VLOOKUP(B1562,辅助信息!E:I,4,FALSE)</f>
        <v>蔡鹏/程港</v>
      </c>
      <c r="K1562" s="136" t="str">
        <f>VLOOKUP(J1562,辅助信息!H:I,2,FALSE)</f>
        <v>19130850820/18208257412</v>
      </c>
      <c r="L1562" s="139" t="str">
        <f>VLOOKUP(B1562,辅助信息!E:J,6,FALSE)</f>
        <v>装货前联系收货人核实到场规格，货物最下面用方木垫下方便卸货</v>
      </c>
      <c r="M1562" s="98">
        <v>45792</v>
      </c>
      <c r="O1562" s="71">
        <f ca="1" t="shared" si="78"/>
        <v>3</v>
      </c>
      <c r="P1562" s="71">
        <f ca="1" t="shared" si="77"/>
        <v>0</v>
      </c>
      <c r="Q1562" s="72" t="str">
        <f>VLOOKUP(B1562,辅助信息!E:M,9,FALSE)</f>
        <v>ZTWM-CDGS-XS-2025-0050-中铁科研院-宜宾泥溪项目</v>
      </c>
      <c r="R1562" s="72" t="str">
        <f>_xlfn._xlws.FILTER(辅助信息!D:D,辅助信息!E:E=B1562)</f>
        <v>中铁科研院宜宾泥溪项目</v>
      </c>
    </row>
    <row r="1563" spans="2:18">
      <c r="B1563" s="136" t="s">
        <v>150</v>
      </c>
      <c r="C1563" s="137">
        <v>45789</v>
      </c>
      <c r="D1563" s="136" t="str">
        <f>VLOOKUP(B1563,辅助信息!E:K,7,FALSE)</f>
        <v>JWDDCD2025050800101</v>
      </c>
      <c r="E1563" s="136" t="str">
        <f>VLOOKUP(F1563,辅助信息!A:B,2,FALSE)</f>
        <v>螺纹钢</v>
      </c>
      <c r="F1563" s="136" t="s">
        <v>32</v>
      </c>
      <c r="G1563" s="138">
        <v>6</v>
      </c>
      <c r="H1563" s="138" t="str">
        <f>_xlfn.XLOOKUP(C1563&amp;F1563&amp;I1563&amp;J1563,'[1]2025年已发货'!$F:$F&amp;'[1]2025年已发货'!$C:$C&amp;'[1]2025年已发货'!$G:$G&amp;'[1]2025年已发货'!$H:$H,'[1]2025年已发货'!$E:$E,"未发货")</f>
        <v>未发货</v>
      </c>
      <c r="I1563" s="136" t="str">
        <f>VLOOKUP(B1563,辅助信息!E:I,3,FALSE)</f>
        <v>(中铁科研院宜宾泥溪项目)中铁科研院集团有限公司宜宾市泥溪东互通式立交下穿成贵客专铁路工程项目钢筋加工厂</v>
      </c>
      <c r="J1563" s="136" t="str">
        <f>VLOOKUP(B1563,辅助信息!E:I,4,FALSE)</f>
        <v>蔡鹏/程港</v>
      </c>
      <c r="K1563" s="136" t="str">
        <f>VLOOKUP(J1563,辅助信息!H:I,2,FALSE)</f>
        <v>19130850820/18208257412</v>
      </c>
      <c r="L1563" s="139" t="str">
        <f>VLOOKUP(B1563,辅助信息!E:J,6,FALSE)</f>
        <v>装货前联系收货人核实到场规格，货物最下面用方木垫下方便卸货</v>
      </c>
      <c r="M1563" s="98">
        <v>45792</v>
      </c>
      <c r="O1563" s="71">
        <f ca="1" t="shared" si="78"/>
        <v>3</v>
      </c>
      <c r="P1563" s="71">
        <f ca="1" t="shared" si="77"/>
        <v>0</v>
      </c>
      <c r="Q1563" s="72" t="str">
        <f>VLOOKUP(B1563,辅助信息!E:M,9,FALSE)</f>
        <v>ZTWM-CDGS-XS-2025-0050-中铁科研院-宜宾泥溪项目</v>
      </c>
      <c r="R1563" s="72" t="str">
        <f>_xlfn._xlws.FILTER(辅助信息!D:D,辅助信息!E:E=B1563)</f>
        <v>中铁科研院宜宾泥溪项目</v>
      </c>
    </row>
  </sheetData>
  <autoFilter ref="A1:Q1563">
    <filterColumn colId="2">
      <filters>
        <dateGroupItem year="2025" month="5" day="12"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497">
    <cfRule type="expression" dxfId="6" priority="6814">
      <formula>AND(NOT(HasFormula(#REF!)),#REF!&lt;&gt;"")</formula>
    </cfRule>
    <cfRule type="expression" dxfId="7" priority="6815">
      <formula>AND(NOT(HasFormula(XEZ1497)),XEZ1497&lt;&gt;"")</formula>
    </cfRule>
  </conditionalFormatting>
  <conditionalFormatting sqref="I1497:L1497">
    <cfRule type="expression" dxfId="6" priority="6818">
      <formula>AND(NOT(HasFormula(#REF!)),#REF!&lt;&gt;"")</formula>
    </cfRule>
    <cfRule type="expression" dxfId="7" priority="6819">
      <formula>AND(NOT(HasFormula(A1497)),A1497&lt;&gt;"")</formula>
    </cfRule>
  </conditionalFormatting>
  <conditionalFormatting sqref="C1498">
    <cfRule type="timePeriod" dxfId="4" priority="11" timePeriod="yesterday">
      <formula>FLOOR(C1498,1)=TODAY()-1</formula>
    </cfRule>
  </conditionalFormatting>
  <conditionalFormatting sqref="D1498">
    <cfRule type="expression" dxfId="5" priority="5">
      <formula>AND(NOT(_xlfn.ISFORMULA(D1498)),D1498&lt;&gt;"")</formula>
    </cfRule>
    <cfRule type="expression" dxfId="6" priority="7">
      <formula>AND(NOT(HasFormula(XFD1499)),XFD1499&lt;&gt;"")</formula>
    </cfRule>
    <cfRule type="expression" dxfId="7" priority="9">
      <formula>AND(NOT(HasFormula(XEZ1498)),XEZ1498&lt;&gt;"")</formula>
    </cfRule>
  </conditionalFormatting>
  <conditionalFormatting sqref="E1498">
    <cfRule type="expression" dxfId="6" priority="13">
      <formula>AND(NOT(HasFormula(A1499)),A1499&lt;&gt;"")</formula>
    </cfRule>
    <cfRule type="expression" dxfId="7" priority="15">
      <formula>AND(NOT(HasFormula(XFA1498)),XFA1498&lt;&gt;"")</formula>
    </cfRule>
  </conditionalFormatting>
  <conditionalFormatting sqref="H1498">
    <cfRule type="expression" dxfId="6" priority="19">
      <formula>AND(NOT(HasFormula(D1499)),D1499&lt;&gt;"")</formula>
    </cfRule>
    <cfRule type="expression" dxfId="7" priority="21">
      <formula>AND(NOT(HasFormula(XFD1498)),XFD1498&lt;&gt;"")</formula>
    </cfRule>
  </conditionalFormatting>
  <conditionalFormatting sqref="I1498:L1498">
    <cfRule type="expression" dxfId="6" priority="23">
      <formula>AND(NOT(HasFormula(E1499)),E1499&lt;&gt;"")</formula>
    </cfRule>
    <cfRule type="expression" dxfId="7" priority="25">
      <formula>AND(NOT(HasFormula(A1498)),A1498&lt;&gt;"")</formula>
    </cfRule>
  </conditionalFormatting>
  <conditionalFormatting sqref="L1498">
    <cfRule type="containsText" dxfId="1" priority="17" operator="between" text="送货车型9.6米">
      <formula>NOT(ISERROR(SEARCH("送货车型9.6米",L1498)))</formula>
    </cfRule>
  </conditionalFormatting>
  <conditionalFormatting sqref="M1498:O1498">
    <cfRule type="containsText" dxfId="1" priority="2" operator="between" text="送货车型9.6米">
      <formula>NOT(ISERROR(SEARCH("送货车型9.6米",M1498)))</formula>
    </cfRule>
  </conditionalFormatting>
  <conditionalFormatting sqref="C1499">
    <cfRule type="timePeriod" dxfId="4" priority="10" timePeriod="yesterday">
      <formula>FLOOR(C1499,1)=TODAY()-1</formula>
    </cfRule>
  </conditionalFormatting>
  <conditionalFormatting sqref="D1499">
    <cfRule type="expression" dxfId="5" priority="4">
      <formula>AND(NOT(_xlfn.ISFORMULA(D1499)),D1499&lt;&gt;"")</formula>
    </cfRule>
    <cfRule type="expression" dxfId="6" priority="6">
      <formula>AND(NOT(HasFormula(XFD1500)),XFD1500&lt;&gt;"")</formula>
    </cfRule>
    <cfRule type="expression" dxfId="7" priority="8">
      <formula>AND(NOT(HasFormula(XEZ1499)),XEZ1499&lt;&gt;"")</formula>
    </cfRule>
  </conditionalFormatting>
  <conditionalFormatting sqref="E1499">
    <cfRule type="expression" dxfId="6" priority="12">
      <formula>AND(NOT(HasFormula(A1500)),A1500&lt;&gt;"")</formula>
    </cfRule>
    <cfRule type="expression" dxfId="7" priority="14">
      <formula>AND(NOT(HasFormula(XFA1499)),XFA1499&lt;&gt;"")</formula>
    </cfRule>
  </conditionalFormatting>
  <conditionalFormatting sqref="H1499">
    <cfRule type="expression" dxfId="6" priority="18">
      <formula>AND(NOT(HasFormula(D1500)),D1500&lt;&gt;"")</formula>
    </cfRule>
    <cfRule type="expression" dxfId="7" priority="20">
      <formula>AND(NOT(HasFormula(XFD1499)),XFD1499&lt;&gt;"")</formula>
    </cfRule>
  </conditionalFormatting>
  <conditionalFormatting sqref="I1499:L1499">
    <cfRule type="expression" dxfId="6" priority="22">
      <formula>AND(NOT(HasFormula(E1500)),E1500&lt;&gt;"")</formula>
    </cfRule>
    <cfRule type="expression" dxfId="7" priority="24">
      <formula>AND(NOT(HasFormula(A1499)),A1499&lt;&gt;"")</formula>
    </cfRule>
  </conditionalFormatting>
  <conditionalFormatting sqref="L1499">
    <cfRule type="containsText" dxfId="1" priority="16" operator="between" text="送货车型9.6米">
      <formula>NOT(ISERROR(SEARCH("送货车型9.6米",L1499)))</formula>
    </cfRule>
  </conditionalFormatting>
  <conditionalFormatting sqref="M1499:O1499">
    <cfRule type="containsText" dxfId="1" priority="1" operator="between" text="送货车型9.6米">
      <formula>NOT(ISERROR(SEARCH("送货车型9.6米",M1499)))</formula>
    </cfRule>
  </conditionalFormatting>
  <conditionalFormatting sqref="D1502">
    <cfRule type="expression" dxfId="6" priority="6802">
      <formula>AND(NOT(HasFormula(#REF!)),#REF!&lt;&gt;"")</formula>
    </cfRule>
    <cfRule type="expression" dxfId="7" priority="6803">
      <formula>AND(NOT(HasFormula(XEZ1502)),XEZ1502&lt;&gt;"")</formula>
    </cfRule>
  </conditionalFormatting>
  <conditionalFormatting sqref="C1503">
    <cfRule type="timePeriod" dxfId="4" priority="29" timePeriod="yesterday">
      <formula>FLOOR(C1503,1)=TODAY()-1</formula>
    </cfRule>
  </conditionalFormatting>
  <conditionalFormatting sqref="D1503">
    <cfRule type="expression" dxfId="5" priority="26">
      <formula>AND(NOT(_xlfn.ISFORMULA(D1503)),D1503&lt;&gt;"")</formula>
    </cfRule>
    <cfRule type="expression" dxfId="6" priority="27">
      <formula>AND(NOT(HasFormula(XFD1506)),XFD1506&lt;&gt;"")</formula>
    </cfRule>
    <cfRule type="expression" dxfId="7" priority="28">
      <formula>AND(NOT(HasFormula(XEZ1503)),XEZ1503&lt;&gt;"")</formula>
    </cfRule>
  </conditionalFormatting>
  <conditionalFormatting sqref="E1503">
    <cfRule type="expression" dxfId="6" priority="30">
      <formula>AND(NOT(HasFormula(A1506)),A1506&lt;&gt;"")</formula>
    </cfRule>
    <cfRule type="expression" dxfId="7" priority="31">
      <formula>AND(NOT(HasFormula(XFA1503)),XFA1503&lt;&gt;"")</formula>
    </cfRule>
  </conditionalFormatting>
  <conditionalFormatting sqref="C1504">
    <cfRule type="timePeriod" dxfId="4" priority="91" timePeriod="yesterday">
      <formula>FLOOR(C1504,1)=TODAY()-1</formula>
    </cfRule>
  </conditionalFormatting>
  <conditionalFormatting sqref="D1504">
    <cfRule type="expression" dxfId="5" priority="40">
      <formula>AND(NOT(_xlfn.ISFORMULA(D1504)),D1504&lt;&gt;"")</formula>
    </cfRule>
    <cfRule type="expression" dxfId="6" priority="57">
      <formula>AND(NOT(HasFormula(XFD1505)),XFD1505&lt;&gt;"")</formula>
    </cfRule>
    <cfRule type="expression" dxfId="7" priority="74">
      <formula>AND(NOT(HasFormula(XEZ1504)),XEZ1504&lt;&gt;"")</formula>
    </cfRule>
  </conditionalFormatting>
  <conditionalFormatting sqref="E1504">
    <cfRule type="expression" dxfId="6" priority="108">
      <formula>AND(NOT(HasFormula(A1505)),A1505&lt;&gt;"")</formula>
    </cfRule>
    <cfRule type="expression" dxfId="7" priority="125">
      <formula>AND(NOT(HasFormula(XFA1504)),XFA1504&lt;&gt;"")</formula>
    </cfRule>
  </conditionalFormatting>
  <conditionalFormatting sqref="C1505">
    <cfRule type="timePeriod" dxfId="4" priority="90" timePeriod="yesterday">
      <formula>FLOOR(C1505,1)=TODAY()-1</formula>
    </cfRule>
  </conditionalFormatting>
  <conditionalFormatting sqref="D1505">
    <cfRule type="expression" dxfId="5" priority="39">
      <formula>AND(NOT(_xlfn.ISFORMULA(D1505)),D1505&lt;&gt;"")</formula>
    </cfRule>
    <cfRule type="expression" dxfId="6" priority="56">
      <formula>AND(NOT(HasFormula(XFD1514)),XFD1514&lt;&gt;"")</formula>
    </cfRule>
    <cfRule type="expression" dxfId="7" priority="73">
      <formula>AND(NOT(HasFormula(XEZ1505)),XEZ1505&lt;&gt;"")</formula>
    </cfRule>
  </conditionalFormatting>
  <conditionalFormatting sqref="E1505">
    <cfRule type="expression" dxfId="6" priority="107">
      <formula>AND(NOT(HasFormula(A1514)),A1514&lt;&gt;"")</formula>
    </cfRule>
    <cfRule type="expression" dxfId="7" priority="124">
      <formula>AND(NOT(HasFormula(XFA1505)),XFA1505&lt;&gt;"")</formula>
    </cfRule>
  </conditionalFormatting>
  <conditionalFormatting sqref="C1506">
    <cfRule type="timePeriod" dxfId="4" priority="99" timePeriod="yesterday">
      <formula>FLOOR(C1506,1)=TODAY()-1</formula>
    </cfRule>
  </conditionalFormatting>
  <conditionalFormatting sqref="D1506">
    <cfRule type="expression" dxfId="5" priority="48">
      <formula>AND(NOT(_xlfn.ISFORMULA(D1506)),D1506&lt;&gt;"")</formula>
    </cfRule>
    <cfRule type="expression" dxfId="6" priority="65">
      <formula>AND(NOT(HasFormula(XFD1507)),XFD1507&lt;&gt;"")</formula>
    </cfRule>
    <cfRule type="expression" dxfId="7" priority="82">
      <formula>AND(NOT(HasFormula(XEZ1506)),XEZ1506&lt;&gt;"")</formula>
    </cfRule>
  </conditionalFormatting>
  <conditionalFormatting sqref="E1506">
    <cfRule type="expression" dxfId="6" priority="116">
      <formula>AND(NOT(HasFormula(A1507)),A1507&lt;&gt;"")</formula>
    </cfRule>
    <cfRule type="expression" dxfId="7" priority="133">
      <formula>AND(NOT(HasFormula(XFA1506)),XFA1506&lt;&gt;"")</formula>
    </cfRule>
  </conditionalFormatting>
  <conditionalFormatting sqref="C1507">
    <cfRule type="timePeriod" dxfId="4" priority="98" timePeriod="yesterday">
      <formula>FLOOR(C1507,1)=TODAY()-1</formula>
    </cfRule>
  </conditionalFormatting>
  <conditionalFormatting sqref="D1507">
    <cfRule type="expression" dxfId="5" priority="47">
      <formula>AND(NOT(_xlfn.ISFORMULA(D1507)),D1507&lt;&gt;"")</formula>
    </cfRule>
    <cfRule type="expression" dxfId="6" priority="64">
      <formula>AND(NOT(HasFormula(XFD1508)),XFD1508&lt;&gt;"")</formula>
    </cfRule>
    <cfRule type="expression" dxfId="7" priority="81">
      <formula>AND(NOT(HasFormula(XEZ1507)),XEZ1507&lt;&gt;"")</formula>
    </cfRule>
  </conditionalFormatting>
  <conditionalFormatting sqref="E1507">
    <cfRule type="expression" dxfId="6" priority="115">
      <formula>AND(NOT(HasFormula(A1508)),A1508&lt;&gt;"")</formula>
    </cfRule>
    <cfRule type="expression" dxfId="7" priority="132">
      <formula>AND(NOT(HasFormula(XFA1507)),XFA1507&lt;&gt;"")</formula>
    </cfRule>
  </conditionalFormatting>
  <conditionalFormatting sqref="C1508">
    <cfRule type="timePeriod" dxfId="4" priority="97" timePeriod="yesterday">
      <formula>FLOOR(C1508,1)=TODAY()-1</formula>
    </cfRule>
  </conditionalFormatting>
  <conditionalFormatting sqref="D1508">
    <cfRule type="expression" dxfId="5" priority="46">
      <formula>AND(NOT(_xlfn.ISFORMULA(D1508)),D1508&lt;&gt;"")</formula>
    </cfRule>
    <cfRule type="expression" dxfId="6" priority="63">
      <formula>AND(NOT(HasFormula(XFD1509)),XFD1509&lt;&gt;"")</formula>
    </cfRule>
    <cfRule type="expression" dxfId="7" priority="80">
      <formula>AND(NOT(HasFormula(XEZ1508)),XEZ1508&lt;&gt;"")</formula>
    </cfRule>
  </conditionalFormatting>
  <conditionalFormatting sqref="E1508">
    <cfRule type="expression" dxfId="6" priority="114">
      <formula>AND(NOT(HasFormula(A1509)),A1509&lt;&gt;"")</formula>
    </cfRule>
    <cfRule type="expression" dxfId="7" priority="131">
      <formula>AND(NOT(HasFormula(XFA1508)),XFA1508&lt;&gt;"")</formula>
    </cfRule>
  </conditionalFormatting>
  <conditionalFormatting sqref="C1509">
    <cfRule type="timePeriod" dxfId="4" priority="96" timePeriod="yesterday">
      <formula>FLOOR(C1509,1)=TODAY()-1</formula>
    </cfRule>
  </conditionalFormatting>
  <conditionalFormatting sqref="D1509">
    <cfRule type="expression" dxfId="5" priority="45">
      <formula>AND(NOT(_xlfn.ISFORMULA(D1509)),D1509&lt;&gt;"")</formula>
    </cfRule>
    <cfRule type="expression" dxfId="6" priority="62">
      <formula>AND(NOT(HasFormula(XFD1510)),XFD1510&lt;&gt;"")</formula>
    </cfRule>
    <cfRule type="expression" dxfId="7" priority="79">
      <formula>AND(NOT(HasFormula(XEZ1509)),XEZ1509&lt;&gt;"")</formula>
    </cfRule>
  </conditionalFormatting>
  <conditionalFormatting sqref="E1509">
    <cfRule type="expression" dxfId="6" priority="113">
      <formula>AND(NOT(HasFormula(A1510)),A1510&lt;&gt;"")</formula>
    </cfRule>
    <cfRule type="expression" dxfId="7" priority="130">
      <formula>AND(NOT(HasFormula(XFA1509)),XFA1509&lt;&gt;"")</formula>
    </cfRule>
  </conditionalFormatting>
  <conditionalFormatting sqref="C1510">
    <cfRule type="timePeriod" dxfId="4" priority="95" timePeriod="yesterday">
      <formula>FLOOR(C1510,1)=TODAY()-1</formula>
    </cfRule>
  </conditionalFormatting>
  <conditionalFormatting sqref="D1510">
    <cfRule type="expression" dxfId="5" priority="44">
      <formula>AND(NOT(_xlfn.ISFORMULA(D1510)),D1510&lt;&gt;"")</formula>
    </cfRule>
    <cfRule type="expression" dxfId="6" priority="61">
      <formula>AND(NOT(HasFormula(XFD1511)),XFD1511&lt;&gt;"")</formula>
    </cfRule>
    <cfRule type="expression" dxfId="7" priority="78">
      <formula>AND(NOT(HasFormula(XEZ1510)),XEZ1510&lt;&gt;"")</formula>
    </cfRule>
  </conditionalFormatting>
  <conditionalFormatting sqref="E1510">
    <cfRule type="expression" dxfId="6" priority="112">
      <formula>AND(NOT(HasFormula(A1511)),A1511&lt;&gt;"")</formula>
    </cfRule>
    <cfRule type="expression" dxfId="7" priority="129">
      <formula>AND(NOT(HasFormula(XFA1510)),XFA1510&lt;&gt;"")</formula>
    </cfRule>
  </conditionalFormatting>
  <conditionalFormatting sqref="C1511">
    <cfRule type="timePeriod" dxfId="4" priority="94" timePeriod="yesterday">
      <formula>FLOOR(C1511,1)=TODAY()-1</formula>
    </cfRule>
  </conditionalFormatting>
  <conditionalFormatting sqref="D1511">
    <cfRule type="expression" dxfId="5" priority="43">
      <formula>AND(NOT(_xlfn.ISFORMULA(D1511)),D1511&lt;&gt;"")</formula>
    </cfRule>
    <cfRule type="expression" dxfId="6" priority="60">
      <formula>AND(NOT(HasFormula(XFD1512)),XFD1512&lt;&gt;"")</formula>
    </cfRule>
    <cfRule type="expression" dxfId="7" priority="77">
      <formula>AND(NOT(HasFormula(XEZ1511)),XEZ1511&lt;&gt;"")</formula>
    </cfRule>
  </conditionalFormatting>
  <conditionalFormatting sqref="E1511">
    <cfRule type="expression" dxfId="6" priority="111">
      <formula>AND(NOT(HasFormula(A1512)),A1512&lt;&gt;"")</formula>
    </cfRule>
    <cfRule type="expression" dxfId="7" priority="128">
      <formula>AND(NOT(HasFormula(XFA1511)),XFA1511&lt;&gt;"")</formula>
    </cfRule>
  </conditionalFormatting>
  <conditionalFormatting sqref="C1512">
    <cfRule type="timePeriod" dxfId="4" priority="93" timePeriod="yesterday">
      <formula>FLOOR(C1512,1)=TODAY()-1</formula>
    </cfRule>
  </conditionalFormatting>
  <conditionalFormatting sqref="D1512">
    <cfRule type="expression" dxfId="5" priority="42">
      <formula>AND(NOT(_xlfn.ISFORMULA(D1512)),D1512&lt;&gt;"")</formula>
    </cfRule>
    <cfRule type="expression" dxfId="6" priority="59">
      <formula>AND(NOT(HasFormula(XFD1513)),XFD1513&lt;&gt;"")</formula>
    </cfRule>
    <cfRule type="expression" dxfId="7" priority="76">
      <formula>AND(NOT(HasFormula(XEZ1512)),XEZ1512&lt;&gt;"")</formula>
    </cfRule>
  </conditionalFormatting>
  <conditionalFormatting sqref="E1512">
    <cfRule type="expression" dxfId="6" priority="110">
      <formula>AND(NOT(HasFormula(A1513)),A1513&lt;&gt;"")</formula>
    </cfRule>
    <cfRule type="expression" dxfId="7" priority="127">
      <formula>AND(NOT(HasFormula(XFA1512)),XFA1512&lt;&gt;"")</formula>
    </cfRule>
  </conditionalFormatting>
  <conditionalFormatting sqref="C1513">
    <cfRule type="timePeriod" dxfId="4" priority="92" timePeriod="yesterday">
      <formula>FLOOR(C1513,1)=TODAY()-1</formula>
    </cfRule>
  </conditionalFormatting>
  <conditionalFormatting sqref="D1513">
    <cfRule type="expression" dxfId="5" priority="41">
      <formula>AND(NOT(_xlfn.ISFORMULA(D1513)),D1513&lt;&gt;"")</formula>
    </cfRule>
    <cfRule type="expression" dxfId="6" priority="58">
      <formula>AND(NOT(HasFormula(XFD1504)),XFD1504&lt;&gt;"")</formula>
    </cfRule>
    <cfRule type="expression" dxfId="7" priority="75">
      <formula>AND(NOT(HasFormula(XEZ1513)),XEZ1513&lt;&gt;"")</formula>
    </cfRule>
  </conditionalFormatting>
  <conditionalFormatting sqref="E1513">
    <cfRule type="expression" dxfId="6" priority="109">
      <formula>AND(NOT(HasFormula(A1504)),A1504&lt;&gt;"")</formula>
    </cfRule>
    <cfRule type="expression" dxfId="7" priority="126">
      <formula>AND(NOT(HasFormula(XFA1513)),XFA1513&lt;&gt;"")</formula>
    </cfRule>
  </conditionalFormatting>
  <conditionalFormatting sqref="C1514">
    <cfRule type="timePeriod" dxfId="4" priority="89" timePeriod="yesterday">
      <formula>FLOOR(C1514,1)=TODAY()-1</formula>
    </cfRule>
  </conditionalFormatting>
  <conditionalFormatting sqref="D1514">
    <cfRule type="expression" dxfId="5" priority="38">
      <formula>AND(NOT(_xlfn.ISFORMULA(D1514)),D1514&lt;&gt;"")</formula>
    </cfRule>
    <cfRule type="expression" dxfId="6" priority="55">
      <formula>AND(NOT(HasFormula(XFD1515)),XFD1515&lt;&gt;"")</formula>
    </cfRule>
    <cfRule type="expression" dxfId="7" priority="72">
      <formula>AND(NOT(HasFormula(XEZ1514)),XEZ1514&lt;&gt;"")</formula>
    </cfRule>
  </conditionalFormatting>
  <conditionalFormatting sqref="E1514">
    <cfRule type="expression" dxfId="6" priority="106">
      <formula>AND(NOT(HasFormula(A1515)),A1515&lt;&gt;"")</formula>
    </cfRule>
    <cfRule type="expression" dxfId="7" priority="123">
      <formula>AND(NOT(HasFormula(XFA1514)),XFA1514&lt;&gt;"")</formula>
    </cfRule>
  </conditionalFormatting>
  <conditionalFormatting sqref="C1515">
    <cfRule type="timePeriod" dxfId="4" priority="88" timePeriod="yesterday">
      <formula>FLOOR(C1515,1)=TODAY()-1</formula>
    </cfRule>
  </conditionalFormatting>
  <conditionalFormatting sqref="D1515">
    <cfRule type="expression" dxfId="5" priority="37">
      <formula>AND(NOT(_xlfn.ISFORMULA(D1515)),D1515&lt;&gt;"")</formula>
    </cfRule>
    <cfRule type="expression" dxfId="6" priority="54">
      <formula>AND(NOT(HasFormula(XFD1516)),XFD1516&lt;&gt;"")</formula>
    </cfRule>
    <cfRule type="expression" dxfId="7" priority="71">
      <formula>AND(NOT(HasFormula(XEZ1515)),XEZ1515&lt;&gt;"")</formula>
    </cfRule>
  </conditionalFormatting>
  <conditionalFormatting sqref="E1515">
    <cfRule type="expression" dxfId="6" priority="105">
      <formula>AND(NOT(HasFormula(A1516)),A1516&lt;&gt;"")</formula>
    </cfRule>
    <cfRule type="expression" dxfId="7" priority="122">
      <formula>AND(NOT(HasFormula(XFA1515)),XFA1515&lt;&gt;"")</formula>
    </cfRule>
  </conditionalFormatting>
  <conditionalFormatting sqref="C1516">
    <cfRule type="timePeriod" dxfId="4" priority="87" timePeriod="yesterday">
      <formula>FLOOR(C1516,1)=TODAY()-1</formula>
    </cfRule>
  </conditionalFormatting>
  <conditionalFormatting sqref="D1516">
    <cfRule type="expression" dxfId="5" priority="36">
      <formula>AND(NOT(_xlfn.ISFORMULA(D1516)),D1516&lt;&gt;"")</formula>
    </cfRule>
    <cfRule type="expression" dxfId="6" priority="53">
      <formula>AND(NOT(HasFormula(XFD1517)),XFD1517&lt;&gt;"")</formula>
    </cfRule>
    <cfRule type="expression" dxfId="7" priority="70">
      <formula>AND(NOT(HasFormula(XEZ1516)),XEZ1516&lt;&gt;"")</formula>
    </cfRule>
  </conditionalFormatting>
  <conditionalFormatting sqref="E1516">
    <cfRule type="expression" dxfId="6" priority="104">
      <formula>AND(NOT(HasFormula(A1517)),A1517&lt;&gt;"")</formula>
    </cfRule>
    <cfRule type="expression" dxfId="7" priority="121">
      <formula>AND(NOT(HasFormula(XFA1516)),XFA1516&lt;&gt;"")</formula>
    </cfRule>
  </conditionalFormatting>
  <conditionalFormatting sqref="C1517">
    <cfRule type="timePeriod" dxfId="4" priority="86" timePeriod="yesterday">
      <formula>FLOOR(C1517,1)=TODAY()-1</formula>
    </cfRule>
  </conditionalFormatting>
  <conditionalFormatting sqref="D1517">
    <cfRule type="expression" dxfId="5" priority="35">
      <formula>AND(NOT(_xlfn.ISFORMULA(D1517)),D1517&lt;&gt;"")</formula>
    </cfRule>
    <cfRule type="expression" dxfId="6" priority="52">
      <formula>AND(NOT(HasFormula(XFD1518)),XFD1518&lt;&gt;"")</formula>
    </cfRule>
    <cfRule type="expression" dxfId="7" priority="69">
      <formula>AND(NOT(HasFormula(XEZ1517)),XEZ1517&lt;&gt;"")</formula>
    </cfRule>
  </conditionalFormatting>
  <conditionalFormatting sqref="E1517">
    <cfRule type="expression" dxfId="6" priority="103">
      <formula>AND(NOT(HasFormula(A1518)),A1518&lt;&gt;"")</formula>
    </cfRule>
    <cfRule type="expression" dxfId="7" priority="120">
      <formula>AND(NOT(HasFormula(XFA1517)),XFA1517&lt;&gt;"")</formula>
    </cfRule>
  </conditionalFormatting>
  <conditionalFormatting sqref="C1518">
    <cfRule type="timePeriod" dxfId="4" priority="85" timePeriod="yesterday">
      <formula>FLOOR(C1518,1)=TODAY()-1</formula>
    </cfRule>
  </conditionalFormatting>
  <conditionalFormatting sqref="D1518">
    <cfRule type="expression" dxfId="5" priority="34">
      <formula>AND(NOT(_xlfn.ISFORMULA(D1518)),D1518&lt;&gt;"")</formula>
    </cfRule>
    <cfRule type="expression" dxfId="6" priority="51">
      <formula>AND(NOT(HasFormula(XFD1519)),XFD1519&lt;&gt;"")</formula>
    </cfRule>
    <cfRule type="expression" dxfId="7" priority="68">
      <formula>AND(NOT(HasFormula(XEZ1518)),XEZ1518&lt;&gt;"")</formula>
    </cfRule>
  </conditionalFormatting>
  <conditionalFormatting sqref="E1518">
    <cfRule type="expression" dxfId="6" priority="102">
      <formula>AND(NOT(HasFormula(A1519)),A1519&lt;&gt;"")</formula>
    </cfRule>
    <cfRule type="expression" dxfId="7" priority="119">
      <formula>AND(NOT(HasFormula(XFA1518)),XFA1518&lt;&gt;"")</formula>
    </cfRule>
  </conditionalFormatting>
  <conditionalFormatting sqref="C1519">
    <cfRule type="timePeriod" dxfId="4" priority="84" timePeriod="yesterday">
      <formula>FLOOR(C1519,1)=TODAY()-1</formula>
    </cfRule>
  </conditionalFormatting>
  <conditionalFormatting sqref="D1519">
    <cfRule type="expression" dxfId="5" priority="33">
      <formula>AND(NOT(_xlfn.ISFORMULA(D1519)),D1519&lt;&gt;"")</formula>
    </cfRule>
    <cfRule type="expression" dxfId="6" priority="50">
      <formula>AND(NOT(HasFormula(XFD1520)),XFD1520&lt;&gt;"")</formula>
    </cfRule>
    <cfRule type="expression" dxfId="7" priority="67">
      <formula>AND(NOT(HasFormula(XEZ1519)),XEZ1519&lt;&gt;"")</formula>
    </cfRule>
  </conditionalFormatting>
  <conditionalFormatting sqref="E1519">
    <cfRule type="expression" dxfId="6" priority="101">
      <formula>AND(NOT(HasFormula(A1520)),A1520&lt;&gt;"")</formula>
    </cfRule>
    <cfRule type="expression" dxfId="7" priority="118">
      <formula>AND(NOT(HasFormula(XFA1519)),XFA1519&lt;&gt;"")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0:C1524">
    <cfRule type="timePeriod" dxfId="4" priority="83" timePeriod="yesterday">
      <formula>FLOOR(C1520,1)=TODAY()-1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0:D1524">
    <cfRule type="expression" dxfId="5" priority="32">
      <formula>AND(NOT(_xlfn.ISFORMULA(D1520)),D1520&lt;&gt;"")</formula>
    </cfRule>
    <cfRule type="expression" dxfId="6" priority="49">
      <formula>AND(NOT(HasFormula(XFD1521)),XFD1521&lt;&gt;"")</formula>
    </cfRule>
    <cfRule type="expression" dxfId="7" priority="66">
      <formula>AND(NOT(HasFormula(XEZ1520)),XEZ1520&lt;&gt;"")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0:E1524">
    <cfRule type="expression" dxfId="6" priority="100">
      <formula>AND(NOT(HasFormula(A1521)),A1521&lt;&gt;"")</formula>
    </cfRule>
    <cfRule type="expression" dxfId="7" priority="117">
      <formula>AND(NOT(HasFormula(XFA1520)),XFA1520&lt;&gt;"")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18:H1048576">
    <cfRule type="expression" dxfId="6" priority="6762">
      <formula>AND(NOT(HasFormula(D1)),D1&lt;&gt;"")</formula>
    </cfRule>
    <cfRule type="expression" dxfId="7" priority="6763">
      <formula>AND(NOT(HasFormula(XFD1048518)),XFD1048518&lt;&gt;"")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4">
    <cfRule type="expression" dxfId="5" priority="134">
      <formula>P1413&gt;0</formula>
    </cfRule>
  </conditionalFormatting>
  <conditionalFormatting sqref="C1:C17 C92:C165 C201:C232 C234:C261 C267:C349 C383:C394 C398:C416 C425:C607 C638:C692 C718:C737 C773:C789 C791:C856 C942:C954 C1020:C1027 C1138:C1497 C1525:C1048576 C1500:C1502">
    <cfRule type="timePeriod" dxfId="4" priority="6719" timePeriod="yesterday">
      <formula>FLOOR(C1,1)=TODAY()-1</formula>
    </cfRule>
  </conditionalFormatting>
  <conditionalFormatting sqref="E1 D2:E1400 E1401 H1:L1401 D1403:D1404 D1407:D1418 D1436:D1486 D1422:D1427 D1429:D1430 D1432:D1433 D1488:D1496 D1500:D1501 D1525:D1048511">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497 L1300:N1300 L1504:L1505 L1506:O1513 L1522:N1524 L1525:O1048576 L1514:L1521 L1500:O1503">
    <cfRule type="containsText" dxfId="1" priority="6710" operator="between" text="送货车型9.6米">
      <formula>NOT(ISERROR(SEARCH("送货车型9.6米",L1)))</formula>
    </cfRule>
  </conditionalFormatting>
  <conditionalFormatting sqref="D2:D1497 D1500:D1502 D1525: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6 H1488:H1496 E1500:E1501 H1500:H1501 E1525:E1048511 H1525:H1048517">
    <cfRule type="expression" dxfId="6" priority="6724">
      <formula>AND(NOT(HasFormula(A1430)),A1430&lt;&gt;"")</formula>
    </cfRule>
    <cfRule type="expression" dxfId="7" priority="6725">
      <formula>AND(NOT(HasFormula(XFA1429)),XFA1429&lt;&gt;"")</formula>
    </cfRule>
  </conditionalFormatting>
  <conditionalFormatting sqref="I1436:L1486 I1429:L1430 I1488:L1496 I1500:L1501 I1525:L1048517">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497 H1497">
    <cfRule type="expression" dxfId="6" priority="6816">
      <formula>AND(NOT(HasFormula(#REF!)),#REF!&lt;&gt;"")</formula>
    </cfRule>
    <cfRule type="expression" dxfId="7" priority="6817">
      <formula>AND(NOT(HasFormula(XFA1497)),XFA1497&lt;&gt;"")</formula>
    </cfRule>
  </conditionalFormatting>
  <conditionalFormatting sqref="E1502 H1502:H1524">
    <cfRule type="expression" dxfId="6" priority="6804">
      <formula>AND(NOT(HasFormula(#REF!)),#REF!&lt;&gt;"")</formula>
    </cfRule>
    <cfRule type="expression" dxfId="7" priority="6805">
      <formula>AND(NOT(HasFormula(XFA1502)),XFA1502&lt;&gt;"")</formula>
    </cfRule>
  </conditionalFormatting>
  <conditionalFormatting sqref="I1502:L1524">
    <cfRule type="expression" dxfId="6" priority="6806">
      <formula>AND(NOT(HasFormula(#REF!)),#REF!&lt;&gt;"")</formula>
    </cfRule>
    <cfRule type="expression" dxfId="7" priority="6807">
      <formula>AND(NOT(HasFormula(A1502)),A1502&lt;&gt;"")</formula>
    </cfRule>
  </conditionalFormatting>
  <conditionalFormatting sqref="M1521:O1521 O1522:O1524">
    <cfRule type="containsText" dxfId="1" priority="3" operator="between" text="送货车型9.6米">
      <formula>NOT(ISERROR(SEARCH("送货车型9.6米",M1521)))</formula>
    </cfRule>
  </conditionalFormatting>
  <conditionalFormatting sqref="D1048512:E1048576">
    <cfRule type="expression" dxfId="6" priority="6722">
      <formula>AND(NOT(HasFormula(XFD1)),XFD1&lt;&gt;"")</formula>
    </cfRule>
    <cfRule type="expression" dxfId="7" priority="6723">
      <formula>AND(NOT(HasFormula(XEZ1048512)),XEZ1048512&lt;&gt;"")</formula>
    </cfRule>
  </conditionalFormatting>
  <conditionalFormatting sqref="I1048518:L1048576">
    <cfRule type="expression" dxfId="6" priority="6764">
      <formula>AND(NOT(HasFormula(E1)),E1&lt;&gt;"")</formula>
    </cfRule>
    <cfRule type="expression" dxfId="7" priority="6765">
      <formula>AND(NOT(HasFormula(A1048518)),A1048518&lt;&gt;"")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D1" workbookViewId="0">
      <selection activeCell="K13" sqref="K13"/>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349</v>
      </c>
      <c r="L61" s="60"/>
      <c r="M61" s="53" t="s">
        <v>350</v>
      </c>
    </row>
    <row r="62" spans="4:13">
      <c r="D62" s="57" t="s">
        <v>344</v>
      </c>
      <c r="E62" s="58" t="s">
        <v>351</v>
      </c>
      <c r="F62" s="4" t="s">
        <v>346</v>
      </c>
      <c r="G62" s="58" t="str">
        <f t="shared" si="0"/>
        <v>(五冶钢构医学科学产业园建设项目房建一部-一标（2-4）)四川省南充市顺庆区搬罾街道学府大道二段</v>
      </c>
      <c r="H62" s="4" t="s">
        <v>347</v>
      </c>
      <c r="I62" s="4">
        <v>18141337338</v>
      </c>
      <c r="J62" s="58" t="s">
        <v>348</v>
      </c>
      <c r="K62" s="63" t="s">
        <v>349</v>
      </c>
      <c r="L62" s="60"/>
      <c r="M62" s="53" t="s">
        <v>350</v>
      </c>
    </row>
    <row r="63" spans="4:13">
      <c r="D63" s="57" t="s">
        <v>344</v>
      </c>
      <c r="E63" s="58" t="s">
        <v>352</v>
      </c>
      <c r="F63" s="4" t="s">
        <v>346</v>
      </c>
      <c r="G63" s="58" t="str">
        <f t="shared" si="0"/>
        <v>(五冶钢构医学科学产业园建设项目房建一部-一标（2-5）)四川省南充市顺庆区搬罾街道学府大道二段</v>
      </c>
      <c r="H63" s="4" t="s">
        <v>347</v>
      </c>
      <c r="I63" s="4">
        <v>18141337338</v>
      </c>
      <c r="J63" s="58" t="s">
        <v>348</v>
      </c>
      <c r="K63" s="63" t="s">
        <v>349</v>
      </c>
      <c r="L63" s="60"/>
      <c r="M63" s="53" t="s">
        <v>350</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349</v>
      </c>
      <c r="L64" s="60"/>
      <c r="M64" s="53" t="s">
        <v>350</v>
      </c>
    </row>
    <row r="65" spans="4:13">
      <c r="D65" s="57" t="s">
        <v>344</v>
      </c>
      <c r="E65" s="58" t="s">
        <v>353</v>
      </c>
      <c r="F65" s="4" t="s">
        <v>346</v>
      </c>
      <c r="G65" s="58" t="str">
        <f t="shared" si="0"/>
        <v>(五冶钢构医学科学产业园建设项目房建一部-一标（2-7）)四川省南充市顺庆区搬罾街道学府大道二段</v>
      </c>
      <c r="H65" s="4" t="s">
        <v>347</v>
      </c>
      <c r="I65" s="4">
        <v>18141337338</v>
      </c>
      <c r="J65" s="58" t="s">
        <v>348</v>
      </c>
      <c r="K65" s="63" t="s">
        <v>349</v>
      </c>
      <c r="L65" s="60"/>
      <c r="M65" s="53" t="s">
        <v>350</v>
      </c>
    </row>
    <row r="66" spans="4:13">
      <c r="D66" s="57" t="s">
        <v>344</v>
      </c>
      <c r="E66" s="58" t="s">
        <v>354</v>
      </c>
      <c r="F66" s="4" t="s">
        <v>346</v>
      </c>
      <c r="G66" s="58" t="str">
        <f t="shared" si="0"/>
        <v>(五冶钢构医学科学产业园建设项目房建一部-二标（3-2）)四川省南充市顺庆区搬罾街道学府大道二段</v>
      </c>
      <c r="H66" s="4" t="s">
        <v>347</v>
      </c>
      <c r="I66" s="4">
        <v>18141337338</v>
      </c>
      <c r="J66" s="58" t="s">
        <v>348</v>
      </c>
      <c r="K66" s="63" t="s">
        <v>349</v>
      </c>
      <c r="L66" s="60"/>
      <c r="M66" s="53" t="s">
        <v>350</v>
      </c>
    </row>
    <row r="67" spans="4:13">
      <c r="D67" s="57" t="s">
        <v>344</v>
      </c>
      <c r="E67" s="58" t="s">
        <v>355</v>
      </c>
      <c r="F67" s="4" t="s">
        <v>346</v>
      </c>
      <c r="G67" s="58" t="str">
        <f t="shared" si="0"/>
        <v>(五冶钢构医学科学产业园建设项目房建一部-二标（3-3）)四川省南充市顺庆区搬罾街道学府大道二段</v>
      </c>
      <c r="H67" s="4" t="s">
        <v>347</v>
      </c>
      <c r="I67" s="4">
        <v>18141337338</v>
      </c>
      <c r="J67" s="58" t="s">
        <v>348</v>
      </c>
      <c r="K67" s="63" t="s">
        <v>349</v>
      </c>
      <c r="L67" s="60"/>
      <c r="M67" s="53" t="s">
        <v>350</v>
      </c>
    </row>
    <row r="68" spans="4:13">
      <c r="D68" s="57" t="s">
        <v>344</v>
      </c>
      <c r="E68" s="58" t="s">
        <v>356</v>
      </c>
      <c r="F68" s="4" t="s">
        <v>346</v>
      </c>
      <c r="G68" s="58" t="str">
        <f t="shared" si="0"/>
        <v>(五冶钢构医学科学产业园建设项目房建一部-三标（2-1）)四川省南充市顺庆区搬罾街道学府大道二段</v>
      </c>
      <c r="H68" s="4" t="s">
        <v>347</v>
      </c>
      <c r="I68" s="4">
        <v>18141337338</v>
      </c>
      <c r="J68" s="58" t="s">
        <v>348</v>
      </c>
      <c r="K68" s="63" t="s">
        <v>349</v>
      </c>
      <c r="L68" s="60"/>
      <c r="M68" s="53" t="s">
        <v>350</v>
      </c>
    </row>
    <row r="69" spans="4:13">
      <c r="D69" s="57" t="s">
        <v>344</v>
      </c>
      <c r="E69" s="58" t="s">
        <v>357</v>
      </c>
      <c r="F69" s="4" t="s">
        <v>346</v>
      </c>
      <c r="G69" s="58" t="str">
        <f t="shared" si="0"/>
        <v>(五冶钢构医学科学产业园建设项目房建一部-三标（2-2）)四川省南充市顺庆区搬罾街道学府大道二段</v>
      </c>
      <c r="H69" s="4" t="s">
        <v>347</v>
      </c>
      <c r="I69" s="4">
        <v>18141337338</v>
      </c>
      <c r="J69" s="58" t="s">
        <v>348</v>
      </c>
      <c r="K69" s="63" t="s">
        <v>349</v>
      </c>
      <c r="L69" s="60"/>
      <c r="M69" s="53" t="s">
        <v>350</v>
      </c>
    </row>
    <row r="70" spans="4:13">
      <c r="D70" s="57" t="s">
        <v>344</v>
      </c>
      <c r="E70" s="58" t="s">
        <v>358</v>
      </c>
      <c r="F70" s="4" t="s">
        <v>346</v>
      </c>
      <c r="G70" s="58" t="str">
        <f t="shared" si="0"/>
        <v>(五冶钢构医学科学产业园建设项目房建一部-三标（2-3）)四川省南充市顺庆区搬罾街道学府大道二段</v>
      </c>
      <c r="H70" s="4" t="s">
        <v>347</v>
      </c>
      <c r="I70" s="4">
        <v>18141337338</v>
      </c>
      <c r="J70" s="58" t="s">
        <v>348</v>
      </c>
      <c r="K70" s="63" t="s">
        <v>349</v>
      </c>
      <c r="L70" s="60"/>
      <c r="M70" s="53" t="s">
        <v>350</v>
      </c>
    </row>
    <row r="71" spans="4:13">
      <c r="D71" s="57" t="s">
        <v>344</v>
      </c>
      <c r="E71" s="58" t="s">
        <v>359</v>
      </c>
      <c r="F71" s="4" t="s">
        <v>346</v>
      </c>
      <c r="G71" s="58" t="str">
        <f t="shared" si="0"/>
        <v>(五冶钢构医学科学产业园建设项目房建一部-四标（3-4）)四川省南充市顺庆区搬罾街道学府大道二段</v>
      </c>
      <c r="H71" s="4" t="s">
        <v>347</v>
      </c>
      <c r="I71" s="4">
        <v>18141337338</v>
      </c>
      <c r="J71" s="58" t="s">
        <v>348</v>
      </c>
      <c r="K71" s="63" t="s">
        <v>349</v>
      </c>
      <c r="L71" s="60"/>
      <c r="M71" s="53" t="s">
        <v>350</v>
      </c>
    </row>
    <row r="72" spans="4:13">
      <c r="D72" s="57" t="s">
        <v>344</v>
      </c>
      <c r="E72" s="58" t="s">
        <v>360</v>
      </c>
      <c r="F72" s="4" t="s">
        <v>346</v>
      </c>
      <c r="G72" s="58" t="str">
        <f t="shared" si="0"/>
        <v>(五冶钢构医学科学产业园建设项目房建一部-四标（3-5）)四川省南充市顺庆区搬罾街道学府大道二段</v>
      </c>
      <c r="H72" s="4" t="s">
        <v>347</v>
      </c>
      <c r="I72" s="4">
        <v>18141337338</v>
      </c>
      <c r="J72" s="58" t="s">
        <v>348</v>
      </c>
      <c r="K72" s="63" t="s">
        <v>349</v>
      </c>
      <c r="L72" s="60"/>
      <c r="M72" s="53" t="s">
        <v>350</v>
      </c>
    </row>
    <row r="73" spans="4:13">
      <c r="D73" s="57" t="s">
        <v>344</v>
      </c>
      <c r="E73" s="58" t="s">
        <v>361</v>
      </c>
      <c r="F73" s="4" t="s">
        <v>346</v>
      </c>
      <c r="G73" s="58" t="str">
        <f t="shared" si="0"/>
        <v>(五冶钢构医学科学产业园建设项目房建一部-四标（3-6）)四川省南充市顺庆区搬罾街道学府大道二段</v>
      </c>
      <c r="H73" s="4" t="s">
        <v>347</v>
      </c>
      <c r="I73" s="4">
        <v>18141337338</v>
      </c>
      <c r="J73" s="58" t="s">
        <v>348</v>
      </c>
      <c r="K73" s="63" t="s">
        <v>349</v>
      </c>
      <c r="L73" s="60"/>
      <c r="M73" s="53" t="s">
        <v>350</v>
      </c>
    </row>
    <row r="74" spans="4:13">
      <c r="D74" s="57" t="s">
        <v>344</v>
      </c>
      <c r="E74" s="58" t="s">
        <v>362</v>
      </c>
      <c r="F74" s="4" t="s">
        <v>346</v>
      </c>
      <c r="G74" s="58" t="str">
        <f t="shared" si="0"/>
        <v>(五冶钢构医学科学产业园建设项目房建一部-四标（3-7）)四川省南充市顺庆区搬罾街道学府大道二段</v>
      </c>
      <c r="H74" s="4" t="s">
        <v>347</v>
      </c>
      <c r="I74" s="4">
        <v>18141337338</v>
      </c>
      <c r="J74" s="58" t="s">
        <v>348</v>
      </c>
      <c r="K74" s="63" t="s">
        <v>349</v>
      </c>
      <c r="L74" s="60"/>
      <c r="M74" s="53" t="s">
        <v>350</v>
      </c>
    </row>
    <row r="75" spans="4:13">
      <c r="D75" s="57" t="s">
        <v>344</v>
      </c>
      <c r="E75" s="58" t="s">
        <v>363</v>
      </c>
      <c r="F75" s="4" t="s">
        <v>346</v>
      </c>
      <c r="G75" s="58" t="str">
        <f t="shared" si="0"/>
        <v>(五冶钢构医学科学产业园建设项目房建一部-五标（校医院6-1）)四川省南充市顺庆区搬罾街道学府大道二段</v>
      </c>
      <c r="H75" s="4" t="s">
        <v>347</v>
      </c>
      <c r="I75" s="4">
        <v>18141337338</v>
      </c>
      <c r="J75" s="58" t="s">
        <v>348</v>
      </c>
      <c r="K75" s="63" t="s">
        <v>349</v>
      </c>
      <c r="L75" s="60"/>
      <c r="M75" s="53" t="s">
        <v>350</v>
      </c>
    </row>
    <row r="76" spans="4:13">
      <c r="D76" s="57" t="s">
        <v>344</v>
      </c>
      <c r="E76" s="58" t="s">
        <v>364</v>
      </c>
      <c r="F76" s="4" t="s">
        <v>346</v>
      </c>
      <c r="G76" s="58" t="str">
        <f t="shared" si="0"/>
        <v>(五冶钢构医学科学产业园建设项目房建一部-六标（3-1）)四川省南充市顺庆区搬罾街道学府大道二段</v>
      </c>
      <c r="H76" s="4" t="s">
        <v>347</v>
      </c>
      <c r="I76" s="4">
        <v>18141337338</v>
      </c>
      <c r="J76" s="58" t="s">
        <v>348</v>
      </c>
      <c r="K76" s="63" t="s">
        <v>349</v>
      </c>
      <c r="L76" s="60"/>
      <c r="M76" s="53" t="s">
        <v>350</v>
      </c>
    </row>
    <row r="77" spans="4:13">
      <c r="D77" s="57" t="s">
        <v>344</v>
      </c>
      <c r="E77" s="58" t="s">
        <v>365</v>
      </c>
      <c r="F77" s="4" t="s">
        <v>346</v>
      </c>
      <c r="G77" s="58" t="str">
        <f t="shared" si="0"/>
        <v>(五冶钢构医学科学产业园建设项目房建二部-一标（1-3）)四川省南充市顺庆区搬罾街道学府大道二段</v>
      </c>
      <c r="H77" s="4" t="s">
        <v>366</v>
      </c>
      <c r="I77" s="4">
        <v>19950525030</v>
      </c>
      <c r="J77" s="58" t="s">
        <v>348</v>
      </c>
      <c r="K77" s="63" t="s">
        <v>349</v>
      </c>
      <c r="L77" s="60"/>
      <c r="M77" s="53" t="s">
        <v>350</v>
      </c>
    </row>
    <row r="78" spans="4:13">
      <c r="D78" s="57" t="s">
        <v>344</v>
      </c>
      <c r="E78" s="58" t="s">
        <v>367</v>
      </c>
      <c r="F78" s="4" t="s">
        <v>346</v>
      </c>
      <c r="G78" s="58" t="str">
        <f t="shared" si="0"/>
        <v>(五冶钢构医学科学产业园建设项目房建二部-一标（1-4）)四川省南充市顺庆区搬罾街道学府大道二段</v>
      </c>
      <c r="H78" s="4" t="s">
        <v>366</v>
      </c>
      <c r="I78" s="4">
        <v>19950525030</v>
      </c>
      <c r="J78" s="58" t="s">
        <v>348</v>
      </c>
      <c r="K78" s="63" t="s">
        <v>349</v>
      </c>
      <c r="L78" s="60"/>
      <c r="M78" s="53" t="s">
        <v>350</v>
      </c>
    </row>
    <row r="79" spans="4:13">
      <c r="D79" s="57" t="s">
        <v>344</v>
      </c>
      <c r="E79" s="58" t="s">
        <v>368</v>
      </c>
      <c r="F79" s="4" t="s">
        <v>346</v>
      </c>
      <c r="G79" s="58" t="str">
        <f t="shared" si="0"/>
        <v>(五冶钢构医学科学产业园建设项目房建二部-一标（1-6）)四川省南充市顺庆区搬罾街道学府大道二段</v>
      </c>
      <c r="H79" s="4" t="s">
        <v>366</v>
      </c>
      <c r="I79" s="4">
        <v>19950525030</v>
      </c>
      <c r="J79" s="58" t="s">
        <v>348</v>
      </c>
      <c r="K79" s="63" t="s">
        <v>349</v>
      </c>
      <c r="L79" s="60"/>
      <c r="M79" s="53" t="s">
        <v>350</v>
      </c>
    </row>
    <row r="80" spans="4:13">
      <c r="D80" s="57" t="s">
        <v>344</v>
      </c>
      <c r="E80" s="58" t="s">
        <v>369</v>
      </c>
      <c r="F80" s="4" t="s">
        <v>346</v>
      </c>
      <c r="G80" s="58" t="str">
        <f t="shared" si="0"/>
        <v>(五冶钢构医学科学产业园建设项目房建二部-一标（1-7）)四川省南充市顺庆区搬罾街道学府大道二段</v>
      </c>
      <c r="H80" s="4" t="s">
        <v>366</v>
      </c>
      <c r="I80" s="4">
        <v>19950525030</v>
      </c>
      <c r="J80" s="58" t="s">
        <v>348</v>
      </c>
      <c r="K80" s="63" t="s">
        <v>349</v>
      </c>
      <c r="L80" s="60"/>
      <c r="M80" s="53" t="s">
        <v>350</v>
      </c>
    </row>
    <row r="81" spans="4:13">
      <c r="D81" s="57" t="s">
        <v>344</v>
      </c>
      <c r="E81" s="58" t="s">
        <v>370</v>
      </c>
      <c r="F81" s="4" t="s">
        <v>346</v>
      </c>
      <c r="G81" s="58" t="str">
        <f t="shared" si="0"/>
        <v>(五冶钢构医学科学产业园建设项目房建二部-二标（图情信息中心1-1）)四川省南充市顺庆区搬罾街道学府大道二段</v>
      </c>
      <c r="H81" s="4" t="s">
        <v>366</v>
      </c>
      <c r="I81" s="4">
        <v>19950525030</v>
      </c>
      <c r="J81" s="58" t="s">
        <v>348</v>
      </c>
      <c r="K81" s="63" t="s">
        <v>349</v>
      </c>
      <c r="L81" s="60"/>
      <c r="M81" s="53" t="s">
        <v>350</v>
      </c>
    </row>
    <row r="82" spans="4:13">
      <c r="D82" s="57" t="s">
        <v>344</v>
      </c>
      <c r="E82" s="58" t="s">
        <v>59</v>
      </c>
      <c r="F82" s="4" t="s">
        <v>346</v>
      </c>
      <c r="G82" s="58" t="str">
        <f t="shared" si="0"/>
        <v>(五冶钢构医学科学产业园建设项目房建二部-三标（1-2）)四川省南充市顺庆区搬罾街道学府大道二段</v>
      </c>
      <c r="H82" s="4" t="s">
        <v>366</v>
      </c>
      <c r="I82" s="4">
        <v>19950525030</v>
      </c>
      <c r="J82" s="58" t="s">
        <v>348</v>
      </c>
      <c r="K82" s="63" t="s">
        <v>349</v>
      </c>
      <c r="L82" s="60"/>
      <c r="M82" s="53" t="s">
        <v>350</v>
      </c>
    </row>
    <row r="83" spans="4:13">
      <c r="D83" s="57" t="s">
        <v>344</v>
      </c>
      <c r="E83" s="58" t="s">
        <v>71</v>
      </c>
      <c r="F83" s="4" t="s">
        <v>346</v>
      </c>
      <c r="G83" s="58" t="str">
        <f t="shared" si="0"/>
        <v>(五冶钢构医学科学产业园建设项目房建二部-三标（1-5）)四川省南充市顺庆区搬罾街道学府大道二段</v>
      </c>
      <c r="H83" s="4" t="s">
        <v>366</v>
      </c>
      <c r="I83" s="4">
        <v>19950525030</v>
      </c>
      <c r="J83" s="58" t="s">
        <v>348</v>
      </c>
      <c r="K83" s="63" t="s">
        <v>349</v>
      </c>
      <c r="L83" s="60"/>
      <c r="M83" s="53" t="s">
        <v>350</v>
      </c>
    </row>
    <row r="84" spans="4:13">
      <c r="D84" s="57" t="s">
        <v>344</v>
      </c>
      <c r="E84" s="58" t="s">
        <v>371</v>
      </c>
      <c r="F84" s="4" t="s">
        <v>346</v>
      </c>
      <c r="G84" s="58" t="str">
        <f t="shared" si="0"/>
        <v>(五冶钢构医学科学产业园建设项目房建二部-三标（5-1）)四川省南充市顺庆区搬罾街道学府大道二段</v>
      </c>
      <c r="H84" s="4" t="s">
        <v>366</v>
      </c>
      <c r="I84" s="4">
        <v>19950525030</v>
      </c>
      <c r="J84" s="58" t="s">
        <v>348</v>
      </c>
      <c r="K84" s="63" t="s">
        <v>349</v>
      </c>
      <c r="L84" s="60"/>
      <c r="M84" s="53" t="s">
        <v>350</v>
      </c>
    </row>
    <row r="85" spans="4:13">
      <c r="D85" s="57" t="s">
        <v>344</v>
      </c>
      <c r="E85" s="58" t="s">
        <v>372</v>
      </c>
      <c r="F85" s="4" t="s">
        <v>346</v>
      </c>
      <c r="G85" s="58" t="str">
        <f t="shared" si="0"/>
        <v>(五冶钢构医学科学产业园建设项目房建二部-三标（5-2）)四川省南充市顺庆区搬罾街道学府大道二段</v>
      </c>
      <c r="H85" s="4" t="s">
        <v>366</v>
      </c>
      <c r="I85" s="4">
        <v>19950525030</v>
      </c>
      <c r="J85" s="58" t="s">
        <v>348</v>
      </c>
      <c r="K85" s="63" t="s">
        <v>349</v>
      </c>
      <c r="L85" s="60"/>
      <c r="M85" s="53" t="s">
        <v>350</v>
      </c>
    </row>
    <row r="86" spans="4:13">
      <c r="D86" s="57" t="s">
        <v>344</v>
      </c>
      <c r="E86" s="58" t="s">
        <v>373</v>
      </c>
      <c r="F86" s="4" t="s">
        <v>346</v>
      </c>
      <c r="G86" s="58" t="str">
        <f t="shared" si="0"/>
        <v>(五冶钢构医学科学产业园建设项目房建二部-三标（5-3）)四川省南充市顺庆区搬罾街道学府大道二段</v>
      </c>
      <c r="H86" s="4" t="s">
        <v>366</v>
      </c>
      <c r="I86" s="4">
        <v>19950525030</v>
      </c>
      <c r="J86" s="58" t="s">
        <v>348</v>
      </c>
      <c r="K86" s="63" t="s">
        <v>349</v>
      </c>
      <c r="L86" s="60"/>
      <c r="M86" s="53" t="s">
        <v>350</v>
      </c>
    </row>
    <row r="87" spans="4:13">
      <c r="D87" s="57" t="s">
        <v>344</v>
      </c>
      <c r="E87" s="58" t="s">
        <v>88</v>
      </c>
      <c r="F87" s="4" t="s">
        <v>346</v>
      </c>
      <c r="G87" s="58" t="str">
        <f t="shared" si="0"/>
        <v>(五冶钢构医学科学产业园建设项目房建二部-四标（5-4）)四川省南充市顺庆区搬罾街道学府大道二段</v>
      </c>
      <c r="H87" s="4" t="s">
        <v>366</v>
      </c>
      <c r="I87" s="4">
        <v>19950525030</v>
      </c>
      <c r="J87" s="58" t="s">
        <v>348</v>
      </c>
      <c r="K87" s="63" t="s">
        <v>349</v>
      </c>
      <c r="L87" s="60"/>
      <c r="M87" s="53" t="s">
        <v>350</v>
      </c>
    </row>
    <row r="88" spans="4:13">
      <c r="D88" s="57" t="s">
        <v>344</v>
      </c>
      <c r="E88" s="58" t="s">
        <v>374</v>
      </c>
      <c r="F88" s="4" t="s">
        <v>346</v>
      </c>
      <c r="G88" s="58" t="str">
        <f t="shared" si="0"/>
        <v>(五冶钢构医学科学产业园建设项目房建二部-四标（5-5）)四川省南充市顺庆区搬罾街道学府大道二段</v>
      </c>
      <c r="H88" s="4" t="s">
        <v>366</v>
      </c>
      <c r="I88" s="4">
        <v>19950525030</v>
      </c>
      <c r="J88" s="58" t="s">
        <v>348</v>
      </c>
      <c r="K88" s="63" t="s">
        <v>349</v>
      </c>
      <c r="L88" s="60"/>
      <c r="M88" s="53" t="s">
        <v>350</v>
      </c>
    </row>
    <row r="89" spans="4:13">
      <c r="D89" s="57" t="s">
        <v>344</v>
      </c>
      <c r="E89" s="58" t="s">
        <v>113</v>
      </c>
      <c r="F89" s="4" t="s">
        <v>346</v>
      </c>
      <c r="G89" s="58" t="str">
        <f t="shared" si="0"/>
        <v>(五冶钢构医学科学产业园建设项目房建二部-排洪渠（五标）)四川省南充市顺庆区搬罾街道学府大道二段</v>
      </c>
      <c r="H89" s="4" t="s">
        <v>366</v>
      </c>
      <c r="I89" s="4">
        <v>19950525030</v>
      </c>
      <c r="J89" s="58" t="s">
        <v>348</v>
      </c>
      <c r="K89" s="63" t="s">
        <v>349</v>
      </c>
      <c r="L89" s="60"/>
      <c r="M89" s="53" t="s">
        <v>350</v>
      </c>
    </row>
    <row r="90" spans="4:13">
      <c r="D90" s="57" t="s">
        <v>344</v>
      </c>
      <c r="E90" s="58" t="s">
        <v>60</v>
      </c>
      <c r="F90" s="4" t="s">
        <v>346</v>
      </c>
      <c r="G90" s="58" t="str">
        <f t="shared" si="0"/>
        <v>(五冶钢构医学科学产业园建设项目房建二部-六标)四川省南充市顺庆区搬罾街道学府大道二段</v>
      </c>
      <c r="H90" s="4" t="s">
        <v>366</v>
      </c>
      <c r="I90" s="4">
        <v>19950525030</v>
      </c>
      <c r="J90" s="58" t="s">
        <v>348</v>
      </c>
      <c r="K90" s="63" t="s">
        <v>349</v>
      </c>
      <c r="L90" s="60"/>
      <c r="M90" s="53" t="s">
        <v>350</v>
      </c>
    </row>
    <row r="91" spans="4:13">
      <c r="D91" s="57" t="s">
        <v>344</v>
      </c>
      <c r="E91" s="58" t="s">
        <v>72</v>
      </c>
      <c r="F91" s="4" t="s">
        <v>346</v>
      </c>
      <c r="G91" s="58" t="str">
        <f t="shared" si="0"/>
        <v>(五冶钢构医学科学产业园建设项目房建二部-网羽馆（6-5）)四川省南充市顺庆区搬罾街道学府大道二段</v>
      </c>
      <c r="H91" s="4" t="s">
        <v>366</v>
      </c>
      <c r="I91" s="4">
        <v>19950525030</v>
      </c>
      <c r="J91" s="58" t="s">
        <v>348</v>
      </c>
      <c r="K91" s="63" t="s">
        <v>349</v>
      </c>
      <c r="L91" s="60"/>
      <c r="M91" s="53" t="s">
        <v>350</v>
      </c>
    </row>
    <row r="92" spans="4:13">
      <c r="D92" s="57" t="s">
        <v>344</v>
      </c>
      <c r="E92" s="58" t="s">
        <v>375</v>
      </c>
      <c r="F92" s="4" t="s">
        <v>346</v>
      </c>
      <c r="G92" s="58" t="str">
        <f t="shared" si="0"/>
        <v>(五冶钢构医学科学产业园建设项目房建三部-一标（4-1）)四川省南充市顺庆区搬罾街道学府大道二段</v>
      </c>
      <c r="H92" s="4" t="s">
        <v>376</v>
      </c>
      <c r="I92" s="4">
        <v>18349955455</v>
      </c>
      <c r="J92" s="58" t="s">
        <v>348</v>
      </c>
      <c r="K92" s="63" t="s">
        <v>349</v>
      </c>
      <c r="L92" s="60"/>
      <c r="M92" s="53" t="s">
        <v>350</v>
      </c>
    </row>
    <row r="93" spans="4:13">
      <c r="D93" s="57" t="s">
        <v>344</v>
      </c>
      <c r="E93" s="58" t="s">
        <v>377</v>
      </c>
      <c r="F93" s="4" t="s">
        <v>346</v>
      </c>
      <c r="G93" s="58" t="str">
        <f t="shared" si="0"/>
        <v>(五冶钢构医学科学产业园建设项目房建三部-一标（4-2）)四川省南充市顺庆区搬罾街道学府大道二段</v>
      </c>
      <c r="H93" s="4" t="s">
        <v>376</v>
      </c>
      <c r="I93" s="4">
        <v>18349955455</v>
      </c>
      <c r="J93" s="58" t="s">
        <v>348</v>
      </c>
      <c r="K93" s="63" t="s">
        <v>349</v>
      </c>
      <c r="L93" s="60"/>
      <c r="M93" s="53" t="s">
        <v>350</v>
      </c>
    </row>
    <row r="94" spans="4:13">
      <c r="D94" s="57" t="s">
        <v>344</v>
      </c>
      <c r="E94" s="58" t="s">
        <v>378</v>
      </c>
      <c r="F94" s="4" t="s">
        <v>346</v>
      </c>
      <c r="G94" s="58" t="str">
        <f t="shared" si="0"/>
        <v>(五冶钢构医学科学产业园建设项目房建三部-一标（4-3）)四川省南充市顺庆区搬罾街道学府大道二段</v>
      </c>
      <c r="H94" s="4" t="s">
        <v>376</v>
      </c>
      <c r="I94" s="4">
        <v>18349955455</v>
      </c>
      <c r="J94" s="58" t="s">
        <v>348</v>
      </c>
      <c r="K94" s="63" t="s">
        <v>349</v>
      </c>
      <c r="L94" s="60"/>
      <c r="M94" s="53" t="s">
        <v>350</v>
      </c>
    </row>
    <row r="95" spans="4:13">
      <c r="D95" s="57" t="s">
        <v>344</v>
      </c>
      <c r="E95" s="58" t="s">
        <v>379</v>
      </c>
      <c r="F95" s="4" t="s">
        <v>346</v>
      </c>
      <c r="G95" s="58" t="str">
        <f t="shared" si="0"/>
        <v>(五冶钢构医学科学产业园建设项目房建三部-一标（4-4）)四川省南充市顺庆区搬罾街道学府大道二段</v>
      </c>
      <c r="H95" s="4" t="s">
        <v>376</v>
      </c>
      <c r="I95" s="4">
        <v>18349955455</v>
      </c>
      <c r="J95" s="58" t="s">
        <v>348</v>
      </c>
      <c r="K95" s="63" t="s">
        <v>349</v>
      </c>
      <c r="L95" s="60"/>
      <c r="M95" s="53" t="s">
        <v>350</v>
      </c>
    </row>
    <row r="96" spans="4:13">
      <c r="D96" s="57" t="s">
        <v>344</v>
      </c>
      <c r="E96" s="58" t="s">
        <v>380</v>
      </c>
      <c r="F96" s="4" t="s">
        <v>346</v>
      </c>
      <c r="G96" s="58" t="str">
        <f t="shared" si="0"/>
        <v>(五冶钢构医学科学产业园建设项目房建三部-一标（4-5）)四川省南充市顺庆区搬罾街道学府大道二段</v>
      </c>
      <c r="H96" s="4" t="s">
        <v>376</v>
      </c>
      <c r="I96" s="4">
        <v>18349955455</v>
      </c>
      <c r="J96" s="58" t="s">
        <v>348</v>
      </c>
      <c r="K96" s="63" t="s">
        <v>349</v>
      </c>
      <c r="L96" s="60"/>
      <c r="M96" s="53" t="s">
        <v>350</v>
      </c>
    </row>
    <row r="97" spans="4:13">
      <c r="D97" s="57" t="s">
        <v>344</v>
      </c>
      <c r="E97" s="58" t="s">
        <v>381</v>
      </c>
      <c r="F97" s="4" t="s">
        <v>346</v>
      </c>
      <c r="G97" s="58" t="str">
        <f t="shared" si="0"/>
        <v>(五冶钢构医学科学产业园建设项目房建三部-一标（4-6）)四川省南充市顺庆区搬罾街道学府大道二段</v>
      </c>
      <c r="H97" s="4" t="s">
        <v>376</v>
      </c>
      <c r="I97" s="4">
        <v>18349955455</v>
      </c>
      <c r="J97" s="58" t="s">
        <v>348</v>
      </c>
      <c r="K97" s="63" t="s">
        <v>349</v>
      </c>
      <c r="L97" s="60"/>
      <c r="M97" s="53" t="s">
        <v>350</v>
      </c>
    </row>
    <row r="98" spans="4:13">
      <c r="D98" s="57" t="s">
        <v>344</v>
      </c>
      <c r="E98" s="58" t="s">
        <v>73</v>
      </c>
      <c r="F98" s="4" t="s">
        <v>346</v>
      </c>
      <c r="G98" s="58" t="str">
        <f t="shared" si="0"/>
        <v>(五冶钢构医学科学产业园建设项目房建三部-一标（7-1）)四川省南充市顺庆区搬罾街道学府大道二段</v>
      </c>
      <c r="H98" s="4" t="s">
        <v>376</v>
      </c>
      <c r="I98" s="4">
        <v>18349955455</v>
      </c>
      <c r="J98" s="58" t="s">
        <v>348</v>
      </c>
      <c r="K98" s="63" t="s">
        <v>349</v>
      </c>
      <c r="L98" s="60"/>
      <c r="M98" s="53" t="s">
        <v>350</v>
      </c>
    </row>
    <row r="99" spans="4:13">
      <c r="D99" s="57" t="s">
        <v>344</v>
      </c>
      <c r="E99" s="58" t="s">
        <v>20</v>
      </c>
      <c r="F99" s="4" t="s">
        <v>346</v>
      </c>
      <c r="G99" s="58" t="str">
        <f t="shared" si="0"/>
        <v>(五冶钢构医学科学产业园建设项目房建三部-一标（7-2）)四川省南充市顺庆区搬罾街道学府大道二段</v>
      </c>
      <c r="H99" s="4" t="s">
        <v>376</v>
      </c>
      <c r="I99" s="4">
        <v>18349955455</v>
      </c>
      <c r="J99" s="58" t="s">
        <v>348</v>
      </c>
      <c r="K99" s="63" t="s">
        <v>349</v>
      </c>
      <c r="L99" s="60"/>
      <c r="M99" s="53" t="s">
        <v>350</v>
      </c>
    </row>
    <row r="100" spans="4:13">
      <c r="D100" s="57" t="s">
        <v>344</v>
      </c>
      <c r="E100" s="58" t="s">
        <v>23</v>
      </c>
      <c r="F100" s="4" t="s">
        <v>346</v>
      </c>
      <c r="G100" s="58" t="str">
        <f t="shared" si="0"/>
        <v>(五冶钢构医学科学产业园建设项目房建三部-一标（7-3）)四川省南充市顺庆区搬罾街道学府大道二段</v>
      </c>
      <c r="H100" s="4" t="s">
        <v>376</v>
      </c>
      <c r="I100" s="4">
        <v>18349955455</v>
      </c>
      <c r="J100" s="58" t="s">
        <v>348</v>
      </c>
      <c r="K100" s="63" t="s">
        <v>349</v>
      </c>
      <c r="L100" s="60"/>
      <c r="M100" s="53" t="s">
        <v>350</v>
      </c>
    </row>
    <row r="101" spans="4:13">
      <c r="D101" s="57" t="s">
        <v>344</v>
      </c>
      <c r="E101" s="58" t="s">
        <v>24</v>
      </c>
      <c r="F101" s="4" t="s">
        <v>346</v>
      </c>
      <c r="G101" s="58" t="str">
        <f t="shared" si="0"/>
        <v>(五冶钢构医学科学产业园建设项目房建三部-一标（7-4）)四川省南充市顺庆区搬罾街道学府大道二段</v>
      </c>
      <c r="H101" s="4" t="s">
        <v>376</v>
      </c>
      <c r="I101" s="4">
        <v>18349955455</v>
      </c>
      <c r="J101" s="58" t="s">
        <v>348</v>
      </c>
      <c r="K101" s="63" t="s">
        <v>349</v>
      </c>
      <c r="L101" s="60"/>
      <c r="M101" s="53" t="s">
        <v>350</v>
      </c>
    </row>
    <row r="102" spans="4:13">
      <c r="D102" s="57" t="s">
        <v>344</v>
      </c>
      <c r="E102" s="53" t="s">
        <v>89</v>
      </c>
      <c r="F102" s="4" t="s">
        <v>346</v>
      </c>
      <c r="G102" s="58" t="str">
        <f t="shared" si="0"/>
        <v>(五冶钢构医学科学产业园建设项目房建三部-排洪渠)四川省南充市顺庆区搬罾街道学府大道二段</v>
      </c>
      <c r="H102" s="4" t="s">
        <v>376</v>
      </c>
      <c r="I102" s="4">
        <v>18349955455</v>
      </c>
      <c r="J102" s="58" t="s">
        <v>348</v>
      </c>
      <c r="K102" s="63" t="s">
        <v>349</v>
      </c>
      <c r="L102" s="60"/>
      <c r="M102" s="53" t="s">
        <v>350</v>
      </c>
    </row>
    <row r="103" spans="4:13">
      <c r="D103" s="57" t="s">
        <v>344</v>
      </c>
      <c r="E103" s="53" t="s">
        <v>127</v>
      </c>
      <c r="F103" s="4" t="s">
        <v>346</v>
      </c>
      <c r="G103" s="58" t="str">
        <f t="shared" si="0"/>
        <v>(五冶钢构医学科学产业园建设项目房建三部-管网总坪)四川省南充市顺庆区搬罾街道学府大道二段</v>
      </c>
      <c r="H103" s="4" t="s">
        <v>376</v>
      </c>
      <c r="I103" s="4">
        <v>18349955455</v>
      </c>
      <c r="J103" s="58" t="s">
        <v>348</v>
      </c>
      <c r="K103" s="63" t="s">
        <v>349</v>
      </c>
      <c r="L103" s="60"/>
      <c r="M103" s="53" t="s">
        <v>350</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376</v>
      </c>
      <c r="I104" s="4">
        <v>18349955455</v>
      </c>
      <c r="J104" s="58" t="s">
        <v>348</v>
      </c>
      <c r="K104" s="63" t="s">
        <v>349</v>
      </c>
      <c r="L104" s="60"/>
      <c r="M104" s="53" t="s">
        <v>350</v>
      </c>
    </row>
    <row r="105" spans="4:13">
      <c r="D105" s="57" t="s">
        <v>344</v>
      </c>
      <c r="E105" s="53" t="s">
        <v>99</v>
      </c>
      <c r="F105" s="4" t="s">
        <v>346</v>
      </c>
      <c r="G105" s="58" t="str">
        <f t="shared" si="0"/>
        <v>(五冶钢构医学科学产业园建设项目房建连接线道路工程)四川省南充市顺庆区搬罾街道学府大道二段</v>
      </c>
      <c r="H105" s="4" t="s">
        <v>382</v>
      </c>
      <c r="I105" s="4">
        <v>13908143055</v>
      </c>
      <c r="J105" s="58" t="s">
        <v>348</v>
      </c>
      <c r="K105" s="63" t="s">
        <v>349</v>
      </c>
      <c r="L105" s="60"/>
      <c r="M105" s="53" t="s">
        <v>350</v>
      </c>
    </row>
    <row r="106" spans="4:13">
      <c r="D106" s="57" t="s">
        <v>383</v>
      </c>
      <c r="E106" s="53" t="s">
        <v>384</v>
      </c>
      <c r="F106" s="4" t="str">
        <f>F61</f>
        <v>攀成钢,威钢,昆钢,龙钢,德胜,成实,达钢,鞍钢,宝钢,酒钢,冷钢</v>
      </c>
      <c r="G106" s="58" t="str">
        <f>"("&amp;E106&amp;")"&amp;"广汉市汉州街道邓家院子"</f>
        <v>(德阳新欧鹏文教城牛津公馆一标)广汉市汉州街道邓家院子</v>
      </c>
      <c r="H106" s="4" t="s">
        <v>385</v>
      </c>
      <c r="I106" s="4">
        <v>17726331991</v>
      </c>
      <c r="J106" s="58" t="s">
        <v>386</v>
      </c>
      <c r="K106" s="63" t="s">
        <v>387</v>
      </c>
      <c r="L106" s="60"/>
      <c r="M106" s="53" t="s">
        <v>350</v>
      </c>
    </row>
    <row r="107" spans="4:13">
      <c r="D107" s="57" t="s">
        <v>383</v>
      </c>
      <c r="E107" s="53" t="s">
        <v>388</v>
      </c>
      <c r="F107" s="4" t="str">
        <f>F62</f>
        <v>攀成钢,威钢,昆钢,龙钢,德胜,成实,达钢,鞍钢,宝钢,酒钢,冷钢</v>
      </c>
      <c r="G107" s="58" t="str">
        <f>"("&amp;E107&amp;")"&amp;"广汉市汉州街道邓家院子"</f>
        <v>(德阳新鸥鹏文教城牛津公馆二标)广汉市汉州街道邓家院子</v>
      </c>
      <c r="H107" s="4" t="s">
        <v>385</v>
      </c>
      <c r="I107" s="4">
        <v>17726331991</v>
      </c>
      <c r="J107" s="58" t="s">
        <v>386</v>
      </c>
      <c r="K107" s="63" t="s">
        <v>387</v>
      </c>
      <c r="L107" s="60"/>
      <c r="M107" s="53" t="s">
        <v>350</v>
      </c>
    </row>
    <row r="108" spans="4:13">
      <c r="D108" s="57" t="s">
        <v>383</v>
      </c>
      <c r="E108" s="53" t="s">
        <v>389</v>
      </c>
      <c r="F108" s="4" t="str">
        <f>F63</f>
        <v>攀成钢,威钢,昆钢,龙钢,德胜,成实,达钢,鞍钢,宝钢,酒钢,冷钢</v>
      </c>
      <c r="G108" s="58" t="str">
        <f>"("&amp;E108&amp;")"&amp;"广汉市汉州街道张家大院子"</f>
        <v>(德阳新鸥鹏文教城巴川府)广汉市汉州街道张家大院子</v>
      </c>
      <c r="H108" s="4" t="s">
        <v>385</v>
      </c>
      <c r="I108" s="4">
        <v>17726331991</v>
      </c>
      <c r="J108" s="58" t="s">
        <v>386</v>
      </c>
      <c r="K108" s="63" t="s">
        <v>387</v>
      </c>
      <c r="L108" s="60"/>
      <c r="M108" s="53" t="s">
        <v>350</v>
      </c>
    </row>
    <row r="109" spans="4:13">
      <c r="D109" s="57" t="s">
        <v>383</v>
      </c>
      <c r="E109" s="53" t="s">
        <v>390</v>
      </c>
      <c r="F109" s="4" t="str">
        <f>F64</f>
        <v>攀成钢,威钢,昆钢,龙钢,德胜,成实,达钢,鞍钢,宝钢,酒钢,冷钢</v>
      </c>
      <c r="G109" s="58" t="str">
        <f>"("&amp;E109&amp;")"&amp;"广汉市汉州街道邓家院子"</f>
        <v>(德阳新鸥鹏文教城巴川印)广汉市汉州街道邓家院子</v>
      </c>
      <c r="H109" s="4" t="s">
        <v>385</v>
      </c>
      <c r="I109" s="4">
        <v>17726331991</v>
      </c>
      <c r="J109" s="58" t="s">
        <v>386</v>
      </c>
      <c r="K109" s="63" t="s">
        <v>387</v>
      </c>
      <c r="L109" s="60"/>
      <c r="M109" s="53" t="s">
        <v>350</v>
      </c>
    </row>
    <row r="110" ht="24" customHeight="1" spans="4:13">
      <c r="D110" s="57" t="s">
        <v>150</v>
      </c>
      <c r="E110" s="53" t="s">
        <v>150</v>
      </c>
      <c r="F110" s="4" t="s">
        <v>391</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392</v>
      </c>
      <c r="I110" s="56" t="s">
        <v>393</v>
      </c>
      <c r="J110" s="58" t="s">
        <v>394</v>
      </c>
      <c r="K110" s="63" t="s">
        <v>395</v>
      </c>
      <c r="L110" s="60"/>
      <c r="M110" s="53" t="s">
        <v>396</v>
      </c>
    </row>
    <row r="111" spans="4:13">
      <c r="D111" s="65" t="s">
        <v>128</v>
      </c>
      <c r="E111" s="53" t="s">
        <v>132</v>
      </c>
      <c r="F111" s="4" t="s">
        <v>397</v>
      </c>
      <c r="G111" s="64" t="str">
        <f t="shared" ref="G111:G118" si="1">"("&amp;E111&amp;")"&amp;"宜宾市翠屏区宜宾汽车零部件配套产业基地(纬五路南)"</f>
        <v>(宜宾兴港三江新区长江工业园建设项目-9#厂房)宜宾市翠屏区宜宾汽车零部件配套产业基地(纬五路南)</v>
      </c>
      <c r="H111" s="4" t="s">
        <v>398</v>
      </c>
      <c r="I111" s="56">
        <v>15924731822</v>
      </c>
      <c r="J111" s="58" t="s">
        <v>394</v>
      </c>
      <c r="K111" s="63" t="s">
        <v>399</v>
      </c>
      <c r="L111" s="60"/>
      <c r="M111" s="53" t="s">
        <v>400</v>
      </c>
    </row>
    <row r="112" spans="4:13">
      <c r="D112" s="57" t="s">
        <v>128</v>
      </c>
      <c r="E112" s="53" t="s">
        <v>135</v>
      </c>
      <c r="F112" s="4" t="s">
        <v>397</v>
      </c>
      <c r="G112" s="64" t="str">
        <f t="shared" si="1"/>
        <v>(宜宾兴港三江新区长江工业园建设项目-M2-2#厂房)宜宾市翠屏区宜宾汽车零部件配套产业基地(纬五路南)</v>
      </c>
      <c r="H112" s="4" t="s">
        <v>401</v>
      </c>
      <c r="I112" s="56">
        <v>18381110677</v>
      </c>
      <c r="J112" s="58" t="s">
        <v>394</v>
      </c>
      <c r="K112" s="63" t="s">
        <v>399</v>
      </c>
      <c r="L112" s="60"/>
      <c r="M112" s="53" t="s">
        <v>400</v>
      </c>
    </row>
    <row r="113" spans="4:13">
      <c r="D113" s="57" t="s">
        <v>128</v>
      </c>
      <c r="E113" s="53" t="s">
        <v>136</v>
      </c>
      <c r="F113" s="4" t="s">
        <v>397</v>
      </c>
      <c r="G113" s="64" t="str">
        <f t="shared" si="1"/>
        <v>(宜宾兴港三江新区长江工业园建设项目-M2-00-04桩)宜宾市翠屏区宜宾汽车零部件配套产业基地(纬五路南)</v>
      </c>
      <c r="H113" s="4" t="s">
        <v>401</v>
      </c>
      <c r="I113" s="56">
        <v>18381110677</v>
      </c>
      <c r="J113" s="58" t="s">
        <v>394</v>
      </c>
      <c r="K113" s="63" t="s">
        <v>399</v>
      </c>
      <c r="L113" s="60"/>
      <c r="M113" s="53" t="s">
        <v>400</v>
      </c>
    </row>
    <row r="114" spans="4:13">
      <c r="D114" s="57" t="s">
        <v>128</v>
      </c>
      <c r="E114" s="53" t="s">
        <v>137</v>
      </c>
      <c r="F114" s="4" t="s">
        <v>397</v>
      </c>
      <c r="G114" s="64" t="str">
        <f t="shared" si="1"/>
        <v>(宜宾兴港三江新区长江工业园建设项目-M2-6#厂房)宜宾市翠屏区宜宾汽车零部件配套产业基地(纬五路南)</v>
      </c>
      <c r="H114" s="4" t="s">
        <v>401</v>
      </c>
      <c r="I114" s="56">
        <v>18381110677</v>
      </c>
      <c r="J114" s="58" t="s">
        <v>394</v>
      </c>
      <c r="K114" s="63" t="s">
        <v>399</v>
      </c>
      <c r="L114" s="60"/>
      <c r="M114" s="53" t="s">
        <v>400</v>
      </c>
    </row>
    <row r="115" spans="4:13">
      <c r="D115" s="57" t="s">
        <v>128</v>
      </c>
      <c r="E115" s="53" t="s">
        <v>139</v>
      </c>
      <c r="F115" s="4" t="s">
        <v>397</v>
      </c>
      <c r="G115" s="64" t="str">
        <f t="shared" si="1"/>
        <v>(宜宾兴港三江新区长江工业园建设项目-M2-7#厂房)宜宾市翠屏区宜宾汽车零部件配套产业基地(纬五路南)</v>
      </c>
      <c r="H115" s="4" t="s">
        <v>401</v>
      </c>
      <c r="I115" s="56">
        <v>18381110677</v>
      </c>
      <c r="J115" s="58" t="s">
        <v>394</v>
      </c>
      <c r="K115" s="63" t="s">
        <v>399</v>
      </c>
      <c r="L115" s="60"/>
      <c r="M115" s="53" t="s">
        <v>400</v>
      </c>
    </row>
    <row r="116" spans="4:13">
      <c r="D116" s="57" t="s">
        <v>128</v>
      </c>
      <c r="E116" s="53" t="s">
        <v>131</v>
      </c>
      <c r="F116" s="4" t="s">
        <v>397</v>
      </c>
      <c r="G116" s="64" t="str">
        <f t="shared" si="1"/>
        <v>(宜宾兴港三江新区长江工业园建设项目-11#厂房)宜宾市翠屏区宜宾汽车零部件配套产业基地(纬五路南)</v>
      </c>
      <c r="H116" s="4" t="s">
        <v>398</v>
      </c>
      <c r="I116" s="56">
        <v>15924731822</v>
      </c>
      <c r="J116" s="58" t="s">
        <v>394</v>
      </c>
      <c r="K116" s="63" t="s">
        <v>399</v>
      </c>
      <c r="L116" s="60"/>
      <c r="M116" s="53" t="s">
        <v>400</v>
      </c>
    </row>
    <row r="117" spans="4:13">
      <c r="D117" s="57" t="s">
        <v>128</v>
      </c>
      <c r="E117" s="53" t="s">
        <v>402</v>
      </c>
      <c r="F117" s="4" t="s">
        <v>397</v>
      </c>
      <c r="G117" s="64" t="str">
        <f t="shared" si="1"/>
        <v>(宜宾兴港三江新区长江工业园建设项目-3#8#9#承台)宜宾市翠屏区宜宾汽车零部件配套产业基地(纬五路南)</v>
      </c>
      <c r="H117" s="4" t="s">
        <v>398</v>
      </c>
      <c r="I117" s="56">
        <v>15924731822</v>
      </c>
      <c r="J117" s="58" t="s">
        <v>394</v>
      </c>
      <c r="K117" s="63" t="s">
        <v>399</v>
      </c>
      <c r="L117" s="66"/>
      <c r="M117" s="53" t="s">
        <v>400</v>
      </c>
    </row>
    <row r="118" spans="4:13">
      <c r="D118" s="57" t="s">
        <v>128</v>
      </c>
      <c r="E118" s="53" t="s">
        <v>148</v>
      </c>
      <c r="F118" s="4" t="s">
        <v>397</v>
      </c>
      <c r="G118" s="64" t="str">
        <f t="shared" si="1"/>
        <v>(宜宾兴港三江新区长江工业园建设项目-3#8#土建)宜宾市翠屏区宜宾汽车零部件配套产业基地(纬五路南)</v>
      </c>
      <c r="H118" s="4" t="s">
        <v>398</v>
      </c>
      <c r="I118" s="56">
        <v>15924731822</v>
      </c>
      <c r="J118" s="58" t="s">
        <v>394</v>
      </c>
      <c r="K118" s="63" t="s">
        <v>399</v>
      </c>
      <c r="L118" s="66"/>
      <c r="M118" s="53" t="s">
        <v>400</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403</v>
      </c>
      <c r="B1" s="40" t="s">
        <v>404</v>
      </c>
      <c r="C1" s="40" t="s">
        <v>3</v>
      </c>
      <c r="D1" s="40" t="s">
        <v>4</v>
      </c>
    </row>
    <row r="2" spans="1:4">
      <c r="A2" s="41">
        <f ca="1" t="shared" ref="A2:A15" si="0">TODAY()</f>
        <v>45789</v>
      </c>
      <c r="B2" s="38" t="s">
        <v>405</v>
      </c>
      <c r="C2" s="38" t="str">
        <f>VLOOKUP(D2,辅助信息!A:B,2,FALSE)</f>
        <v>盘螺</v>
      </c>
      <c r="D2" s="38" t="s">
        <v>41</v>
      </c>
    </row>
    <row r="3" spans="1:4">
      <c r="A3" s="41">
        <f ca="1" t="shared" si="0"/>
        <v>45789</v>
      </c>
      <c r="B3" s="38" t="s">
        <v>405</v>
      </c>
      <c r="C3" s="38" t="str">
        <f>VLOOKUP(D3,辅助信息!A:B,2,FALSE)</f>
        <v>螺纹钢</v>
      </c>
      <c r="D3" s="38" t="s">
        <v>27</v>
      </c>
    </row>
    <row r="4" spans="1:4">
      <c r="A4" s="41">
        <f ca="1" t="shared" si="0"/>
        <v>45789</v>
      </c>
      <c r="B4" s="38" t="s">
        <v>405</v>
      </c>
      <c r="C4" s="38" t="str">
        <f>VLOOKUP(D4,辅助信息!A:B,2,FALSE)</f>
        <v>螺纹钢</v>
      </c>
      <c r="D4" s="38" t="s">
        <v>19</v>
      </c>
    </row>
    <row r="5" spans="1:4">
      <c r="A5" s="41">
        <f ca="1" t="shared" si="0"/>
        <v>45789</v>
      </c>
      <c r="B5" s="38" t="s">
        <v>405</v>
      </c>
      <c r="C5" s="38" t="str">
        <f>VLOOKUP(D5,辅助信息!A:B,2,FALSE)</f>
        <v>螺纹钢</v>
      </c>
      <c r="D5" s="38" t="s">
        <v>28</v>
      </c>
    </row>
    <row r="6" spans="1:4">
      <c r="A6" s="41">
        <f ca="1" t="shared" si="0"/>
        <v>45789</v>
      </c>
      <c r="B6" s="38" t="s">
        <v>405</v>
      </c>
      <c r="C6" s="38" t="str">
        <f>VLOOKUP(D6,辅助信息!A:B,2,FALSE)</f>
        <v>螺纹钢</v>
      </c>
      <c r="D6" s="38" t="s">
        <v>52</v>
      </c>
    </row>
    <row r="7" spans="1:4">
      <c r="A7" s="41">
        <f ca="1" t="shared" si="0"/>
        <v>45789</v>
      </c>
      <c r="B7" s="38" t="s">
        <v>405</v>
      </c>
      <c r="C7" s="38" t="str">
        <f>VLOOKUP(D7,辅助信息!A:B,2,FALSE)</f>
        <v>螺纹钢</v>
      </c>
      <c r="D7" s="38" t="s">
        <v>76</v>
      </c>
    </row>
    <row r="8" spans="1:4">
      <c r="A8" s="41">
        <f ca="1" t="shared" si="0"/>
        <v>45789</v>
      </c>
      <c r="B8" s="38" t="s">
        <v>405</v>
      </c>
      <c r="C8" s="38" t="str">
        <f>VLOOKUP(D8,辅助信息!A:B,2,FALSE)</f>
        <v>螺纹钢</v>
      </c>
      <c r="D8" s="38" t="s">
        <v>86</v>
      </c>
    </row>
    <row r="9" spans="1:4">
      <c r="A9" s="41">
        <f ca="1" t="shared" si="0"/>
        <v>45789</v>
      </c>
      <c r="B9" s="38" t="s">
        <v>405</v>
      </c>
      <c r="C9" s="38" t="str">
        <f>VLOOKUP(D9,辅助信息!A:B,2,FALSE)</f>
        <v>螺纹钢</v>
      </c>
      <c r="D9" s="38" t="s">
        <v>82</v>
      </c>
    </row>
    <row r="10" spans="1:4">
      <c r="A10" s="41">
        <f ca="1" t="shared" si="0"/>
        <v>45789</v>
      </c>
      <c r="B10" s="38" t="s">
        <v>405</v>
      </c>
      <c r="C10" s="38" t="str">
        <f>VLOOKUP(D10,辅助信息!A:B,2,FALSE)</f>
        <v>螺纹钢</v>
      </c>
      <c r="D10" s="38" t="s">
        <v>45</v>
      </c>
    </row>
    <row r="11" spans="1:4">
      <c r="A11" s="41">
        <f ca="1" t="shared" si="0"/>
        <v>45789</v>
      </c>
      <c r="B11" s="38" t="s">
        <v>405</v>
      </c>
      <c r="C11" s="38" t="str">
        <f>VLOOKUP(D11,辅助信息!A:B,2,FALSE)</f>
        <v>螺纹钢</v>
      </c>
      <c r="D11" s="38" t="s">
        <v>21</v>
      </c>
    </row>
    <row r="12" ht="19" customHeight="1" spans="1:1">
      <c r="A12" s="41">
        <f ca="1" t="shared" si="0"/>
        <v>45789</v>
      </c>
    </row>
    <row r="13" spans="1:4">
      <c r="A13" s="41">
        <f ca="1" t="shared" ref="A13:A26" si="1">TODAY()</f>
        <v>45789</v>
      </c>
      <c r="B13" s="42" t="s">
        <v>406</v>
      </c>
      <c r="C13" s="38" t="str">
        <f>VLOOKUP(D13,辅助信息!A:B,2,FALSE)</f>
        <v>螺纹钢</v>
      </c>
      <c r="D13" s="38" t="s">
        <v>133</v>
      </c>
    </row>
    <row r="14" spans="1:4">
      <c r="A14" s="41">
        <f ca="1" t="shared" si="1"/>
        <v>45789</v>
      </c>
      <c r="B14" s="42" t="s">
        <v>406</v>
      </c>
      <c r="C14" s="38" t="str">
        <f>VLOOKUP(D14,辅助信息!A:B,2,FALSE)</f>
        <v>螺纹钢</v>
      </c>
      <c r="D14" s="38" t="s">
        <v>91</v>
      </c>
    </row>
    <row r="15" spans="1:4">
      <c r="A15" s="41">
        <f ca="1" t="shared" si="1"/>
        <v>45789</v>
      </c>
      <c r="B15" s="42" t="s">
        <v>406</v>
      </c>
      <c r="C15" s="38" t="str">
        <f>VLOOKUP(D15,辅助信息!A:B,2,FALSE)</f>
        <v>螺纹钢</v>
      </c>
      <c r="D15" s="38" t="s">
        <v>77</v>
      </c>
    </row>
    <row r="16" spans="1:4">
      <c r="A16" s="41">
        <f ca="1" t="shared" si="1"/>
        <v>45789</v>
      </c>
      <c r="B16" s="42" t="s">
        <v>406</v>
      </c>
      <c r="C16" s="38" t="str">
        <f>VLOOKUP(D16,辅助信息!A:B,2,FALSE)</f>
        <v>螺纹钢</v>
      </c>
      <c r="D16" s="38" t="s">
        <v>86</v>
      </c>
    </row>
    <row r="17" spans="1:4">
      <c r="A17" s="41">
        <f ca="1" t="shared" si="1"/>
        <v>45789</v>
      </c>
      <c r="B17" s="42" t="s">
        <v>406</v>
      </c>
      <c r="C17" s="38" t="str">
        <f>VLOOKUP(D17,辅助信息!A:B,2,FALSE)</f>
        <v>螺纹钢</v>
      </c>
      <c r="D17" s="38" t="s">
        <v>66</v>
      </c>
    </row>
    <row r="18" spans="1:4">
      <c r="A18" s="41">
        <f ca="1" t="shared" si="1"/>
        <v>45789</v>
      </c>
      <c r="B18" s="42" t="s">
        <v>406</v>
      </c>
      <c r="C18" s="38" t="str">
        <f>VLOOKUP(D18,辅助信息!A:B,2,FALSE)</f>
        <v>螺纹钢</v>
      </c>
      <c r="D18" s="38" t="s">
        <v>82</v>
      </c>
    </row>
    <row r="19" spans="1:4">
      <c r="A19" s="41">
        <f ca="1" t="shared" si="1"/>
        <v>45789</v>
      </c>
      <c r="B19" s="42" t="s">
        <v>406</v>
      </c>
      <c r="C19" s="38" t="str">
        <f>VLOOKUP(D19,辅助信息!A:B,2,FALSE)</f>
        <v>螺纹钢</v>
      </c>
      <c r="D19" s="38" t="s">
        <v>45</v>
      </c>
    </row>
    <row r="20" spans="1:4">
      <c r="A20" s="41">
        <f ca="1" t="shared" si="1"/>
        <v>45789</v>
      </c>
      <c r="B20" s="42" t="s">
        <v>406</v>
      </c>
      <c r="C20" s="38" t="str">
        <f>VLOOKUP(D20,辅助信息!A:B,2,FALSE)</f>
        <v>螺纹钢</v>
      </c>
      <c r="D20" s="38" t="s">
        <v>21</v>
      </c>
    </row>
    <row r="21" spans="1:4">
      <c r="A21" s="41">
        <f ca="1" t="shared" si="1"/>
        <v>45789</v>
      </c>
      <c r="B21" s="42" t="s">
        <v>406</v>
      </c>
      <c r="C21" s="38" t="str">
        <f>VLOOKUP(D21,辅助信息!A:B,2,FALSE)</f>
        <v>螺纹钢</v>
      </c>
      <c r="D21" s="38" t="s">
        <v>58</v>
      </c>
    </row>
    <row r="22" spans="1:4">
      <c r="A22" s="41">
        <f ca="1" t="shared" si="1"/>
        <v>45789</v>
      </c>
      <c r="B22" s="42" t="s">
        <v>406</v>
      </c>
      <c r="C22" s="38" t="str">
        <f>VLOOKUP(D22,辅助信息!A:B,2,FALSE)</f>
        <v>螺纹钢</v>
      </c>
      <c r="D22" s="38" t="s">
        <v>46</v>
      </c>
    </row>
    <row r="23" spans="1:4">
      <c r="A23" s="41">
        <f ca="1" t="shared" si="1"/>
        <v>45789</v>
      </c>
      <c r="B23" s="42" t="s">
        <v>406</v>
      </c>
      <c r="C23" s="38" t="str">
        <f>VLOOKUP(D23,辅助信息!A:B,2,FALSE)</f>
        <v>螺纹钢</v>
      </c>
      <c r="D23" s="38" t="s">
        <v>22</v>
      </c>
    </row>
    <row r="24" spans="1:4">
      <c r="A24" s="41">
        <f ca="1" t="shared" si="1"/>
        <v>45789</v>
      </c>
      <c r="B24" s="42" t="s">
        <v>406</v>
      </c>
      <c r="C24" s="38" t="str">
        <f>VLOOKUP(D24,辅助信息!A:B,2,FALSE)</f>
        <v>螺纹钢</v>
      </c>
      <c r="D24" s="38" t="s">
        <v>293</v>
      </c>
    </row>
    <row r="25" spans="1:4">
      <c r="A25" s="41">
        <f ca="1" t="shared" si="1"/>
        <v>45789</v>
      </c>
      <c r="B25" s="42" t="s">
        <v>406</v>
      </c>
      <c r="C25" s="38" t="str">
        <f>VLOOKUP(D25,辅助信息!A:B,2,FALSE)</f>
        <v>螺纹钢</v>
      </c>
      <c r="D25" s="38" t="s">
        <v>297</v>
      </c>
    </row>
    <row r="26" spans="1:4">
      <c r="A26" s="41">
        <f ca="1" t="shared" si="1"/>
        <v>45789</v>
      </c>
      <c r="B26" s="38" t="s">
        <v>407</v>
      </c>
      <c r="C26" s="38" t="str">
        <f>VLOOKUP(D26,辅助信息!A:B,2,FALSE)</f>
        <v>盘螺</v>
      </c>
      <c r="D26" s="38" t="s">
        <v>49</v>
      </c>
    </row>
    <row r="27" spans="1:4">
      <c r="A27" s="41">
        <f ca="1" t="shared" ref="A27:A36" si="2">TODAY()</f>
        <v>45789</v>
      </c>
      <c r="B27" s="38" t="s">
        <v>407</v>
      </c>
      <c r="C27" s="38" t="str">
        <f>VLOOKUP(D27,辅助信息!A:B,2,FALSE)</f>
        <v>盘螺</v>
      </c>
      <c r="D27" s="38" t="s">
        <v>40</v>
      </c>
    </row>
    <row r="28" spans="1:4">
      <c r="A28" s="41">
        <f ca="1" t="shared" si="2"/>
        <v>45789</v>
      </c>
      <c r="B28" s="38" t="s">
        <v>407</v>
      </c>
      <c r="C28" s="38" t="str">
        <f>VLOOKUP(D28,辅助信息!A:B,2,FALSE)</f>
        <v>盘螺</v>
      </c>
      <c r="D28" s="38" t="s">
        <v>41</v>
      </c>
    </row>
    <row r="29" spans="1:4">
      <c r="A29" s="41">
        <f ca="1" t="shared" si="2"/>
        <v>45789</v>
      </c>
      <c r="B29" s="38" t="s">
        <v>407</v>
      </c>
      <c r="C29" s="38" t="str">
        <f>VLOOKUP(D29,辅助信息!A:B,2,FALSE)</f>
        <v>盘螺</v>
      </c>
      <c r="D29" s="38" t="s">
        <v>26</v>
      </c>
    </row>
    <row r="30" spans="1:4">
      <c r="A30" s="41">
        <f ca="1" t="shared" si="2"/>
        <v>45789</v>
      </c>
      <c r="B30" s="38" t="s">
        <v>407</v>
      </c>
      <c r="C30" s="38" t="str">
        <f>VLOOKUP(D30,辅助信息!A:B,2,FALSE)</f>
        <v>盘螺</v>
      </c>
      <c r="D30" s="38" t="s">
        <v>199</v>
      </c>
    </row>
    <row r="31" spans="1:4">
      <c r="A31" s="41">
        <f ca="1" t="shared" si="2"/>
        <v>45789</v>
      </c>
      <c r="B31" s="38" t="s">
        <v>407</v>
      </c>
      <c r="C31" s="38" t="str">
        <f>VLOOKUP(D31,辅助信息!A:B,2,FALSE)</f>
        <v>螺纹钢</v>
      </c>
      <c r="D31" s="38" t="s">
        <v>27</v>
      </c>
    </row>
    <row r="32" spans="1:4">
      <c r="A32" s="41">
        <f ca="1" t="shared" si="2"/>
        <v>45789</v>
      </c>
      <c r="B32" s="38" t="s">
        <v>407</v>
      </c>
      <c r="C32" s="38" t="str">
        <f>VLOOKUP(D32,辅助信息!A:B,2,FALSE)</f>
        <v>螺纹钢</v>
      </c>
      <c r="D32" s="38" t="s">
        <v>19</v>
      </c>
    </row>
    <row r="33" spans="1:4">
      <c r="A33" s="41">
        <f ca="1" t="shared" si="2"/>
        <v>45789</v>
      </c>
      <c r="B33" s="38" t="s">
        <v>407</v>
      </c>
      <c r="C33" s="38" t="str">
        <f>VLOOKUP(D33,辅助信息!A:B,2,FALSE)</f>
        <v>螺纹钢</v>
      </c>
      <c r="D33" s="38" t="s">
        <v>32</v>
      </c>
    </row>
    <row r="34" spans="1:4">
      <c r="A34" s="41">
        <f ca="1" t="shared" si="2"/>
        <v>45789</v>
      </c>
      <c r="B34" s="38" t="s">
        <v>407</v>
      </c>
      <c r="C34" s="38" t="str">
        <f>VLOOKUP(D34,辅助信息!A:B,2,FALSE)</f>
        <v>螺纹钢</v>
      </c>
      <c r="D34" s="38" t="s">
        <v>33</v>
      </c>
    </row>
    <row r="35" spans="1:4">
      <c r="A35" s="41">
        <f ca="1" t="shared" si="2"/>
        <v>45789</v>
      </c>
      <c r="B35" s="38" t="s">
        <v>407</v>
      </c>
      <c r="C35" s="38" t="str">
        <f>VLOOKUP(D35,辅助信息!A:B,2,FALSE)</f>
        <v>螺纹钢</v>
      </c>
      <c r="D35" s="38" t="s">
        <v>28</v>
      </c>
    </row>
    <row r="36" spans="1:4">
      <c r="A36" s="41">
        <f ca="1" t="shared" si="2"/>
        <v>45789</v>
      </c>
      <c r="B36" s="38" t="s">
        <v>407</v>
      </c>
      <c r="C36" s="38" t="str">
        <f>VLOOKUP(D36,辅助信息!A:B,2,FALSE)</f>
        <v>螺纹钢</v>
      </c>
      <c r="D36" s="38" t="s">
        <v>18</v>
      </c>
    </row>
    <row r="37" spans="1:4">
      <c r="A37" s="41">
        <f ca="1" t="shared" ref="A37:A46" si="3">TODAY()</f>
        <v>45789</v>
      </c>
      <c r="B37" s="38" t="s">
        <v>407</v>
      </c>
      <c r="C37" s="38" t="str">
        <f>VLOOKUP(D37,辅助信息!A:B,2,FALSE)</f>
        <v>螺纹钢</v>
      </c>
      <c r="D37" s="38" t="s">
        <v>65</v>
      </c>
    </row>
    <row r="38" spans="1:4">
      <c r="A38" s="41">
        <f ca="1" t="shared" si="3"/>
        <v>45789</v>
      </c>
      <c r="B38" s="38" t="s">
        <v>407</v>
      </c>
      <c r="C38" s="38" t="str">
        <f>VLOOKUP(D38,辅助信息!A:B,2,FALSE)</f>
        <v>螺纹钢</v>
      </c>
      <c r="D38" s="38" t="s">
        <v>52</v>
      </c>
    </row>
    <row r="39" spans="1:4">
      <c r="A39" s="41">
        <f ca="1" t="shared" si="3"/>
        <v>45789</v>
      </c>
      <c r="B39" s="38" t="s">
        <v>407</v>
      </c>
      <c r="C39" s="38" t="str">
        <f>VLOOKUP(D39,辅助信息!A:B,2,FALSE)</f>
        <v>螺纹钢</v>
      </c>
      <c r="D39" s="38" t="s">
        <v>111</v>
      </c>
    </row>
    <row r="40" spans="1:4">
      <c r="A40" s="41">
        <f ca="1" t="shared" si="3"/>
        <v>45789</v>
      </c>
      <c r="B40" s="38" t="s">
        <v>407</v>
      </c>
      <c r="C40" s="38" t="str">
        <f>VLOOKUP(D40,辅助信息!A:B,2,FALSE)</f>
        <v>螺纹钢</v>
      </c>
      <c r="D40" s="38" t="s">
        <v>76</v>
      </c>
    </row>
    <row r="41" spans="1:4">
      <c r="A41" s="41">
        <f ca="1" t="shared" si="3"/>
        <v>45789</v>
      </c>
      <c r="B41" s="38" t="s">
        <v>407</v>
      </c>
      <c r="C41" s="38" t="str">
        <f>VLOOKUP(D41,辅助信息!A:B,2,FALSE)</f>
        <v>螺纹钢</v>
      </c>
      <c r="D41" s="38" t="s">
        <v>90</v>
      </c>
    </row>
    <row r="42" spans="1:4">
      <c r="A42" s="41">
        <f ca="1" t="shared" si="3"/>
        <v>45789</v>
      </c>
      <c r="B42" s="38" t="s">
        <v>407</v>
      </c>
      <c r="C42" s="38" t="str">
        <f>VLOOKUP(D42,辅助信息!A:B,2,FALSE)</f>
        <v>螺纹钢</v>
      </c>
      <c r="D42" s="38" t="s">
        <v>130</v>
      </c>
    </row>
    <row r="43" spans="1:4">
      <c r="A43" s="41">
        <f ca="1" t="shared" si="3"/>
        <v>45789</v>
      </c>
      <c r="B43" s="38" t="s">
        <v>407</v>
      </c>
      <c r="C43" s="38" t="str">
        <f>VLOOKUP(D43,辅助信息!A:B,2,FALSE)</f>
        <v>螺纹钢</v>
      </c>
      <c r="D43" s="38" t="s">
        <v>133</v>
      </c>
    </row>
    <row r="44" spans="1:4">
      <c r="A44" s="41">
        <f ca="1" t="shared" si="3"/>
        <v>45789</v>
      </c>
      <c r="B44" s="38" t="s">
        <v>407</v>
      </c>
      <c r="C44" s="38" t="str">
        <f>VLOOKUP(D44,辅助信息!A:B,2,FALSE)</f>
        <v>螺纹钢</v>
      </c>
      <c r="D44" s="38" t="s">
        <v>91</v>
      </c>
    </row>
    <row r="45" spans="1:4">
      <c r="A45" s="41">
        <f ca="1" t="shared" si="3"/>
        <v>45789</v>
      </c>
      <c r="B45" s="38" t="s">
        <v>407</v>
      </c>
      <c r="C45" s="38" t="str">
        <f>VLOOKUP(D45,辅助信息!A:B,2,FALSE)</f>
        <v>螺纹钢</v>
      </c>
      <c r="D45" s="38" t="s">
        <v>77</v>
      </c>
    </row>
    <row r="46" spans="1:4">
      <c r="A46" s="41">
        <f ca="1" t="shared" si="3"/>
        <v>45789</v>
      </c>
      <c r="B46" s="38" t="s">
        <v>407</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404</v>
      </c>
      <c r="B1" s="14" t="s">
        <v>3</v>
      </c>
      <c r="C1" s="14" t="s">
        <v>4</v>
      </c>
      <c r="D1" s="14" t="s">
        <v>408</v>
      </c>
      <c r="E1" s="15" t="s">
        <v>409</v>
      </c>
      <c r="F1" s="16" t="s">
        <v>410</v>
      </c>
      <c r="G1" s="14" t="s">
        <v>7</v>
      </c>
      <c r="H1" s="14" t="s">
        <v>411</v>
      </c>
      <c r="I1" s="14" t="s">
        <v>412</v>
      </c>
      <c r="J1" s="14" t="s">
        <v>16</v>
      </c>
      <c r="K1" s="14" t="s">
        <v>413</v>
      </c>
    </row>
    <row r="2" hidden="1" spans="1:11">
      <c r="A2" s="17" t="s">
        <v>414</v>
      </c>
      <c r="B2" s="18" t="s">
        <v>116</v>
      </c>
      <c r="C2" s="19" t="s">
        <v>27</v>
      </c>
      <c r="D2" s="17" t="s">
        <v>415</v>
      </c>
      <c r="E2" s="20">
        <v>10</v>
      </c>
      <c r="F2" s="21">
        <v>45749</v>
      </c>
      <c r="G2" s="22" t="s">
        <v>290</v>
      </c>
      <c r="H2" s="23" t="s">
        <v>291</v>
      </c>
      <c r="I2" s="24">
        <v>18281865966</v>
      </c>
      <c r="J2" s="10" t="str">
        <f>_xlfn._xlws.FILTER(辅助信息!D:D,辅助信息!G:G=G2)</f>
        <v>五冶达州国道542项目</v>
      </c>
      <c r="K2" s="10" t="s">
        <v>416</v>
      </c>
    </row>
    <row r="3" hidden="1" spans="1:11">
      <c r="A3" s="17" t="s">
        <v>414</v>
      </c>
      <c r="B3" s="18" t="s">
        <v>116</v>
      </c>
      <c r="C3" s="19" t="s">
        <v>32</v>
      </c>
      <c r="D3" s="17" t="s">
        <v>415</v>
      </c>
      <c r="E3" s="20">
        <v>6</v>
      </c>
      <c r="F3" s="21">
        <v>45749</v>
      </c>
      <c r="G3" s="22" t="s">
        <v>290</v>
      </c>
      <c r="H3" s="23" t="s">
        <v>291</v>
      </c>
      <c r="I3" s="24">
        <v>18281865966</v>
      </c>
      <c r="J3" s="10" t="str">
        <f>_xlfn._xlws.FILTER(辅助信息!D:D,辅助信息!G:G=G3)</f>
        <v>五冶达州国道542项目</v>
      </c>
      <c r="K3" s="10" t="s">
        <v>416</v>
      </c>
    </row>
    <row r="4" hidden="1" spans="1:11">
      <c r="A4" s="17" t="s">
        <v>414</v>
      </c>
      <c r="B4" s="18" t="s">
        <v>116</v>
      </c>
      <c r="C4" s="19" t="s">
        <v>28</v>
      </c>
      <c r="D4" s="17" t="s">
        <v>415</v>
      </c>
      <c r="E4" s="20">
        <v>12</v>
      </c>
      <c r="F4" s="21">
        <v>45749</v>
      </c>
      <c r="G4" s="22" t="s">
        <v>290</v>
      </c>
      <c r="H4" s="23" t="s">
        <v>291</v>
      </c>
      <c r="I4" s="24">
        <v>18281865966</v>
      </c>
      <c r="J4" s="10" t="str">
        <f>_xlfn._xlws.FILTER(辅助信息!D:D,辅助信息!G:G=G4)</f>
        <v>五冶达州国道542项目</v>
      </c>
      <c r="K4" s="10" t="s">
        <v>416</v>
      </c>
    </row>
    <row r="5" hidden="1" spans="1:11">
      <c r="A5" s="17" t="s">
        <v>414</v>
      </c>
      <c r="B5" s="18" t="s">
        <v>116</v>
      </c>
      <c r="C5" s="19" t="s">
        <v>65</v>
      </c>
      <c r="D5" s="17" t="s">
        <v>415</v>
      </c>
      <c r="E5" s="20">
        <v>8</v>
      </c>
      <c r="F5" s="21">
        <v>45749</v>
      </c>
      <c r="G5" s="22" t="s">
        <v>290</v>
      </c>
      <c r="H5" s="23" t="s">
        <v>291</v>
      </c>
      <c r="I5" s="24">
        <v>18281865966</v>
      </c>
      <c r="J5" s="10" t="str">
        <f>_xlfn._xlws.FILTER(辅助信息!D:D,辅助信息!G:G=G5)</f>
        <v>五冶达州国道542项目</v>
      </c>
      <c r="K5" s="10" t="s">
        <v>416</v>
      </c>
    </row>
    <row r="6" hidden="1" spans="1:11">
      <c r="A6" s="17" t="s">
        <v>417</v>
      </c>
      <c r="B6" s="18" t="s">
        <v>116</v>
      </c>
      <c r="C6" s="19" t="s">
        <v>27</v>
      </c>
      <c r="D6" s="17" t="s">
        <v>415</v>
      </c>
      <c r="E6" s="20">
        <v>6</v>
      </c>
      <c r="F6" s="21">
        <v>45750</v>
      </c>
      <c r="G6" s="22" t="s">
        <v>327</v>
      </c>
      <c r="H6" s="23" t="s">
        <v>328</v>
      </c>
      <c r="I6" s="24">
        <v>13518257339</v>
      </c>
      <c r="J6" s="10" t="str">
        <f>_xlfn._xlws.FILTER(辅助信息!D:D,辅助信息!G:G=G6)</f>
        <v>五冶达州国道542项目</v>
      </c>
      <c r="K6" s="10" t="s">
        <v>416</v>
      </c>
    </row>
    <row r="7" hidden="1" spans="1:11">
      <c r="A7" s="17" t="s">
        <v>417</v>
      </c>
      <c r="B7" s="18" t="s">
        <v>116</v>
      </c>
      <c r="C7" s="19" t="s">
        <v>32</v>
      </c>
      <c r="D7" s="17" t="s">
        <v>415</v>
      </c>
      <c r="E7" s="20">
        <v>30</v>
      </c>
      <c r="F7" s="21">
        <v>45750</v>
      </c>
      <c r="G7" s="22" t="s">
        <v>327</v>
      </c>
      <c r="H7" s="23" t="s">
        <v>328</v>
      </c>
      <c r="I7" s="24">
        <v>13518257339</v>
      </c>
      <c r="J7" s="10" t="str">
        <f>_xlfn._xlws.FILTER(辅助信息!D:D,辅助信息!G:G=G7)</f>
        <v>五冶达州国道542项目</v>
      </c>
      <c r="K7" s="10" t="s">
        <v>416</v>
      </c>
    </row>
    <row r="8" hidden="1" spans="1:11">
      <c r="A8" s="17" t="s">
        <v>418</v>
      </c>
      <c r="B8" s="18" t="s">
        <v>119</v>
      </c>
      <c r="C8" s="19" t="s">
        <v>40</v>
      </c>
      <c r="D8" s="17" t="s">
        <v>415</v>
      </c>
      <c r="E8" s="20">
        <v>5</v>
      </c>
      <c r="F8" s="21">
        <v>45750</v>
      </c>
      <c r="G8" s="22" t="s">
        <v>178</v>
      </c>
      <c r="H8" s="23" t="s">
        <v>179</v>
      </c>
      <c r="I8" s="24">
        <v>15884666220</v>
      </c>
      <c r="J8" s="10" t="str">
        <f>_xlfn._xlws.FILTER(辅助信息!D:D,辅助信息!G:G=G8)</f>
        <v>华西简阳西城嘉苑</v>
      </c>
      <c r="K8" s="10" t="s">
        <v>416</v>
      </c>
    </row>
    <row r="9" hidden="1" spans="1:11">
      <c r="A9" s="17" t="s">
        <v>418</v>
      </c>
      <c r="B9" s="18" t="s">
        <v>119</v>
      </c>
      <c r="C9" s="19" t="s">
        <v>41</v>
      </c>
      <c r="D9" s="17" t="s">
        <v>415</v>
      </c>
      <c r="E9" s="20">
        <v>5</v>
      </c>
      <c r="F9" s="21">
        <v>45750</v>
      </c>
      <c r="G9" s="22" t="s">
        <v>178</v>
      </c>
      <c r="H9" s="23" t="s">
        <v>179</v>
      </c>
      <c r="I9" s="24">
        <v>15884666220</v>
      </c>
      <c r="J9" s="10" t="str">
        <f>_xlfn._xlws.FILTER(辅助信息!D:D,辅助信息!G:G=G9)</f>
        <v>华西简阳西城嘉苑</v>
      </c>
      <c r="K9" s="10" t="s">
        <v>416</v>
      </c>
    </row>
    <row r="10" hidden="1" spans="1:11">
      <c r="A10" s="17" t="s">
        <v>418</v>
      </c>
      <c r="B10" s="18" t="s">
        <v>119</v>
      </c>
      <c r="C10" s="19" t="s">
        <v>26</v>
      </c>
      <c r="D10" s="17" t="s">
        <v>415</v>
      </c>
      <c r="E10" s="20">
        <v>22</v>
      </c>
      <c r="F10" s="21">
        <v>45750</v>
      </c>
      <c r="G10" s="22" t="s">
        <v>178</v>
      </c>
      <c r="H10" s="23" t="s">
        <v>179</v>
      </c>
      <c r="I10" s="24">
        <v>15884666220</v>
      </c>
      <c r="J10" s="10" t="str">
        <f>_xlfn._xlws.FILTER(辅助信息!D:D,辅助信息!G:G=G10)</f>
        <v>华西简阳西城嘉苑</v>
      </c>
      <c r="K10" s="10" t="s">
        <v>416</v>
      </c>
    </row>
    <row r="11" hidden="1" spans="1:11">
      <c r="A11" s="17" t="s">
        <v>418</v>
      </c>
      <c r="B11" s="18" t="s">
        <v>116</v>
      </c>
      <c r="C11" s="19" t="s">
        <v>19</v>
      </c>
      <c r="D11" s="17" t="s">
        <v>415</v>
      </c>
      <c r="E11" s="20">
        <v>2.5</v>
      </c>
      <c r="F11" s="21">
        <v>45750</v>
      </c>
      <c r="G11" s="22" t="s">
        <v>178</v>
      </c>
      <c r="H11" s="23" t="s">
        <v>179</v>
      </c>
      <c r="I11" s="24">
        <v>15884666220</v>
      </c>
      <c r="J11" s="10" t="str">
        <f>_xlfn._xlws.FILTER(辅助信息!D:D,辅助信息!G:G=G11)</f>
        <v>华西简阳西城嘉苑</v>
      </c>
      <c r="K11" s="10" t="s">
        <v>416</v>
      </c>
    </row>
    <row r="12" hidden="1" spans="1:11">
      <c r="A12" s="17" t="s">
        <v>418</v>
      </c>
      <c r="B12" s="18" t="s">
        <v>116</v>
      </c>
      <c r="C12" s="19" t="s">
        <v>32</v>
      </c>
      <c r="D12" s="17" t="s">
        <v>415</v>
      </c>
      <c r="E12" s="20">
        <v>66</v>
      </c>
      <c r="F12" s="21">
        <v>45750</v>
      </c>
      <c r="G12" s="22" t="s">
        <v>178</v>
      </c>
      <c r="H12" s="23" t="s">
        <v>179</v>
      </c>
      <c r="I12" s="24">
        <v>15884666220</v>
      </c>
      <c r="J12" s="10" t="str">
        <f>_xlfn._xlws.FILTER(辅助信息!D:D,辅助信息!G:G=G12)</f>
        <v>华西简阳西城嘉苑</v>
      </c>
      <c r="K12" s="10" t="s">
        <v>416</v>
      </c>
    </row>
    <row r="13" hidden="1" spans="1:11">
      <c r="A13" s="17" t="s">
        <v>418</v>
      </c>
      <c r="B13" s="18" t="s">
        <v>116</v>
      </c>
      <c r="C13" s="19" t="s">
        <v>30</v>
      </c>
      <c r="D13" s="17" t="s">
        <v>415</v>
      </c>
      <c r="E13" s="20">
        <v>5</v>
      </c>
      <c r="F13" s="21">
        <v>45750</v>
      </c>
      <c r="G13" s="22" t="s">
        <v>178</v>
      </c>
      <c r="H13" s="23" t="s">
        <v>179</v>
      </c>
      <c r="I13" s="24">
        <v>15884666220</v>
      </c>
      <c r="J13" s="10" t="str">
        <f>_xlfn._xlws.FILTER(辅助信息!D:D,辅助信息!G:G=G13)</f>
        <v>华西简阳西城嘉苑</v>
      </c>
      <c r="K13" s="10" t="s">
        <v>416</v>
      </c>
    </row>
    <row r="14" hidden="1" spans="1:11">
      <c r="A14" s="17" t="s">
        <v>418</v>
      </c>
      <c r="B14" s="18" t="s">
        <v>116</v>
      </c>
      <c r="C14" s="19" t="s">
        <v>33</v>
      </c>
      <c r="D14" s="17" t="s">
        <v>415</v>
      </c>
      <c r="E14" s="20">
        <v>13</v>
      </c>
      <c r="F14" s="21">
        <v>45750</v>
      </c>
      <c r="G14" s="22" t="s">
        <v>178</v>
      </c>
      <c r="H14" s="23" t="s">
        <v>179</v>
      </c>
      <c r="I14" s="24">
        <v>15884666220</v>
      </c>
      <c r="J14" s="10" t="str">
        <f>_xlfn._xlws.FILTER(辅助信息!D:D,辅助信息!G:G=G14)</f>
        <v>华西简阳西城嘉苑</v>
      </c>
      <c r="K14" s="10" t="s">
        <v>416</v>
      </c>
    </row>
    <row r="15" hidden="1" spans="1:11">
      <c r="A15" s="17" t="s">
        <v>418</v>
      </c>
      <c r="B15" s="18" t="s">
        <v>116</v>
      </c>
      <c r="C15" s="19" t="s">
        <v>28</v>
      </c>
      <c r="D15" s="17" t="s">
        <v>415</v>
      </c>
      <c r="E15" s="20">
        <v>25</v>
      </c>
      <c r="F15" s="21">
        <v>45750</v>
      </c>
      <c r="G15" s="22" t="s">
        <v>178</v>
      </c>
      <c r="H15" s="23" t="s">
        <v>179</v>
      </c>
      <c r="I15" s="24">
        <v>15884666220</v>
      </c>
      <c r="J15" s="10" t="str">
        <f>_xlfn._xlws.FILTER(辅助信息!D:D,辅助信息!G:G=G15)</f>
        <v>华西简阳西城嘉苑</v>
      </c>
      <c r="K15" s="10" t="s">
        <v>416</v>
      </c>
    </row>
    <row r="16" hidden="1" spans="1:11">
      <c r="A16" s="17" t="s">
        <v>418</v>
      </c>
      <c r="B16" s="18" t="s">
        <v>119</v>
      </c>
      <c r="C16" s="19" t="s">
        <v>40</v>
      </c>
      <c r="D16" s="17" t="s">
        <v>415</v>
      </c>
      <c r="E16" s="20">
        <v>10</v>
      </c>
      <c r="F16" s="21">
        <v>45750</v>
      </c>
      <c r="G16" s="22" t="s">
        <v>190</v>
      </c>
      <c r="H16" s="23" t="s">
        <v>191</v>
      </c>
      <c r="I16" s="24">
        <v>13458642015</v>
      </c>
      <c r="J16" s="10" t="str">
        <f>_xlfn._xlws.FILTER(辅助信息!D:D,辅助信息!G:G=G16)</f>
        <v>华西萌海-科创农业生态谷</v>
      </c>
      <c r="K16" s="10" t="s">
        <v>416</v>
      </c>
    </row>
    <row r="17" hidden="1" spans="1:11">
      <c r="A17" s="17" t="s">
        <v>418</v>
      </c>
      <c r="B17" s="18" t="s">
        <v>116</v>
      </c>
      <c r="C17" s="19" t="s">
        <v>27</v>
      </c>
      <c r="D17" s="17" t="s">
        <v>415</v>
      </c>
      <c r="E17" s="20">
        <v>5</v>
      </c>
      <c r="F17" s="21">
        <v>45750</v>
      </c>
      <c r="G17" s="22" t="s">
        <v>190</v>
      </c>
      <c r="H17" s="23" t="s">
        <v>191</v>
      </c>
      <c r="I17" s="24">
        <v>13458642015</v>
      </c>
      <c r="J17" s="10" t="str">
        <f>_xlfn._xlws.FILTER(辅助信息!D:D,辅助信息!G:G=G17)</f>
        <v>华西萌海-科创农业生态谷</v>
      </c>
      <c r="K17" s="10" t="s">
        <v>416</v>
      </c>
    </row>
    <row r="18" hidden="1" spans="1:11">
      <c r="A18" s="17" t="s">
        <v>418</v>
      </c>
      <c r="B18" s="18" t="s">
        <v>116</v>
      </c>
      <c r="C18" s="19" t="s">
        <v>45</v>
      </c>
      <c r="D18" s="17" t="s">
        <v>415</v>
      </c>
      <c r="E18" s="20">
        <v>6</v>
      </c>
      <c r="F18" s="21">
        <v>45750</v>
      </c>
      <c r="G18" s="22" t="s">
        <v>190</v>
      </c>
      <c r="H18" s="23" t="s">
        <v>191</v>
      </c>
      <c r="I18" s="24">
        <v>13458642015</v>
      </c>
      <c r="J18" s="10" t="str">
        <f>_xlfn._xlws.FILTER(辅助信息!D:D,辅助信息!G:G=G18)</f>
        <v>华西萌海-科创农业生态谷</v>
      </c>
      <c r="K18" s="10" t="s">
        <v>416</v>
      </c>
    </row>
    <row r="19" hidden="1" spans="1:11">
      <c r="A19" s="17" t="s">
        <v>418</v>
      </c>
      <c r="B19" s="18" t="s">
        <v>116</v>
      </c>
      <c r="C19" s="19" t="s">
        <v>21</v>
      </c>
      <c r="D19" s="17" t="s">
        <v>415</v>
      </c>
      <c r="E19" s="20">
        <v>6</v>
      </c>
      <c r="F19" s="21">
        <v>45750</v>
      </c>
      <c r="G19" s="22" t="s">
        <v>190</v>
      </c>
      <c r="H19" s="23" t="s">
        <v>191</v>
      </c>
      <c r="I19" s="24">
        <v>13458642015</v>
      </c>
      <c r="J19" s="10" t="str">
        <f>_xlfn._xlws.FILTER(辅助信息!D:D,辅助信息!G:G=G19)</f>
        <v>华西萌海-科创农业生态谷</v>
      </c>
      <c r="K19" s="10" t="s">
        <v>416</v>
      </c>
    </row>
    <row r="20" hidden="1" spans="1:11">
      <c r="A20" s="17" t="s">
        <v>418</v>
      </c>
      <c r="B20" s="18" t="s">
        <v>116</v>
      </c>
      <c r="C20" s="19" t="s">
        <v>22</v>
      </c>
      <c r="D20" s="17" t="s">
        <v>415</v>
      </c>
      <c r="E20" s="20">
        <v>10</v>
      </c>
      <c r="F20" s="21">
        <v>45750</v>
      </c>
      <c r="G20" s="22" t="s">
        <v>190</v>
      </c>
      <c r="H20" s="23" t="s">
        <v>191</v>
      </c>
      <c r="I20" s="24">
        <v>13458642015</v>
      </c>
      <c r="J20" s="10" t="str">
        <f>_xlfn._xlws.FILTER(辅助信息!D:D,辅助信息!G:G=G20)</f>
        <v>华西萌海-科创农业生态谷</v>
      </c>
      <c r="K20" s="10" t="s">
        <v>416</v>
      </c>
    </row>
    <row r="21" hidden="1" spans="1:11">
      <c r="A21" s="17" t="s">
        <v>407</v>
      </c>
      <c r="B21" s="18" t="s">
        <v>119</v>
      </c>
      <c r="C21" s="19" t="s">
        <v>41</v>
      </c>
      <c r="D21" s="17" t="s">
        <v>415</v>
      </c>
      <c r="E21" s="20">
        <v>5</v>
      </c>
      <c r="F21" s="21">
        <v>45750</v>
      </c>
      <c r="G21" s="22" t="s">
        <v>250</v>
      </c>
      <c r="H21" s="23" t="s">
        <v>251</v>
      </c>
      <c r="I21" s="24">
        <v>15692885305</v>
      </c>
      <c r="J21" s="10" t="str">
        <f>_xlfn._xlws.FILTER(辅助信息!D:D,辅助信息!G:G=G21)</f>
        <v>四川商建
射洪城乡一体化项目</v>
      </c>
      <c r="K21" s="10" t="s">
        <v>416</v>
      </c>
    </row>
    <row r="22" hidden="1" spans="1:11">
      <c r="A22" s="17" t="s">
        <v>407</v>
      </c>
      <c r="B22" s="18" t="s">
        <v>116</v>
      </c>
      <c r="C22" s="19" t="s">
        <v>27</v>
      </c>
      <c r="D22" s="17" t="s">
        <v>415</v>
      </c>
      <c r="E22" s="20">
        <v>15</v>
      </c>
      <c r="F22" s="21">
        <v>45750</v>
      </c>
      <c r="G22" s="22" t="s">
        <v>250</v>
      </c>
      <c r="H22" s="23" t="s">
        <v>251</v>
      </c>
      <c r="I22" s="24">
        <v>15692885305</v>
      </c>
      <c r="J22" s="10" t="str">
        <f>_xlfn._xlws.FILTER(辅助信息!D:D,辅助信息!G:G=G22)</f>
        <v>四川商建
射洪城乡一体化项目</v>
      </c>
      <c r="K22" s="10" t="s">
        <v>416</v>
      </c>
    </row>
    <row r="23" hidden="1" spans="1:11">
      <c r="A23" s="17" t="s">
        <v>407</v>
      </c>
      <c r="B23" s="18" t="s">
        <v>116</v>
      </c>
      <c r="C23" s="19" t="s">
        <v>32</v>
      </c>
      <c r="D23" s="17" t="s">
        <v>415</v>
      </c>
      <c r="E23" s="20">
        <v>50</v>
      </c>
      <c r="F23" s="21">
        <v>45750</v>
      </c>
      <c r="G23" s="22" t="s">
        <v>250</v>
      </c>
      <c r="H23" s="23" t="s">
        <v>251</v>
      </c>
      <c r="I23" s="24">
        <v>15692885305</v>
      </c>
      <c r="J23" s="10" t="str">
        <f>_xlfn._xlws.FILTER(辅助信息!D:D,辅助信息!G:G=G23)</f>
        <v>四川商建
射洪城乡一体化项目</v>
      </c>
      <c r="K23" s="10" t="s">
        <v>416</v>
      </c>
    </row>
    <row r="24" hidden="1" spans="1:11">
      <c r="A24" s="17" t="s">
        <v>414</v>
      </c>
      <c r="B24" s="18" t="s">
        <v>155</v>
      </c>
      <c r="C24" s="19" t="s">
        <v>53</v>
      </c>
      <c r="D24" s="17" t="s">
        <v>415</v>
      </c>
      <c r="E24" s="20">
        <v>5</v>
      </c>
      <c r="F24" s="21">
        <v>45751</v>
      </c>
      <c r="G24" s="22" t="s">
        <v>336</v>
      </c>
      <c r="H24" s="23" t="s">
        <v>332</v>
      </c>
      <c r="I24" s="24">
        <v>18398563998</v>
      </c>
      <c r="J24" s="10" t="str">
        <f>_xlfn._xlws.FILTER(辅助信息!D:D,辅助信息!G:G=G24)</f>
        <v>五冶达州国道542项目</v>
      </c>
      <c r="K24" s="10" t="s">
        <v>416</v>
      </c>
    </row>
    <row r="25" hidden="1" spans="1:11">
      <c r="A25" s="17" t="s">
        <v>414</v>
      </c>
      <c r="B25" s="18" t="s">
        <v>116</v>
      </c>
      <c r="C25" s="19" t="s">
        <v>32</v>
      </c>
      <c r="D25" s="17" t="s">
        <v>415</v>
      </c>
      <c r="E25" s="20">
        <v>5</v>
      </c>
      <c r="F25" s="21">
        <v>45751</v>
      </c>
      <c r="G25" s="22" t="s">
        <v>336</v>
      </c>
      <c r="H25" s="23" t="s">
        <v>332</v>
      </c>
      <c r="I25" s="24">
        <v>18398563998</v>
      </c>
      <c r="J25" s="10" t="str">
        <f>_xlfn._xlws.FILTER(辅助信息!D:D,辅助信息!G:G=G25)</f>
        <v>五冶达州国道542项目</v>
      </c>
      <c r="K25" s="10" t="s">
        <v>416</v>
      </c>
    </row>
    <row r="26" hidden="1" spans="1:10">
      <c r="A26" s="17" t="s">
        <v>414</v>
      </c>
      <c r="B26" s="18" t="s">
        <v>116</v>
      </c>
      <c r="C26" s="19" t="s">
        <v>30</v>
      </c>
      <c r="D26" s="17" t="s">
        <v>415</v>
      </c>
      <c r="E26" s="20">
        <v>8</v>
      </c>
      <c r="F26" s="21">
        <v>45751</v>
      </c>
      <c r="G26" s="22" t="s">
        <v>336</v>
      </c>
      <c r="H26" s="23" t="s">
        <v>332</v>
      </c>
      <c r="I26" s="24">
        <v>18398563998</v>
      </c>
      <c r="J26" s="10" t="str">
        <f>_xlfn._xlws.FILTER(辅助信息!D:D,辅助信息!G:G=G26)</f>
        <v>五冶达州国道542项目</v>
      </c>
    </row>
    <row r="27" hidden="1" spans="1:10">
      <c r="A27" s="17" t="s">
        <v>414</v>
      </c>
      <c r="B27" s="18" t="s">
        <v>116</v>
      </c>
      <c r="C27" s="19" t="s">
        <v>28</v>
      </c>
      <c r="D27" s="17" t="s">
        <v>415</v>
      </c>
      <c r="E27" s="20">
        <v>17</v>
      </c>
      <c r="F27" s="21">
        <v>45751</v>
      </c>
      <c r="G27" s="22" t="s">
        <v>336</v>
      </c>
      <c r="H27" s="23" t="s">
        <v>332</v>
      </c>
      <c r="I27" s="24">
        <v>18398563998</v>
      </c>
      <c r="J27" s="10" t="str">
        <f>_xlfn._xlws.FILTER(辅助信息!D:D,辅助信息!G:G=G27)</f>
        <v>五冶达州国道542项目</v>
      </c>
    </row>
    <row r="28" hidden="1" spans="1:10">
      <c r="A28" s="17" t="s">
        <v>405</v>
      </c>
      <c r="B28" s="18" t="s">
        <v>116</v>
      </c>
      <c r="C28" s="19" t="s">
        <v>32</v>
      </c>
      <c r="D28" s="17" t="s">
        <v>415</v>
      </c>
      <c r="E28" s="20">
        <v>12</v>
      </c>
      <c r="F28" s="21">
        <v>45751</v>
      </c>
      <c r="G28" s="22" t="s">
        <v>337</v>
      </c>
      <c r="H28" s="23" t="s">
        <v>338</v>
      </c>
      <c r="I28" s="24">
        <v>13518183653</v>
      </c>
      <c r="J28" s="10" t="str">
        <f>_xlfn._xlws.FILTER(辅助信息!D:D,辅助信息!G:G=G28)</f>
        <v>五冶达州国道542项目</v>
      </c>
    </row>
    <row r="29" hidden="1" spans="1:10">
      <c r="A29" s="17" t="s">
        <v>405</v>
      </c>
      <c r="B29" s="18" t="s">
        <v>116</v>
      </c>
      <c r="C29" s="19" t="s">
        <v>18</v>
      </c>
      <c r="D29" s="17" t="s">
        <v>415</v>
      </c>
      <c r="E29" s="20">
        <v>10</v>
      </c>
      <c r="F29" s="21">
        <v>45751</v>
      </c>
      <c r="G29" s="22" t="s">
        <v>337</v>
      </c>
      <c r="H29" s="23" t="s">
        <v>338</v>
      </c>
      <c r="I29" s="24">
        <v>13518183653</v>
      </c>
      <c r="J29" s="10" t="str">
        <f>_xlfn._xlws.FILTER(辅助信息!D:D,辅助信息!G:G=G29)</f>
        <v>五冶达州国道542项目</v>
      </c>
    </row>
    <row r="30" hidden="1" spans="1:10">
      <c r="A30" s="17" t="s">
        <v>405</v>
      </c>
      <c r="B30" s="18" t="s">
        <v>116</v>
      </c>
      <c r="C30" s="19" t="s">
        <v>65</v>
      </c>
      <c r="D30" s="17" t="s">
        <v>415</v>
      </c>
      <c r="E30" s="20">
        <v>23</v>
      </c>
      <c r="F30" s="21">
        <v>45751</v>
      </c>
      <c r="G30" s="22" t="s">
        <v>337</v>
      </c>
      <c r="H30" s="23" t="s">
        <v>338</v>
      </c>
      <c r="I30" s="24">
        <v>13518183653</v>
      </c>
      <c r="J30" s="10" t="str">
        <f>_xlfn._xlws.FILTER(辅助信息!D:D,辅助信息!G:G=G30)</f>
        <v>五冶达州国道542项目</v>
      </c>
    </row>
    <row r="31" hidden="1" spans="1:10">
      <c r="A31" s="17" t="s">
        <v>405</v>
      </c>
      <c r="B31" s="18" t="s">
        <v>116</v>
      </c>
      <c r="C31" s="19" t="s">
        <v>419</v>
      </c>
      <c r="D31" s="17" t="s">
        <v>415</v>
      </c>
      <c r="E31" s="20">
        <v>54</v>
      </c>
      <c r="F31" s="21">
        <v>45752</v>
      </c>
      <c r="G31" s="22" t="s">
        <v>420</v>
      </c>
      <c r="H31" s="23" t="s">
        <v>376</v>
      </c>
      <c r="I31" s="24">
        <v>18349955455</v>
      </c>
      <c r="J31" s="10" t="str">
        <f>_xlfn._xlws.FILTER(辅助信息!D:D,辅助信息!G:G=G31)</f>
        <v>五冶钢构南充医学科学产业园建设项目</v>
      </c>
    </row>
    <row r="32" hidden="1" spans="1:10">
      <c r="A32" s="17" t="s">
        <v>405</v>
      </c>
      <c r="B32" s="18" t="s">
        <v>421</v>
      </c>
      <c r="C32" s="19" t="s">
        <v>422</v>
      </c>
      <c r="D32" s="17" t="s">
        <v>415</v>
      </c>
      <c r="E32" s="20">
        <v>8</v>
      </c>
      <c r="F32" s="21">
        <v>45752</v>
      </c>
      <c r="G32" s="22" t="s">
        <v>420</v>
      </c>
      <c r="H32" s="23" t="s">
        <v>376</v>
      </c>
      <c r="I32" s="24">
        <v>18349955455</v>
      </c>
      <c r="J32" s="10" t="str">
        <f>_xlfn._xlws.FILTER(辅助信息!D:D,辅助信息!G:G=G32)</f>
        <v>五冶钢构南充医学科学产业园建设项目</v>
      </c>
    </row>
    <row r="33" hidden="1" spans="1:10">
      <c r="A33" s="17" t="s">
        <v>405</v>
      </c>
      <c r="B33" s="18" t="s">
        <v>116</v>
      </c>
      <c r="C33" s="19" t="s">
        <v>423</v>
      </c>
      <c r="D33" s="17" t="s">
        <v>415</v>
      </c>
      <c r="E33" s="20">
        <v>9</v>
      </c>
      <c r="F33" s="21">
        <v>45752</v>
      </c>
      <c r="G33" s="22" t="s">
        <v>420</v>
      </c>
      <c r="H33" s="23" t="s">
        <v>376</v>
      </c>
      <c r="I33" s="24">
        <v>18349955455</v>
      </c>
      <c r="J33" s="10" t="str">
        <f>_xlfn._xlws.FILTER(辅助信息!D:D,辅助信息!G:G=G33)</f>
        <v>五冶钢构南充医学科学产业园建设项目</v>
      </c>
    </row>
    <row r="34" hidden="1" spans="1:10">
      <c r="A34" s="17" t="s">
        <v>406</v>
      </c>
      <c r="B34" s="18" t="s">
        <v>116</v>
      </c>
      <c r="C34" s="19" t="s">
        <v>27</v>
      </c>
      <c r="D34" s="17" t="s">
        <v>415</v>
      </c>
      <c r="E34" s="20">
        <v>19</v>
      </c>
      <c r="F34" s="21">
        <v>45752</v>
      </c>
      <c r="G34" s="22" t="s">
        <v>424</v>
      </c>
      <c r="H34" s="23" t="s">
        <v>382</v>
      </c>
      <c r="I34" s="24">
        <v>13908143055</v>
      </c>
      <c r="J34" s="10" t="str">
        <f>_xlfn._xlws.FILTER(辅助信息!D:D,辅助信息!G:G=G34)</f>
        <v>五冶钢构南充医学科学产业园建设项目</v>
      </c>
    </row>
    <row r="35" hidden="1" spans="1:10">
      <c r="A35" s="17" t="s">
        <v>406</v>
      </c>
      <c r="B35" s="18" t="s">
        <v>116</v>
      </c>
      <c r="C35" s="19" t="s">
        <v>19</v>
      </c>
      <c r="D35" s="17" t="s">
        <v>415</v>
      </c>
      <c r="E35" s="20">
        <v>11</v>
      </c>
      <c r="F35" s="21">
        <v>45752</v>
      </c>
      <c r="G35" s="22" t="s">
        <v>424</v>
      </c>
      <c r="H35" s="23" t="s">
        <v>382</v>
      </c>
      <c r="I35" s="24">
        <v>13908143055</v>
      </c>
      <c r="J35" s="10" t="str">
        <f>_xlfn._xlws.FILTER(辅助信息!D:D,辅助信息!G:G=G35)</f>
        <v>五冶钢构南充医学科学产业园建设项目</v>
      </c>
    </row>
    <row r="36" hidden="1" spans="1:10">
      <c r="A36" s="17" t="s">
        <v>406</v>
      </c>
      <c r="B36" s="18" t="s">
        <v>116</v>
      </c>
      <c r="C36" s="19" t="s">
        <v>30</v>
      </c>
      <c r="D36" s="17" t="s">
        <v>415</v>
      </c>
      <c r="E36" s="20">
        <v>5</v>
      </c>
      <c r="F36" s="21">
        <v>45752</v>
      </c>
      <c r="G36" s="22" t="s">
        <v>424</v>
      </c>
      <c r="H36" s="23" t="s">
        <v>382</v>
      </c>
      <c r="I36" s="24">
        <v>13908143055</v>
      </c>
      <c r="J36" s="10" t="str">
        <f>_xlfn._xlws.FILTER(辅助信息!D:D,辅助信息!G:G=G36)</f>
        <v>五冶钢构南充医学科学产业园建设项目</v>
      </c>
    </row>
    <row r="37" hidden="1" spans="1:10">
      <c r="A37" s="17" t="s">
        <v>406</v>
      </c>
      <c r="B37" s="18" t="s">
        <v>116</v>
      </c>
      <c r="C37" s="19" t="s">
        <v>425</v>
      </c>
      <c r="D37" s="17" t="s">
        <v>415</v>
      </c>
      <c r="E37" s="20">
        <v>3</v>
      </c>
      <c r="F37" s="21">
        <v>45752</v>
      </c>
      <c r="G37" s="22" t="s">
        <v>420</v>
      </c>
      <c r="H37" s="23" t="s">
        <v>376</v>
      </c>
      <c r="I37" s="24">
        <v>18349955455</v>
      </c>
      <c r="J37" s="10" t="str">
        <f>_xlfn._xlws.FILTER(辅助信息!D:D,辅助信息!G:G=G37)</f>
        <v>五冶钢构南充医学科学产业园建设项目</v>
      </c>
    </row>
    <row r="38" hidden="1" spans="1:10">
      <c r="A38" s="17" t="s">
        <v>406</v>
      </c>
      <c r="B38" s="18" t="s">
        <v>116</v>
      </c>
      <c r="C38" s="19" t="s">
        <v>426</v>
      </c>
      <c r="D38" s="17" t="s">
        <v>415</v>
      </c>
      <c r="E38" s="20">
        <v>12</v>
      </c>
      <c r="F38" s="21">
        <v>45752</v>
      </c>
      <c r="G38" s="22" t="s">
        <v>420</v>
      </c>
      <c r="H38" s="23" t="s">
        <v>376</v>
      </c>
      <c r="I38" s="24">
        <v>18349955455</v>
      </c>
      <c r="J38" s="10" t="str">
        <f>_xlfn._xlws.FILTER(辅助信息!D:D,辅助信息!G:G=G38)</f>
        <v>五冶钢构南充医学科学产业园建设项目</v>
      </c>
    </row>
    <row r="39" hidden="1" spans="1:10">
      <c r="A39" s="17" t="s">
        <v>406</v>
      </c>
      <c r="B39" s="18" t="s">
        <v>116</v>
      </c>
      <c r="C39" s="19" t="s">
        <v>427</v>
      </c>
      <c r="D39" s="17" t="s">
        <v>415</v>
      </c>
      <c r="E39" s="20">
        <v>6</v>
      </c>
      <c r="F39" s="21">
        <v>45752</v>
      </c>
      <c r="G39" s="22" t="s">
        <v>420</v>
      </c>
      <c r="H39" s="23" t="s">
        <v>376</v>
      </c>
      <c r="I39" s="24">
        <v>18349955455</v>
      </c>
      <c r="J39" s="10" t="str">
        <f>_xlfn._xlws.FILTER(辅助信息!D:D,辅助信息!G:G=G39)</f>
        <v>五冶钢构南充医学科学产业园建设项目</v>
      </c>
    </row>
    <row r="40" hidden="1" spans="1:10">
      <c r="A40" s="17" t="s">
        <v>406</v>
      </c>
      <c r="B40" s="18" t="s">
        <v>116</v>
      </c>
      <c r="C40" s="19" t="s">
        <v>419</v>
      </c>
      <c r="D40" s="17" t="s">
        <v>415</v>
      </c>
      <c r="E40" s="20">
        <v>13</v>
      </c>
      <c r="F40" s="21">
        <v>45752</v>
      </c>
      <c r="G40" s="22" t="s">
        <v>420</v>
      </c>
      <c r="H40" s="23" t="s">
        <v>376</v>
      </c>
      <c r="I40" s="24">
        <v>18349955455</v>
      </c>
      <c r="J40" s="10" t="str">
        <f>_xlfn._xlws.FILTER(辅助信息!D:D,辅助信息!G:G=G40)</f>
        <v>五冶钢构南充医学科学产业园建设项目</v>
      </c>
    </row>
    <row r="41" hidden="1" spans="1:10">
      <c r="A41" s="17" t="s">
        <v>407</v>
      </c>
      <c r="B41" s="18" t="s">
        <v>119</v>
      </c>
      <c r="C41" s="19" t="s">
        <v>40</v>
      </c>
      <c r="D41" s="17" t="s">
        <v>415</v>
      </c>
      <c r="E41" s="20">
        <v>22</v>
      </c>
      <c r="F41" s="21">
        <v>45753</v>
      </c>
      <c r="G41" s="22" t="s">
        <v>250</v>
      </c>
      <c r="H41" s="23" t="s">
        <v>251</v>
      </c>
      <c r="I41" s="24">
        <v>15692885305</v>
      </c>
      <c r="J41" s="10" t="str">
        <f>_xlfn._xlws.FILTER(辅助信息!D:D,辅助信息!G:G=G41)</f>
        <v>四川商建
射洪城乡一体化项目</v>
      </c>
    </row>
    <row r="42" hidden="1" spans="1:10">
      <c r="A42" s="17" t="s">
        <v>407</v>
      </c>
      <c r="B42" s="18" t="s">
        <v>116</v>
      </c>
      <c r="C42" s="19" t="s">
        <v>30</v>
      </c>
      <c r="D42" s="17" t="s">
        <v>415</v>
      </c>
      <c r="E42" s="20">
        <v>5</v>
      </c>
      <c r="F42" s="21">
        <v>45753</v>
      </c>
      <c r="G42" s="22" t="s">
        <v>250</v>
      </c>
      <c r="H42" s="23" t="s">
        <v>251</v>
      </c>
      <c r="I42" s="24">
        <v>15692885305</v>
      </c>
      <c r="J42" s="10" t="str">
        <f>_xlfn._xlws.FILTER(辅助信息!D:D,辅助信息!G:G=G42)</f>
        <v>四川商建
射洪城乡一体化项目</v>
      </c>
    </row>
    <row r="43" hidden="1" spans="1:10">
      <c r="A43" s="17" t="s">
        <v>407</v>
      </c>
      <c r="B43" s="18" t="s">
        <v>116</v>
      </c>
      <c r="C43" s="19" t="s">
        <v>18</v>
      </c>
      <c r="D43" s="17" t="s">
        <v>415</v>
      </c>
      <c r="E43" s="20">
        <v>5</v>
      </c>
      <c r="F43" s="21">
        <v>45753</v>
      </c>
      <c r="G43" s="22" t="s">
        <v>250</v>
      </c>
      <c r="H43" s="23" t="s">
        <v>251</v>
      </c>
      <c r="I43" s="24">
        <v>15692885305</v>
      </c>
      <c r="J43" s="10" t="str">
        <f>_xlfn._xlws.FILTER(辅助信息!D:D,辅助信息!G:G=G43)</f>
        <v>四川商建
射洪城乡一体化项目</v>
      </c>
    </row>
    <row r="44" hidden="1" spans="1:10">
      <c r="A44" s="17" t="s">
        <v>414</v>
      </c>
      <c r="B44" s="18" t="s">
        <v>116</v>
      </c>
      <c r="C44" s="19" t="s">
        <v>27</v>
      </c>
      <c r="D44" s="17" t="s">
        <v>415</v>
      </c>
      <c r="E44" s="20">
        <v>3</v>
      </c>
      <c r="F44" s="21">
        <v>45753</v>
      </c>
      <c r="G44" s="22" t="s">
        <v>306</v>
      </c>
      <c r="H44" s="23" t="s">
        <v>295</v>
      </c>
      <c r="I44" s="24">
        <v>18280895666</v>
      </c>
      <c r="J44" s="10" t="str">
        <f>_xlfn._xlws.FILTER(辅助信息!D:D,辅助信息!G:G=G44)</f>
        <v>五冶达州国道542项目</v>
      </c>
    </row>
    <row r="45" hidden="1" spans="1:10">
      <c r="A45" s="17" t="s">
        <v>414</v>
      </c>
      <c r="B45" s="18" t="s">
        <v>116</v>
      </c>
      <c r="C45" s="19" t="s">
        <v>32</v>
      </c>
      <c r="D45" s="17" t="s">
        <v>415</v>
      </c>
      <c r="E45" s="20">
        <v>9</v>
      </c>
      <c r="F45" s="21">
        <v>45753</v>
      </c>
      <c r="G45" s="22" t="s">
        <v>306</v>
      </c>
      <c r="H45" s="23" t="s">
        <v>295</v>
      </c>
      <c r="I45" s="24">
        <v>18280895666</v>
      </c>
      <c r="J45" s="10" t="str">
        <f>_xlfn._xlws.FILTER(辅助信息!D:D,辅助信息!G:G=G45)</f>
        <v>五冶达州国道542项目</v>
      </c>
    </row>
    <row r="46" hidden="1" spans="1:10">
      <c r="A46" s="17" t="s">
        <v>414</v>
      </c>
      <c r="B46" s="18" t="s">
        <v>116</v>
      </c>
      <c r="C46" s="19" t="s">
        <v>30</v>
      </c>
      <c r="D46" s="17" t="s">
        <v>415</v>
      </c>
      <c r="E46" s="20">
        <v>6</v>
      </c>
      <c r="F46" s="21">
        <v>45753</v>
      </c>
      <c r="G46" s="22" t="s">
        <v>306</v>
      </c>
      <c r="H46" s="23" t="s">
        <v>295</v>
      </c>
      <c r="I46" s="24">
        <v>18280895666</v>
      </c>
      <c r="J46" s="10" t="str">
        <f>_xlfn._xlws.FILTER(辅助信息!D:D,辅助信息!G:G=G46)</f>
        <v>五冶达州国道542项目</v>
      </c>
    </row>
    <row r="47" hidden="1" spans="1:10">
      <c r="A47" s="17" t="s">
        <v>414</v>
      </c>
      <c r="B47" s="18" t="s">
        <v>116</v>
      </c>
      <c r="C47" s="19" t="s">
        <v>52</v>
      </c>
      <c r="D47" s="17" t="s">
        <v>415</v>
      </c>
      <c r="E47" s="20">
        <v>17</v>
      </c>
      <c r="F47" s="21">
        <v>45753</v>
      </c>
      <c r="G47" s="22" t="s">
        <v>306</v>
      </c>
      <c r="H47" s="23" t="s">
        <v>295</v>
      </c>
      <c r="I47" s="24">
        <v>18280895666</v>
      </c>
      <c r="J47" s="10" t="str">
        <f>_xlfn._xlws.FILTER(辅助信息!D:D,辅助信息!G:G=G47)</f>
        <v>五冶达州国道542项目</v>
      </c>
    </row>
    <row r="48" hidden="1" spans="1:10">
      <c r="A48" s="17" t="s">
        <v>414</v>
      </c>
      <c r="B48" s="18" t="s">
        <v>428</v>
      </c>
      <c r="C48" s="19" t="s">
        <v>429</v>
      </c>
      <c r="D48" s="17" t="s">
        <v>415</v>
      </c>
      <c r="E48" s="20">
        <v>6</v>
      </c>
      <c r="F48" s="21">
        <v>45753</v>
      </c>
      <c r="G48" s="22" t="s">
        <v>430</v>
      </c>
      <c r="H48" s="23" t="s">
        <v>431</v>
      </c>
      <c r="I48" s="24">
        <v>13835906370</v>
      </c>
      <c r="J48" s="10" vm="1" t="e">
        <f>_xlfn._xlws.FILTER(辅助信息!D:D,辅助信息!G:G=G48)</f>
        <v>#VALUE!</v>
      </c>
    </row>
    <row r="49" hidden="1" spans="1:10">
      <c r="A49" s="17" t="s">
        <v>414</v>
      </c>
      <c r="B49" s="18" t="s">
        <v>116</v>
      </c>
      <c r="C49" s="19" t="s">
        <v>432</v>
      </c>
      <c r="D49" s="17" t="s">
        <v>415</v>
      </c>
      <c r="E49" s="20">
        <v>6</v>
      </c>
      <c r="F49" s="21">
        <v>45753</v>
      </c>
      <c r="G49" s="22" t="s">
        <v>430</v>
      </c>
      <c r="H49" s="23" t="s">
        <v>431</v>
      </c>
      <c r="I49" s="24">
        <v>13835906370</v>
      </c>
      <c r="J49" s="10" vm="1" t="e">
        <f>_xlfn._xlws.FILTER(辅助信息!D:D,辅助信息!G:G=G49)</f>
        <v>#VALUE!</v>
      </c>
    </row>
    <row r="50" hidden="1" spans="1:10">
      <c r="A50" s="17" t="s">
        <v>414</v>
      </c>
      <c r="B50" s="18" t="s">
        <v>116</v>
      </c>
      <c r="C50" s="19" t="s">
        <v>433</v>
      </c>
      <c r="D50" s="17" t="s">
        <v>415</v>
      </c>
      <c r="E50" s="20">
        <v>9</v>
      </c>
      <c r="F50" s="21">
        <v>45753</v>
      </c>
      <c r="G50" s="22" t="s">
        <v>430</v>
      </c>
      <c r="H50" s="23" t="s">
        <v>431</v>
      </c>
      <c r="I50" s="24">
        <v>13835906370</v>
      </c>
      <c r="J50" s="10" vm="1" t="e">
        <f>_xlfn._xlws.FILTER(辅助信息!D:D,辅助信息!G:G=G50)</f>
        <v>#VALUE!</v>
      </c>
    </row>
    <row r="51" hidden="1" spans="1:10">
      <c r="A51" s="17" t="s">
        <v>414</v>
      </c>
      <c r="B51" s="18" t="s">
        <v>116</v>
      </c>
      <c r="C51" s="19" t="s">
        <v>434</v>
      </c>
      <c r="D51" s="17" t="s">
        <v>415</v>
      </c>
      <c r="E51" s="20">
        <v>15</v>
      </c>
      <c r="F51" s="21">
        <v>45753</v>
      </c>
      <c r="G51" s="22" t="s">
        <v>430</v>
      </c>
      <c r="H51" s="23" t="s">
        <v>431</v>
      </c>
      <c r="I51" s="24">
        <v>13835906370</v>
      </c>
      <c r="J51" s="10" vm="1" t="e">
        <f>_xlfn._xlws.FILTER(辅助信息!D:D,辅助信息!G:G=G51)</f>
        <v>#VALUE!</v>
      </c>
    </row>
    <row r="52" hidden="1" spans="1:10">
      <c r="A52" s="17" t="s">
        <v>405</v>
      </c>
      <c r="B52" s="18" t="s">
        <v>116</v>
      </c>
      <c r="C52" s="19" t="s">
        <v>32</v>
      </c>
      <c r="D52" s="17" t="s">
        <v>415</v>
      </c>
      <c r="E52" s="20">
        <v>70</v>
      </c>
      <c r="F52" s="21">
        <v>45754</v>
      </c>
      <c r="G52" s="22" t="s">
        <v>250</v>
      </c>
      <c r="H52" s="23" t="s">
        <v>251</v>
      </c>
      <c r="I52" s="24">
        <v>15692885305</v>
      </c>
      <c r="J52" s="10" t="str">
        <f>_xlfn._xlws.FILTER(辅助信息!D:D,辅助信息!G:G=G52)</f>
        <v>四川商建
射洪城乡一体化项目</v>
      </c>
    </row>
    <row r="53" hidden="1" spans="1:10">
      <c r="A53" s="17" t="s">
        <v>405</v>
      </c>
      <c r="B53" s="18" t="s">
        <v>155</v>
      </c>
      <c r="C53" s="19" t="s">
        <v>53</v>
      </c>
      <c r="D53" s="17" t="s">
        <v>415</v>
      </c>
      <c r="E53" s="20">
        <v>3</v>
      </c>
      <c r="F53" s="21">
        <v>45754</v>
      </c>
      <c r="G53" s="22" t="s">
        <v>420</v>
      </c>
      <c r="H53" s="23" t="s">
        <v>376</v>
      </c>
      <c r="I53" s="24">
        <v>18349955455</v>
      </c>
      <c r="J53" s="10" t="str">
        <f>_xlfn._xlws.FILTER(辅助信息!D:D,辅助信息!G:G=G53)</f>
        <v>五冶钢构南充医学科学产业园建设项目</v>
      </c>
    </row>
    <row r="54" hidden="1" spans="1:10">
      <c r="A54" s="17" t="s">
        <v>405</v>
      </c>
      <c r="B54" s="18" t="s">
        <v>116</v>
      </c>
      <c r="C54" s="19" t="s">
        <v>86</v>
      </c>
      <c r="D54" s="17" t="s">
        <v>415</v>
      </c>
      <c r="E54" s="20">
        <v>67</v>
      </c>
      <c r="F54" s="21">
        <v>45754</v>
      </c>
      <c r="G54" s="22" t="s">
        <v>420</v>
      </c>
      <c r="H54" s="23" t="s">
        <v>376</v>
      </c>
      <c r="I54" s="24">
        <v>18349955455</v>
      </c>
      <c r="J54" s="10" t="str">
        <f>_xlfn._xlws.FILTER(辅助信息!D:D,辅助信息!G:G=G54)</f>
        <v>五冶钢构南充医学科学产业园建设项目</v>
      </c>
    </row>
    <row r="55" hidden="1" spans="1:10">
      <c r="A55" s="17" t="s">
        <v>406</v>
      </c>
      <c r="B55" s="18" t="s">
        <v>116</v>
      </c>
      <c r="C55" s="19" t="s">
        <v>435</v>
      </c>
      <c r="D55" s="17" t="s">
        <v>415</v>
      </c>
      <c r="E55" s="20">
        <v>105</v>
      </c>
      <c r="F55" s="21">
        <v>45754</v>
      </c>
      <c r="G55" s="22" t="s">
        <v>430</v>
      </c>
      <c r="H55" s="23" t="s">
        <v>431</v>
      </c>
      <c r="I55" s="24">
        <v>13835906370</v>
      </c>
      <c r="J55" s="10" vm="1" t="e">
        <f>_xlfn._xlws.FILTER(辅助信息!D:D,辅助信息!G:G=G55)</f>
        <v>#VALUE!</v>
      </c>
    </row>
    <row r="56" hidden="1" spans="1:10">
      <c r="A56" s="17" t="s">
        <v>406</v>
      </c>
      <c r="B56" s="18" t="s">
        <v>116</v>
      </c>
      <c r="C56" s="19" t="s">
        <v>436</v>
      </c>
      <c r="D56" s="17" t="s">
        <v>415</v>
      </c>
      <c r="E56" s="20">
        <v>15</v>
      </c>
      <c r="F56" s="21">
        <v>45754</v>
      </c>
      <c r="G56" s="22" t="s">
        <v>437</v>
      </c>
      <c r="H56" s="23" t="s">
        <v>438</v>
      </c>
      <c r="I56" s="24">
        <v>13891371707</v>
      </c>
      <c r="J56" s="10" vm="1" t="e">
        <f>_xlfn._xlws.FILTER(辅助信息!D:D,辅助信息!G:G=G56)</f>
        <v>#VALUE!</v>
      </c>
    </row>
    <row r="57" hidden="1" spans="1:10">
      <c r="A57" s="17" t="s">
        <v>406</v>
      </c>
      <c r="B57" s="18" t="s">
        <v>116</v>
      </c>
      <c r="C57" s="19" t="s">
        <v>439</v>
      </c>
      <c r="D57" s="17" t="s">
        <v>415</v>
      </c>
      <c r="E57" s="20">
        <v>20</v>
      </c>
      <c r="F57" s="21">
        <v>45754</v>
      </c>
      <c r="G57" s="22" t="s">
        <v>437</v>
      </c>
      <c r="H57" s="23" t="s">
        <v>438</v>
      </c>
      <c r="I57" s="24">
        <v>13891371707</v>
      </c>
      <c r="J57" s="10" vm="1" t="e">
        <f>_xlfn._xlws.FILTER(辅助信息!D:D,辅助信息!G:G=G57)</f>
        <v>#VALUE!</v>
      </c>
    </row>
    <row r="58" hidden="1" spans="1:10">
      <c r="A58" s="17" t="s">
        <v>418</v>
      </c>
      <c r="B58" s="18" t="s">
        <v>119</v>
      </c>
      <c r="C58" s="19" t="s">
        <v>41</v>
      </c>
      <c r="D58" s="17" t="s">
        <v>415</v>
      </c>
      <c r="E58" s="20">
        <v>24</v>
      </c>
      <c r="F58" s="21">
        <v>45754</v>
      </c>
      <c r="G58" s="22" t="s">
        <v>190</v>
      </c>
      <c r="H58" s="23" t="s">
        <v>191</v>
      </c>
      <c r="I58" s="24">
        <v>13458642015</v>
      </c>
      <c r="J58" s="10" t="str">
        <f>_xlfn._xlws.FILTER(辅助信息!D:D,辅助信息!G:G=G58)</f>
        <v>华西萌海-科创农业生态谷</v>
      </c>
    </row>
    <row r="59" hidden="1" spans="1:10">
      <c r="A59" s="17" t="s">
        <v>418</v>
      </c>
      <c r="B59" s="18" t="s">
        <v>116</v>
      </c>
      <c r="C59" s="19" t="s">
        <v>27</v>
      </c>
      <c r="D59" s="17" t="s">
        <v>415</v>
      </c>
      <c r="E59" s="20">
        <v>10</v>
      </c>
      <c r="F59" s="21">
        <v>45754</v>
      </c>
      <c r="G59" s="22" t="s">
        <v>190</v>
      </c>
      <c r="H59" s="23" t="s">
        <v>191</v>
      </c>
      <c r="I59" s="24">
        <v>13458642015</v>
      </c>
      <c r="J59" s="10" t="str">
        <f>_xlfn._xlws.FILTER(辅助信息!D:D,辅助信息!G:G=G59)</f>
        <v>华西萌海-科创农业生态谷</v>
      </c>
    </row>
    <row r="60" hidden="1" spans="1:10">
      <c r="A60" s="17" t="s">
        <v>418</v>
      </c>
      <c r="B60" s="18" t="s">
        <v>119</v>
      </c>
      <c r="C60" s="19" t="s">
        <v>40</v>
      </c>
      <c r="D60" s="17" t="s">
        <v>415</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418</v>
      </c>
      <c r="B61" s="18" t="s">
        <v>119</v>
      </c>
      <c r="C61" s="19" t="s">
        <v>41</v>
      </c>
      <c r="D61" s="17" t="s">
        <v>415</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418</v>
      </c>
      <c r="B62" s="18" t="s">
        <v>116</v>
      </c>
      <c r="C62" s="19" t="s">
        <v>27</v>
      </c>
      <c r="D62" s="17" t="s">
        <v>415</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418</v>
      </c>
      <c r="B63" s="18" t="s">
        <v>116</v>
      </c>
      <c r="C63" s="19" t="s">
        <v>19</v>
      </c>
      <c r="D63" s="17" t="s">
        <v>415</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418</v>
      </c>
      <c r="B64" s="18" t="s">
        <v>116</v>
      </c>
      <c r="C64" s="19" t="s">
        <v>33</v>
      </c>
      <c r="D64" s="17" t="s">
        <v>415</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418</v>
      </c>
      <c r="B65" s="18" t="s">
        <v>116</v>
      </c>
      <c r="C65" s="19" t="s">
        <v>18</v>
      </c>
      <c r="D65" s="17" t="s">
        <v>415</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414</v>
      </c>
      <c r="B66" s="18" t="s">
        <v>116</v>
      </c>
      <c r="C66" s="19" t="s">
        <v>19</v>
      </c>
      <c r="D66" s="17" t="s">
        <v>415</v>
      </c>
      <c r="E66" s="20">
        <v>2.6</v>
      </c>
      <c r="F66" s="21">
        <v>45755</v>
      </c>
      <c r="G66" s="22" t="s">
        <v>343</v>
      </c>
      <c r="H66" s="23" t="s">
        <v>332</v>
      </c>
      <c r="I66" s="24">
        <v>18398563998</v>
      </c>
      <c r="J66" s="10" t="str">
        <f>_xlfn._xlws.FILTER(辅助信息!D:D,辅助信息!G:G=G66)</f>
        <v>五冶达州国道542项目</v>
      </c>
    </row>
    <row r="67" hidden="1" spans="1:10">
      <c r="A67" s="17" t="s">
        <v>414</v>
      </c>
      <c r="B67" s="18" t="s">
        <v>116</v>
      </c>
      <c r="C67" s="19" t="s">
        <v>18</v>
      </c>
      <c r="D67" s="17" t="s">
        <v>415</v>
      </c>
      <c r="E67" s="20">
        <v>20.792</v>
      </c>
      <c r="F67" s="21">
        <v>45755</v>
      </c>
      <c r="G67" s="22" t="s">
        <v>343</v>
      </c>
      <c r="H67" s="23" t="s">
        <v>332</v>
      </c>
      <c r="I67" s="24">
        <v>18398563998</v>
      </c>
      <c r="J67" s="10" t="str">
        <f>_xlfn._xlws.FILTER(辅助信息!D:D,辅助信息!G:G=G67)</f>
        <v>五冶达州国道542项目</v>
      </c>
    </row>
    <row r="68" hidden="1" spans="1:10">
      <c r="A68" s="17" t="s">
        <v>414</v>
      </c>
      <c r="B68" s="18" t="s">
        <v>116</v>
      </c>
      <c r="C68" s="19" t="s">
        <v>86</v>
      </c>
      <c r="D68" s="17" t="s">
        <v>415</v>
      </c>
      <c r="E68" s="20">
        <v>9.996</v>
      </c>
      <c r="F68" s="21">
        <v>45755</v>
      </c>
      <c r="G68" s="22" t="s">
        <v>343</v>
      </c>
      <c r="H68" s="23" t="s">
        <v>332</v>
      </c>
      <c r="I68" s="24">
        <v>18398563998</v>
      </c>
      <c r="J68" s="10" t="str">
        <f>_xlfn._xlws.FILTER(辅助信息!D:D,辅助信息!G:G=G68)</f>
        <v>五冶达州国道542项目</v>
      </c>
    </row>
    <row r="69" hidden="1" spans="1:10">
      <c r="A69" s="17" t="s">
        <v>414</v>
      </c>
      <c r="B69" s="18" t="s">
        <v>155</v>
      </c>
      <c r="C69" s="19" t="s">
        <v>53</v>
      </c>
      <c r="D69" s="17" t="s">
        <v>415</v>
      </c>
      <c r="E69" s="20">
        <v>5</v>
      </c>
      <c r="F69" s="21">
        <v>45755</v>
      </c>
      <c r="G69" s="22" t="s">
        <v>327</v>
      </c>
      <c r="H69" s="23" t="s">
        <v>328</v>
      </c>
      <c r="I69" s="24">
        <v>13518257339</v>
      </c>
      <c r="J69" s="10" t="str">
        <f>_xlfn._xlws.FILTER(辅助信息!D:D,辅助信息!G:G=G69)</f>
        <v>五冶达州国道542项目</v>
      </c>
    </row>
    <row r="70" hidden="1" spans="1:10">
      <c r="A70" s="17" t="s">
        <v>414</v>
      </c>
      <c r="B70" s="18" t="s">
        <v>155</v>
      </c>
      <c r="C70" s="19" t="s">
        <v>53</v>
      </c>
      <c r="D70" s="17" t="s">
        <v>415</v>
      </c>
      <c r="E70" s="20">
        <v>3</v>
      </c>
      <c r="F70" s="21">
        <v>45755</v>
      </c>
      <c r="G70" s="22" t="s">
        <v>301</v>
      </c>
      <c r="H70" s="23" t="s">
        <v>302</v>
      </c>
      <c r="I70" s="24">
        <v>18302894198</v>
      </c>
      <c r="J70" s="10" t="str">
        <f>_xlfn._xlws.FILTER(辅助信息!D:D,辅助信息!G:G=G70)</f>
        <v>五冶达州国道542项目</v>
      </c>
    </row>
    <row r="71" hidden="1" spans="1:10">
      <c r="A71" s="17" t="s">
        <v>414</v>
      </c>
      <c r="B71" s="18" t="s">
        <v>116</v>
      </c>
      <c r="C71" s="19" t="s">
        <v>27</v>
      </c>
      <c r="D71" s="17" t="s">
        <v>415</v>
      </c>
      <c r="E71" s="20">
        <v>8</v>
      </c>
      <c r="F71" s="21">
        <v>45755</v>
      </c>
      <c r="G71" s="22" t="s">
        <v>301</v>
      </c>
      <c r="H71" s="23" t="s">
        <v>302</v>
      </c>
      <c r="I71" s="24">
        <v>18302894198</v>
      </c>
      <c r="J71" s="10" t="str">
        <f>_xlfn._xlws.FILTER(辅助信息!D:D,辅助信息!G:G=G71)</f>
        <v>五冶达州国道542项目</v>
      </c>
    </row>
    <row r="72" hidden="1" spans="1:10">
      <c r="A72" s="17" t="s">
        <v>414</v>
      </c>
      <c r="B72" s="18" t="s">
        <v>116</v>
      </c>
      <c r="C72" s="19" t="s">
        <v>30</v>
      </c>
      <c r="D72" s="17" t="s">
        <v>415</v>
      </c>
      <c r="E72" s="20">
        <v>24</v>
      </c>
      <c r="F72" s="21">
        <v>45755</v>
      </c>
      <c r="G72" s="22" t="s">
        <v>301</v>
      </c>
      <c r="H72" s="23" t="s">
        <v>302</v>
      </c>
      <c r="I72" s="24">
        <v>18302894198</v>
      </c>
      <c r="J72" s="10" t="str">
        <f>_xlfn._xlws.FILTER(辅助信息!D:D,辅助信息!G:G=G72)</f>
        <v>五冶达州国道542项目</v>
      </c>
    </row>
    <row r="73" hidden="1" spans="1:10">
      <c r="A73" s="25" t="s">
        <v>414</v>
      </c>
      <c r="B73" s="17" t="s">
        <v>119</v>
      </c>
      <c r="C73" s="17" t="s">
        <v>49</v>
      </c>
      <c r="D73" s="17" t="s">
        <v>415</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414</v>
      </c>
      <c r="B74" s="17" t="s">
        <v>116</v>
      </c>
      <c r="C74" s="17" t="s">
        <v>27</v>
      </c>
      <c r="D74" s="17" t="s">
        <v>415</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414</v>
      </c>
      <c r="B75" s="17" t="s">
        <v>116</v>
      </c>
      <c r="C75" s="17" t="s">
        <v>19</v>
      </c>
      <c r="D75" s="17" t="s">
        <v>415</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405</v>
      </c>
      <c r="B76" s="17" t="s">
        <v>119</v>
      </c>
      <c r="C76" s="17" t="s">
        <v>40</v>
      </c>
      <c r="D76" s="17" t="s">
        <v>415</v>
      </c>
      <c r="E76" s="20">
        <v>3</v>
      </c>
      <c r="F76" s="21">
        <v>45756</v>
      </c>
      <c r="G76" s="26" t="s">
        <v>440</v>
      </c>
      <c r="H76" s="17" t="s">
        <v>366</v>
      </c>
      <c r="I76" s="17">
        <v>19950525030</v>
      </c>
      <c r="J76" s="10" t="str">
        <f>_xlfn._xlws.FILTER(辅助信息!D:D,辅助信息!G:G=G76)</f>
        <v>五冶钢构南充医学科学产业园建设项目</v>
      </c>
    </row>
    <row r="77" hidden="1" spans="1:10">
      <c r="A77" s="25" t="s">
        <v>405</v>
      </c>
      <c r="B77" s="17" t="s">
        <v>119</v>
      </c>
      <c r="C77" s="17" t="s">
        <v>41</v>
      </c>
      <c r="D77" s="17" t="s">
        <v>415</v>
      </c>
      <c r="E77" s="20">
        <v>3</v>
      </c>
      <c r="F77" s="21">
        <v>45756</v>
      </c>
      <c r="G77" s="26" t="s">
        <v>440</v>
      </c>
      <c r="H77" s="17" t="s">
        <v>366</v>
      </c>
      <c r="I77" s="17">
        <v>19950525030</v>
      </c>
      <c r="J77" s="10" t="str">
        <f>_xlfn._xlws.FILTER(辅助信息!D:D,辅助信息!G:G=G77)</f>
        <v>五冶钢构南充医学科学产业园建设项目</v>
      </c>
    </row>
    <row r="78" hidden="1" spans="1:10">
      <c r="A78" s="25" t="s">
        <v>405</v>
      </c>
      <c r="B78" s="17" t="s">
        <v>116</v>
      </c>
      <c r="C78" s="17" t="s">
        <v>19</v>
      </c>
      <c r="D78" s="17" t="s">
        <v>415</v>
      </c>
      <c r="E78" s="20">
        <v>30</v>
      </c>
      <c r="F78" s="21">
        <v>45756</v>
      </c>
      <c r="G78" s="26" t="s">
        <v>440</v>
      </c>
      <c r="H78" s="17" t="s">
        <v>366</v>
      </c>
      <c r="I78" s="17">
        <v>19950525030</v>
      </c>
      <c r="J78" s="10" t="str">
        <f>_xlfn._xlws.FILTER(辅助信息!D:D,辅助信息!G:G=G78)</f>
        <v>五冶钢构南充医学科学产业园建设项目</v>
      </c>
    </row>
    <row r="79" hidden="1" spans="1:10">
      <c r="A79" s="25" t="s">
        <v>405</v>
      </c>
      <c r="B79" s="17" t="s">
        <v>119</v>
      </c>
      <c r="C79" s="17" t="s">
        <v>40</v>
      </c>
      <c r="D79" s="17" t="s">
        <v>415</v>
      </c>
      <c r="E79" s="20">
        <v>12.5</v>
      </c>
      <c r="F79" s="21">
        <v>45756</v>
      </c>
      <c r="G79" s="26" t="s">
        <v>219</v>
      </c>
      <c r="H79" s="17" t="s">
        <v>220</v>
      </c>
      <c r="I79" s="17">
        <v>15108211617</v>
      </c>
      <c r="J79" s="10" t="str">
        <f>_xlfn._xlws.FILTER(辅助信息!D:D,辅助信息!G:G=G79)</f>
        <v>商投建工达州中医药科技园</v>
      </c>
    </row>
    <row r="80" hidden="1" spans="1:10">
      <c r="A80" s="25" t="s">
        <v>405</v>
      </c>
      <c r="B80" s="17" t="s">
        <v>116</v>
      </c>
      <c r="C80" s="17" t="s">
        <v>19</v>
      </c>
      <c r="D80" s="17" t="s">
        <v>415</v>
      </c>
      <c r="E80" s="20">
        <v>45</v>
      </c>
      <c r="F80" s="21">
        <v>45756</v>
      </c>
      <c r="G80" s="26" t="s">
        <v>219</v>
      </c>
      <c r="H80" s="17" t="s">
        <v>220</v>
      </c>
      <c r="I80" s="17">
        <v>15108211617</v>
      </c>
      <c r="J80" s="10" t="str">
        <f>_xlfn._xlws.FILTER(辅助信息!D:D,辅助信息!G:G=G80)</f>
        <v>商投建工达州中医药科技园</v>
      </c>
    </row>
    <row r="81" hidden="1" spans="1:10">
      <c r="A81" s="25" t="s">
        <v>405</v>
      </c>
      <c r="B81" s="17" t="s">
        <v>116</v>
      </c>
      <c r="C81" s="17" t="s">
        <v>32</v>
      </c>
      <c r="D81" s="17" t="s">
        <v>415</v>
      </c>
      <c r="E81" s="20">
        <v>102</v>
      </c>
      <c r="F81" s="21">
        <v>45756</v>
      </c>
      <c r="G81" s="26" t="s">
        <v>224</v>
      </c>
      <c r="H81" s="17" t="s">
        <v>225</v>
      </c>
      <c r="I81" s="17">
        <v>18381899787</v>
      </c>
      <c r="J81" s="10" t="str">
        <f>_xlfn._xlws.FILTER(辅助信息!D:D,辅助信息!G:G=G81)</f>
        <v>商投建工达州中医药科技园</v>
      </c>
    </row>
    <row r="82" hidden="1" spans="1:10">
      <c r="A82" s="25" t="s">
        <v>405</v>
      </c>
      <c r="B82" s="17" t="s">
        <v>116</v>
      </c>
      <c r="C82" s="17" t="s">
        <v>65</v>
      </c>
      <c r="D82" s="17" t="s">
        <v>415</v>
      </c>
      <c r="E82" s="20">
        <v>81</v>
      </c>
      <c r="F82" s="21">
        <v>45756</v>
      </c>
      <c r="G82" s="26" t="s">
        <v>224</v>
      </c>
      <c r="H82" s="17" t="s">
        <v>225</v>
      </c>
      <c r="I82" s="17">
        <v>18381899787</v>
      </c>
      <c r="J82" s="10" t="str">
        <f>_xlfn._xlws.FILTER(辅助信息!D:D,辅助信息!G:G=G82)</f>
        <v>商投建工达州中医药科技园</v>
      </c>
    </row>
    <row r="83" hidden="1" spans="1:10">
      <c r="A83" s="25" t="s">
        <v>418</v>
      </c>
      <c r="B83" s="17" t="s">
        <v>119</v>
      </c>
      <c r="C83" s="17" t="s">
        <v>41</v>
      </c>
      <c r="D83" s="17" t="s">
        <v>415</v>
      </c>
      <c r="E83" s="20">
        <v>2.5</v>
      </c>
      <c r="F83" s="21">
        <v>45756</v>
      </c>
      <c r="G83" s="26" t="s">
        <v>172</v>
      </c>
      <c r="H83" s="17" t="s">
        <v>173</v>
      </c>
      <c r="I83" s="17">
        <v>18384145895</v>
      </c>
      <c r="J83" s="10" t="str">
        <f>_xlfn._xlws.FILTER(辅助信息!D:D,辅助信息!G:G=G83)</f>
        <v>华西酒城南</v>
      </c>
    </row>
    <row r="84" hidden="1" spans="1:10">
      <c r="A84" s="25" t="s">
        <v>418</v>
      </c>
      <c r="B84" s="17" t="s">
        <v>119</v>
      </c>
      <c r="C84" s="17" t="s">
        <v>26</v>
      </c>
      <c r="D84" s="17" t="s">
        <v>415</v>
      </c>
      <c r="E84" s="20">
        <v>32.5</v>
      </c>
      <c r="F84" s="21">
        <v>45756</v>
      </c>
      <c r="G84" s="26" t="s">
        <v>172</v>
      </c>
      <c r="H84" s="17" t="s">
        <v>173</v>
      </c>
      <c r="I84" s="17">
        <v>18384145895</v>
      </c>
      <c r="J84" s="10" t="str">
        <f>_xlfn._xlws.FILTER(辅助信息!D:D,辅助信息!G:G=G84)</f>
        <v>华西酒城南</v>
      </c>
    </row>
    <row r="85" hidden="1" spans="1:10">
      <c r="A85" s="25" t="s">
        <v>414</v>
      </c>
      <c r="B85" s="17" t="s">
        <v>119</v>
      </c>
      <c r="C85" s="17" t="s">
        <v>49</v>
      </c>
      <c r="D85" s="17" t="s">
        <v>415</v>
      </c>
      <c r="E85" s="20">
        <v>6</v>
      </c>
      <c r="F85" s="21">
        <v>45757</v>
      </c>
      <c r="G85" s="26" t="s">
        <v>441</v>
      </c>
      <c r="H85" s="17" t="s">
        <v>376</v>
      </c>
      <c r="I85" s="17">
        <v>18349955455</v>
      </c>
      <c r="J85" s="10" t="str">
        <f>_xlfn._xlws.FILTER(辅助信息!D:D,辅助信息!G:G=G85)</f>
        <v>五冶钢构南充医学科学产业园建设项目</v>
      </c>
    </row>
    <row r="86" hidden="1" spans="1:10">
      <c r="A86" s="25" t="s">
        <v>414</v>
      </c>
      <c r="B86" s="17" t="s">
        <v>119</v>
      </c>
      <c r="C86" s="17" t="s">
        <v>40</v>
      </c>
      <c r="D86" s="17" t="s">
        <v>415</v>
      </c>
      <c r="E86" s="20">
        <v>10</v>
      </c>
      <c r="F86" s="21">
        <v>45757</v>
      </c>
      <c r="G86" s="26" t="s">
        <v>441</v>
      </c>
      <c r="H86" s="17" t="s">
        <v>376</v>
      </c>
      <c r="I86" s="17">
        <v>18349955455</v>
      </c>
      <c r="J86" s="10" t="str">
        <f>_xlfn._xlws.FILTER(辅助信息!D:D,辅助信息!G:G=G86)</f>
        <v>五冶钢构南充医学科学产业园建设项目</v>
      </c>
    </row>
    <row r="87" hidden="1" spans="1:10">
      <c r="A87" s="25" t="s">
        <v>414</v>
      </c>
      <c r="B87" s="17" t="s">
        <v>116</v>
      </c>
      <c r="C87" s="17" t="s">
        <v>32</v>
      </c>
      <c r="D87" s="17" t="s">
        <v>415</v>
      </c>
      <c r="E87" s="20">
        <v>2</v>
      </c>
      <c r="F87" s="21">
        <v>45757</v>
      </c>
      <c r="G87" s="26" t="s">
        <v>441</v>
      </c>
      <c r="H87" s="17" t="s">
        <v>376</v>
      </c>
      <c r="I87" s="17">
        <v>18349955455</v>
      </c>
      <c r="J87" s="10" t="str">
        <f>_xlfn._xlws.FILTER(辅助信息!D:D,辅助信息!G:G=G87)</f>
        <v>五冶钢构南充医学科学产业园建设项目</v>
      </c>
    </row>
    <row r="88" hidden="1" spans="1:10">
      <c r="A88" s="25" t="s">
        <v>414</v>
      </c>
      <c r="B88" s="17" t="s">
        <v>116</v>
      </c>
      <c r="C88" s="17" t="s">
        <v>33</v>
      </c>
      <c r="D88" s="17" t="s">
        <v>415</v>
      </c>
      <c r="E88" s="20">
        <v>9</v>
      </c>
      <c r="F88" s="21">
        <v>45757</v>
      </c>
      <c r="G88" s="26" t="s">
        <v>441</v>
      </c>
      <c r="H88" s="17" t="s">
        <v>376</v>
      </c>
      <c r="I88" s="17">
        <v>18349955455</v>
      </c>
      <c r="J88" s="10" t="str">
        <f>_xlfn._xlws.FILTER(辅助信息!D:D,辅助信息!G:G=G88)</f>
        <v>五冶钢构南充医学科学产业园建设项目</v>
      </c>
    </row>
    <row r="89" hidden="1" spans="1:10">
      <c r="A89" s="25" t="s">
        <v>414</v>
      </c>
      <c r="B89" s="17" t="s">
        <v>116</v>
      </c>
      <c r="C89" s="17" t="s">
        <v>18</v>
      </c>
      <c r="D89" s="17" t="s">
        <v>415</v>
      </c>
      <c r="E89" s="20">
        <v>8</v>
      </c>
      <c r="F89" s="21">
        <v>45757</v>
      </c>
      <c r="G89" s="26" t="s">
        <v>441</v>
      </c>
      <c r="H89" s="17" t="s">
        <v>376</v>
      </c>
      <c r="I89" s="17">
        <v>18349955455</v>
      </c>
      <c r="J89" s="10" t="str">
        <f>_xlfn._xlws.FILTER(辅助信息!D:D,辅助信息!G:G=G89)</f>
        <v>五冶钢构南充医学科学产业园建设项目</v>
      </c>
    </row>
    <row r="90" hidden="1" spans="1:10">
      <c r="A90" s="25" t="s">
        <v>414</v>
      </c>
      <c r="B90" s="17" t="s">
        <v>119</v>
      </c>
      <c r="C90" s="17" t="s">
        <v>49</v>
      </c>
      <c r="D90" s="17" t="s">
        <v>415</v>
      </c>
      <c r="E90" s="20">
        <v>11.5</v>
      </c>
      <c r="F90" s="21">
        <v>45757</v>
      </c>
      <c r="G90" s="26" t="s">
        <v>440</v>
      </c>
      <c r="H90" s="17" t="s">
        <v>366</v>
      </c>
      <c r="I90" s="17">
        <v>19950525030</v>
      </c>
      <c r="J90" s="10" t="str">
        <f>_xlfn._xlws.FILTER(辅助信息!D:D,辅助信息!G:G=G90)</f>
        <v>五冶钢构南充医学科学产业园建设项目</v>
      </c>
    </row>
    <row r="91" hidden="1" spans="1:10">
      <c r="A91" s="25" t="s">
        <v>414</v>
      </c>
      <c r="B91" s="17" t="s">
        <v>116</v>
      </c>
      <c r="C91" s="17" t="s">
        <v>27</v>
      </c>
      <c r="D91" s="17" t="s">
        <v>415</v>
      </c>
      <c r="E91" s="20">
        <v>5.5</v>
      </c>
      <c r="F91" s="21">
        <v>45757</v>
      </c>
      <c r="G91" s="26" t="s">
        <v>440</v>
      </c>
      <c r="H91" s="17" t="s">
        <v>366</v>
      </c>
      <c r="I91" s="17">
        <v>19950525030</v>
      </c>
      <c r="J91" s="10" t="str">
        <f>_xlfn._xlws.FILTER(辅助信息!D:D,辅助信息!G:G=G91)</f>
        <v>五冶钢构南充医学科学产业园建设项目</v>
      </c>
    </row>
    <row r="92" hidden="1" spans="1:10">
      <c r="A92" s="25" t="s">
        <v>414</v>
      </c>
      <c r="B92" s="17" t="s">
        <v>116</v>
      </c>
      <c r="C92" s="17" t="s">
        <v>19</v>
      </c>
      <c r="D92" s="17" t="s">
        <v>415</v>
      </c>
      <c r="E92" s="20">
        <v>15</v>
      </c>
      <c r="F92" s="21">
        <v>45757</v>
      </c>
      <c r="G92" s="26" t="s">
        <v>440</v>
      </c>
      <c r="H92" s="17" t="s">
        <v>366</v>
      </c>
      <c r="I92" s="17">
        <v>19950525030</v>
      </c>
      <c r="J92" s="10" t="str">
        <f>_xlfn._xlws.FILTER(辅助信息!D:D,辅助信息!G:G=G92)</f>
        <v>五冶钢构南充医学科学产业园建设项目</v>
      </c>
    </row>
    <row r="93" hidden="1" spans="1:10">
      <c r="A93" s="25" t="s">
        <v>414</v>
      </c>
      <c r="B93" s="17" t="s">
        <v>116</v>
      </c>
      <c r="C93" s="17" t="s">
        <v>30</v>
      </c>
      <c r="D93" s="17" t="s">
        <v>415</v>
      </c>
      <c r="E93" s="20">
        <v>3</v>
      </c>
      <c r="F93" s="21">
        <v>45757</v>
      </c>
      <c r="G93" s="26" t="s">
        <v>440</v>
      </c>
      <c r="H93" s="17" t="s">
        <v>366</v>
      </c>
      <c r="I93" s="17">
        <v>19950525030</v>
      </c>
      <c r="J93" s="10" t="str">
        <f>_xlfn._xlws.FILTER(辅助信息!D:D,辅助信息!G:G=G93)</f>
        <v>五冶钢构南充医学科学产业园建设项目</v>
      </c>
    </row>
    <row r="94" hidden="1" spans="1:10">
      <c r="A94" s="25" t="s">
        <v>414</v>
      </c>
      <c r="B94" s="17" t="s">
        <v>116</v>
      </c>
      <c r="C94" s="17" t="s">
        <v>28</v>
      </c>
      <c r="D94" s="17" t="s">
        <v>415</v>
      </c>
      <c r="E94" s="20">
        <v>55</v>
      </c>
      <c r="F94" s="21">
        <v>45757</v>
      </c>
      <c r="G94" s="26" t="s">
        <v>288</v>
      </c>
      <c r="H94" s="17" t="s">
        <v>289</v>
      </c>
      <c r="I94" s="17">
        <v>13551450899</v>
      </c>
      <c r="J94" s="10" t="str">
        <f>_xlfn._xlws.FILTER(辅助信息!D:D,辅助信息!G:G=G94)</f>
        <v>五冶达州国道542项目</v>
      </c>
    </row>
    <row r="95" hidden="1" spans="1:10">
      <c r="A95" s="25" t="s">
        <v>414</v>
      </c>
      <c r="B95" s="17" t="s">
        <v>119</v>
      </c>
      <c r="C95" s="17" t="s">
        <v>40</v>
      </c>
      <c r="D95" s="17" t="s">
        <v>415</v>
      </c>
      <c r="E95" s="20">
        <v>21</v>
      </c>
      <c r="F95" s="21">
        <v>45757</v>
      </c>
      <c r="G95" s="26" t="s">
        <v>290</v>
      </c>
      <c r="H95" s="17" t="s">
        <v>291</v>
      </c>
      <c r="I95" s="17">
        <v>18281865966</v>
      </c>
      <c r="J95" s="10" t="str">
        <f>_xlfn._xlws.FILTER(辅助信息!D:D,辅助信息!G:G=G95)</f>
        <v>五冶达州国道542项目</v>
      </c>
    </row>
    <row r="96" hidden="1" spans="1:10">
      <c r="A96" s="25" t="s">
        <v>414</v>
      </c>
      <c r="B96" s="17" t="s">
        <v>119</v>
      </c>
      <c r="C96" s="17" t="s">
        <v>41</v>
      </c>
      <c r="D96" s="17" t="s">
        <v>415</v>
      </c>
      <c r="E96" s="20">
        <v>3</v>
      </c>
      <c r="F96" s="21">
        <v>45757</v>
      </c>
      <c r="G96" s="26" t="s">
        <v>290</v>
      </c>
      <c r="H96" s="17" t="s">
        <v>291</v>
      </c>
      <c r="I96" s="17">
        <v>18281865966</v>
      </c>
      <c r="J96" s="10" t="str">
        <f>_xlfn._xlws.FILTER(辅助信息!D:D,辅助信息!G:G=G96)</f>
        <v>五冶达州国道542项目</v>
      </c>
    </row>
    <row r="97" hidden="1" spans="1:10">
      <c r="A97" s="25" t="s">
        <v>414</v>
      </c>
      <c r="B97" s="17" t="s">
        <v>116</v>
      </c>
      <c r="C97" s="17" t="s">
        <v>27</v>
      </c>
      <c r="D97" s="17" t="s">
        <v>415</v>
      </c>
      <c r="E97" s="20">
        <v>3</v>
      </c>
      <c r="F97" s="21">
        <v>45757</v>
      </c>
      <c r="G97" s="26" t="s">
        <v>290</v>
      </c>
      <c r="H97" s="17" t="s">
        <v>291</v>
      </c>
      <c r="I97" s="17">
        <v>18281865966</v>
      </c>
      <c r="J97" s="10" t="str">
        <f>_xlfn._xlws.FILTER(辅助信息!D:D,辅助信息!G:G=G97)</f>
        <v>五冶达州国道542项目</v>
      </c>
    </row>
    <row r="98" hidden="1" spans="1:10">
      <c r="A98" s="25" t="s">
        <v>414</v>
      </c>
      <c r="B98" s="17" t="s">
        <v>116</v>
      </c>
      <c r="C98" s="17" t="s">
        <v>33</v>
      </c>
      <c r="D98" s="17" t="s">
        <v>415</v>
      </c>
      <c r="E98" s="20">
        <v>6</v>
      </c>
      <c r="F98" s="21">
        <v>45757</v>
      </c>
      <c r="G98" s="26" t="s">
        <v>290</v>
      </c>
      <c r="H98" s="17" t="s">
        <v>291</v>
      </c>
      <c r="I98" s="17">
        <v>18281865966</v>
      </c>
      <c r="J98" s="10" t="str">
        <f>_xlfn._xlws.FILTER(辅助信息!D:D,辅助信息!G:G=G98)</f>
        <v>五冶达州国道542项目</v>
      </c>
    </row>
    <row r="99" hidden="1" spans="1:10">
      <c r="A99" s="25" t="s">
        <v>414</v>
      </c>
      <c r="B99" s="17" t="s">
        <v>116</v>
      </c>
      <c r="C99" s="17" t="s">
        <v>28</v>
      </c>
      <c r="D99" s="17" t="s">
        <v>415</v>
      </c>
      <c r="E99" s="20">
        <v>6</v>
      </c>
      <c r="F99" s="21">
        <v>45757</v>
      </c>
      <c r="G99" s="26" t="s">
        <v>290</v>
      </c>
      <c r="H99" s="17" t="s">
        <v>291</v>
      </c>
      <c r="I99" s="17">
        <v>18281865966</v>
      </c>
      <c r="J99" s="10" t="str">
        <f>_xlfn._xlws.FILTER(辅助信息!D:D,辅助信息!G:G=G99)</f>
        <v>五冶达州国道542项目</v>
      </c>
    </row>
    <row r="100" hidden="1" spans="1:10">
      <c r="A100" s="25" t="s">
        <v>414</v>
      </c>
      <c r="B100" s="17" t="s">
        <v>116</v>
      </c>
      <c r="C100" s="17" t="s">
        <v>18</v>
      </c>
      <c r="D100" s="17" t="s">
        <v>415</v>
      </c>
      <c r="E100" s="20">
        <v>9</v>
      </c>
      <c r="F100" s="21">
        <v>45757</v>
      </c>
      <c r="G100" s="26" t="s">
        <v>290</v>
      </c>
      <c r="H100" s="17" t="s">
        <v>291</v>
      </c>
      <c r="I100" s="17">
        <v>18281865966</v>
      </c>
      <c r="J100" s="10" t="str">
        <f>_xlfn._xlws.FILTER(辅助信息!D:D,辅助信息!G:G=G100)</f>
        <v>五冶达州国道542项目</v>
      </c>
    </row>
    <row r="101" hidden="1" spans="1:10">
      <c r="A101" s="25" t="s">
        <v>414</v>
      </c>
      <c r="B101" s="17" t="s">
        <v>116</v>
      </c>
      <c r="C101" s="17" t="s">
        <v>18</v>
      </c>
      <c r="D101" s="17" t="s">
        <v>415</v>
      </c>
      <c r="E101" s="20">
        <v>48</v>
      </c>
      <c r="F101" s="21">
        <v>45757</v>
      </c>
      <c r="G101" s="26" t="s">
        <v>294</v>
      </c>
      <c r="H101" s="17" t="s">
        <v>295</v>
      </c>
      <c r="I101" s="17">
        <v>18280895666</v>
      </c>
      <c r="J101" s="10" t="str">
        <f>_xlfn._xlws.FILTER(辅助信息!D:D,辅助信息!G:G=G101)</f>
        <v>五冶达州国道542项目</v>
      </c>
    </row>
    <row r="102" ht="24" hidden="1" spans="1:10">
      <c r="A102" s="25" t="s">
        <v>418</v>
      </c>
      <c r="B102" s="17" t="s">
        <v>116</v>
      </c>
      <c r="C102" s="17" t="s">
        <v>33</v>
      </c>
      <c r="D102" s="17" t="s">
        <v>415</v>
      </c>
      <c r="E102" s="20">
        <v>3</v>
      </c>
      <c r="F102" s="21">
        <v>45758</v>
      </c>
      <c r="G102" s="26" t="s">
        <v>442</v>
      </c>
      <c r="H102" s="17" t="s">
        <v>123</v>
      </c>
      <c r="I102" s="17">
        <v>15228205853</v>
      </c>
      <c r="J102" s="10" t="str">
        <f>_xlfn._xlws.FILTER(辅助信息!D:D,辅助信息!G:G=G102)</f>
        <v>五冶钢构-宜宾市南溪区高县月江镇建设项目</v>
      </c>
    </row>
    <row r="103" ht="24" hidden="1" spans="1:10">
      <c r="A103" s="25" t="s">
        <v>418</v>
      </c>
      <c r="B103" s="17" t="s">
        <v>116</v>
      </c>
      <c r="C103" s="17" t="s">
        <v>18</v>
      </c>
      <c r="D103" s="17" t="s">
        <v>415</v>
      </c>
      <c r="E103" s="20">
        <v>30</v>
      </c>
      <c r="F103" s="21">
        <v>45758</v>
      </c>
      <c r="G103" s="26" t="s">
        <v>442</v>
      </c>
      <c r="H103" s="17" t="s">
        <v>123</v>
      </c>
      <c r="I103" s="17">
        <v>15228205853</v>
      </c>
      <c r="J103" s="10" t="str">
        <f>_xlfn._xlws.FILTER(辅助信息!D:D,辅助信息!G:G=G103)</f>
        <v>五冶钢构-宜宾市南溪区高县月江镇建设项目</v>
      </c>
    </row>
    <row r="104" hidden="1" spans="1:10">
      <c r="A104" s="25" t="s">
        <v>406</v>
      </c>
      <c r="B104" s="17" t="s">
        <v>116</v>
      </c>
      <c r="C104" s="17" t="s">
        <v>19</v>
      </c>
      <c r="D104" s="17" t="s">
        <v>415</v>
      </c>
      <c r="E104" s="20">
        <v>5</v>
      </c>
      <c r="F104" s="21">
        <v>45759</v>
      </c>
      <c r="G104" s="26" t="s">
        <v>178</v>
      </c>
      <c r="H104" s="17" t="s">
        <v>179</v>
      </c>
      <c r="I104" s="17">
        <v>15884666220</v>
      </c>
      <c r="J104" s="10" t="str">
        <f>_xlfn._xlws.FILTER(辅助信息!D:D,辅助信息!G:G=G104)</f>
        <v>华西简阳西城嘉苑</v>
      </c>
    </row>
    <row r="105" hidden="1" spans="1:10">
      <c r="A105" s="25" t="s">
        <v>406</v>
      </c>
      <c r="B105" s="17" t="s">
        <v>116</v>
      </c>
      <c r="C105" s="17" t="s">
        <v>30</v>
      </c>
      <c r="D105" s="17" t="s">
        <v>415</v>
      </c>
      <c r="E105" s="20">
        <v>5</v>
      </c>
      <c r="F105" s="21">
        <v>45759</v>
      </c>
      <c r="G105" s="26" t="s">
        <v>178</v>
      </c>
      <c r="H105" s="17" t="s">
        <v>179</v>
      </c>
      <c r="I105" s="17">
        <v>15884666220</v>
      </c>
      <c r="J105" s="10" t="str">
        <f>_xlfn._xlws.FILTER(辅助信息!D:D,辅助信息!G:G=G105)</f>
        <v>华西简阳西城嘉苑</v>
      </c>
    </row>
    <row r="106" hidden="1" spans="1:10">
      <c r="A106" s="25" t="s">
        <v>406</v>
      </c>
      <c r="B106" s="17" t="s">
        <v>116</v>
      </c>
      <c r="C106" s="17" t="s">
        <v>33</v>
      </c>
      <c r="D106" s="17" t="s">
        <v>415</v>
      </c>
      <c r="E106" s="20">
        <v>40</v>
      </c>
      <c r="F106" s="21">
        <v>45759</v>
      </c>
      <c r="G106" s="26" t="s">
        <v>178</v>
      </c>
      <c r="H106" s="17" t="s">
        <v>179</v>
      </c>
      <c r="I106" s="17">
        <v>15884666220</v>
      </c>
      <c r="J106" s="10" t="str">
        <f>_xlfn._xlws.FILTER(辅助信息!D:D,辅助信息!G:G=G106)</f>
        <v>华西简阳西城嘉苑</v>
      </c>
    </row>
    <row r="107" hidden="1" spans="1:10">
      <c r="A107" s="25" t="s">
        <v>406</v>
      </c>
      <c r="B107" s="17" t="s">
        <v>116</v>
      </c>
      <c r="C107" s="17" t="s">
        <v>18</v>
      </c>
      <c r="D107" s="17" t="s">
        <v>415</v>
      </c>
      <c r="E107" s="20">
        <v>20</v>
      </c>
      <c r="F107" s="21">
        <v>45759</v>
      </c>
      <c r="G107" s="26" t="s">
        <v>178</v>
      </c>
      <c r="H107" s="17" t="s">
        <v>179</v>
      </c>
      <c r="I107" s="17">
        <v>15884666220</v>
      </c>
      <c r="J107" s="10" t="str">
        <f>_xlfn._xlws.FILTER(辅助信息!D:D,辅助信息!G:G=G107)</f>
        <v>华西简阳西城嘉苑</v>
      </c>
    </row>
    <row r="108" hidden="1" spans="1:10">
      <c r="A108" s="25" t="s">
        <v>414</v>
      </c>
      <c r="B108" s="17" t="s">
        <v>116</v>
      </c>
      <c r="C108" s="17" t="s">
        <v>19</v>
      </c>
      <c r="D108" s="17" t="s">
        <v>415</v>
      </c>
      <c r="E108" s="20">
        <v>3</v>
      </c>
      <c r="F108" s="21">
        <v>45759</v>
      </c>
      <c r="G108" s="26" t="s">
        <v>234</v>
      </c>
      <c r="H108" s="17" t="s">
        <v>232</v>
      </c>
      <c r="I108" s="17">
        <v>18381904567</v>
      </c>
      <c r="J108" s="10" t="str">
        <f>_xlfn._xlws.FILTER(辅助信息!D:D,辅助信息!G:G=G108)</f>
        <v>商投建工达州中医药科技园</v>
      </c>
    </row>
    <row r="109" hidden="1" spans="1:10">
      <c r="A109" s="25" t="s">
        <v>414</v>
      </c>
      <c r="B109" s="17" t="s">
        <v>116</v>
      </c>
      <c r="C109" s="17" t="s">
        <v>30</v>
      </c>
      <c r="D109" s="17" t="s">
        <v>415</v>
      </c>
      <c r="E109" s="20">
        <v>12</v>
      </c>
      <c r="F109" s="21">
        <v>45759</v>
      </c>
      <c r="G109" s="26" t="s">
        <v>234</v>
      </c>
      <c r="H109" s="17" t="s">
        <v>232</v>
      </c>
      <c r="I109" s="17">
        <v>18381904567</v>
      </c>
      <c r="J109" s="10" t="str">
        <f>_xlfn._xlws.FILTER(辅助信息!D:D,辅助信息!G:G=G109)</f>
        <v>商投建工达州中医药科技园</v>
      </c>
    </row>
    <row r="110" hidden="1" spans="1:10">
      <c r="A110" s="25" t="s">
        <v>414</v>
      </c>
      <c r="B110" s="17" t="s">
        <v>116</v>
      </c>
      <c r="C110" s="17" t="s">
        <v>33</v>
      </c>
      <c r="D110" s="17" t="s">
        <v>415</v>
      </c>
      <c r="E110" s="20">
        <v>15</v>
      </c>
      <c r="F110" s="21">
        <v>45759</v>
      </c>
      <c r="G110" s="26" t="s">
        <v>234</v>
      </c>
      <c r="H110" s="17" t="s">
        <v>232</v>
      </c>
      <c r="I110" s="17">
        <v>18381904567</v>
      </c>
      <c r="J110" s="10" t="str">
        <f>_xlfn._xlws.FILTER(辅助信息!D:D,辅助信息!G:G=G110)</f>
        <v>商投建工达州中医药科技园</v>
      </c>
    </row>
    <row r="111" hidden="1" spans="1:10">
      <c r="A111" s="25" t="s">
        <v>414</v>
      </c>
      <c r="B111" s="17" t="s">
        <v>116</v>
      </c>
      <c r="C111" s="17" t="s">
        <v>28</v>
      </c>
      <c r="D111" s="17" t="s">
        <v>415</v>
      </c>
      <c r="E111" s="20">
        <v>15</v>
      </c>
      <c r="F111" s="21">
        <v>45759</v>
      </c>
      <c r="G111" s="26" t="s">
        <v>234</v>
      </c>
      <c r="H111" s="17" t="s">
        <v>232</v>
      </c>
      <c r="I111" s="17">
        <v>18381904567</v>
      </c>
      <c r="J111" s="10" t="str">
        <f>_xlfn._xlws.FILTER(辅助信息!D:D,辅助信息!G:G=G111)</f>
        <v>商投建工达州中医药科技园</v>
      </c>
    </row>
    <row r="112" hidden="1" spans="1:10">
      <c r="A112" s="25" t="s">
        <v>414</v>
      </c>
      <c r="B112" s="17" t="s">
        <v>116</v>
      </c>
      <c r="C112" s="17" t="s">
        <v>27</v>
      </c>
      <c r="D112" s="17" t="s">
        <v>415</v>
      </c>
      <c r="E112" s="20">
        <v>25</v>
      </c>
      <c r="F112" s="21">
        <v>45759</v>
      </c>
      <c r="G112" s="26" t="s">
        <v>224</v>
      </c>
      <c r="H112" s="17" t="s">
        <v>225</v>
      </c>
      <c r="I112" s="17">
        <v>18381899787</v>
      </c>
      <c r="J112" s="10" t="str">
        <f>_xlfn._xlws.FILTER(辅助信息!D:D,辅助信息!G:G=G112)</f>
        <v>商投建工达州中医药科技园</v>
      </c>
    </row>
    <row r="113" hidden="1" spans="1:10">
      <c r="A113" s="25" t="s">
        <v>414</v>
      </c>
      <c r="B113" s="17" t="s">
        <v>116</v>
      </c>
      <c r="C113" s="17" t="s">
        <v>33</v>
      </c>
      <c r="D113" s="17" t="s">
        <v>415</v>
      </c>
      <c r="E113" s="20">
        <v>21</v>
      </c>
      <c r="F113" s="21">
        <v>45759</v>
      </c>
      <c r="G113" s="26" t="s">
        <v>224</v>
      </c>
      <c r="H113" s="17" t="s">
        <v>225</v>
      </c>
      <c r="I113" s="17">
        <v>18381899787</v>
      </c>
      <c r="J113" s="10" t="str">
        <f>_xlfn._xlws.FILTER(辅助信息!D:D,辅助信息!G:G=G113)</f>
        <v>商投建工达州中医药科技园</v>
      </c>
    </row>
    <row r="114" hidden="1" spans="1:10">
      <c r="A114" s="25" t="s">
        <v>418</v>
      </c>
      <c r="B114" s="17" t="s">
        <v>116</v>
      </c>
      <c r="C114" s="17" t="s">
        <v>432</v>
      </c>
      <c r="D114" s="17" t="s">
        <v>415</v>
      </c>
      <c r="E114" s="20">
        <v>9</v>
      </c>
      <c r="F114" s="21">
        <v>45760</v>
      </c>
      <c r="G114" s="26" t="s">
        <v>430</v>
      </c>
      <c r="H114" s="17" t="s">
        <v>431</v>
      </c>
      <c r="I114" s="17">
        <v>13835906370</v>
      </c>
      <c r="J114" s="10" vm="1" t="e">
        <f>_xlfn._xlws.FILTER(辅助信息!D:D,辅助信息!G:G=G114)</f>
        <v>#VALUE!</v>
      </c>
    </row>
    <row r="115" hidden="1" spans="1:10">
      <c r="A115" s="25" t="s">
        <v>418</v>
      </c>
      <c r="B115" s="17" t="s">
        <v>116</v>
      </c>
      <c r="C115" s="17" t="s">
        <v>433</v>
      </c>
      <c r="D115" s="17" t="s">
        <v>415</v>
      </c>
      <c r="E115" s="20">
        <v>3</v>
      </c>
      <c r="F115" s="21">
        <v>45760</v>
      </c>
      <c r="G115" s="26" t="s">
        <v>430</v>
      </c>
      <c r="H115" s="17" t="s">
        <v>431</v>
      </c>
      <c r="I115" s="17">
        <v>13835906370</v>
      </c>
      <c r="J115" s="10" vm="1" t="e">
        <f>_xlfn._xlws.FILTER(辅助信息!D:D,辅助信息!G:G=G115)</f>
        <v>#VALUE!</v>
      </c>
    </row>
    <row r="116" hidden="1" spans="1:10">
      <c r="A116" s="25" t="s">
        <v>418</v>
      </c>
      <c r="B116" s="17" t="s">
        <v>116</v>
      </c>
      <c r="C116" s="17" t="s">
        <v>443</v>
      </c>
      <c r="D116" s="17" t="s">
        <v>415</v>
      </c>
      <c r="E116" s="20">
        <v>3</v>
      </c>
      <c r="F116" s="21">
        <v>45760</v>
      </c>
      <c r="G116" s="26" t="s">
        <v>430</v>
      </c>
      <c r="H116" s="17" t="s">
        <v>431</v>
      </c>
      <c r="I116" s="17">
        <v>13835906370</v>
      </c>
      <c r="J116" s="10" vm="1" t="e">
        <f>_xlfn._xlws.FILTER(辅助信息!D:D,辅助信息!G:G=G116)</f>
        <v>#VALUE!</v>
      </c>
    </row>
    <row r="117" hidden="1" spans="1:10">
      <c r="A117" s="25" t="s">
        <v>418</v>
      </c>
      <c r="B117" s="17" t="s">
        <v>116</v>
      </c>
      <c r="C117" s="17" t="s">
        <v>444</v>
      </c>
      <c r="D117" s="17" t="s">
        <v>415</v>
      </c>
      <c r="E117" s="20">
        <v>15</v>
      </c>
      <c r="F117" s="21">
        <v>45760</v>
      </c>
      <c r="G117" s="26" t="s">
        <v>430</v>
      </c>
      <c r="H117" s="17" t="s">
        <v>431</v>
      </c>
      <c r="I117" s="17">
        <v>13835906370</v>
      </c>
      <c r="J117" s="10" vm="1" t="e">
        <f>_xlfn._xlws.FILTER(辅助信息!D:D,辅助信息!G:G=G117)</f>
        <v>#VALUE!</v>
      </c>
    </row>
    <row r="118" hidden="1" spans="1:10">
      <c r="A118" s="25" t="s">
        <v>418</v>
      </c>
      <c r="B118" s="17" t="s">
        <v>116</v>
      </c>
      <c r="C118" s="17" t="s">
        <v>445</v>
      </c>
      <c r="D118" s="17" t="s">
        <v>415</v>
      </c>
      <c r="E118" s="20">
        <v>6</v>
      </c>
      <c r="F118" s="21">
        <v>45760</v>
      </c>
      <c r="G118" s="26" t="s">
        <v>430</v>
      </c>
      <c r="H118" s="17" t="s">
        <v>431</v>
      </c>
      <c r="I118" s="17">
        <v>13835906370</v>
      </c>
      <c r="J118" s="10" vm="1" t="e">
        <f>_xlfn._xlws.FILTER(辅助信息!D:D,辅助信息!G:G=G118)</f>
        <v>#VALUE!</v>
      </c>
    </row>
    <row r="119" hidden="1" spans="1:10">
      <c r="A119" s="25" t="s">
        <v>405</v>
      </c>
      <c r="B119" s="17" t="s">
        <v>119</v>
      </c>
      <c r="C119" s="17" t="s">
        <v>49</v>
      </c>
      <c r="D119" s="17" t="s">
        <v>415</v>
      </c>
      <c r="E119" s="20">
        <v>70</v>
      </c>
      <c r="F119" s="21">
        <v>45761</v>
      </c>
      <c r="G119" s="26" t="s">
        <v>441</v>
      </c>
      <c r="H119" s="17" t="s">
        <v>376</v>
      </c>
      <c r="I119" s="17">
        <v>18349955455</v>
      </c>
      <c r="J119" s="10" t="str">
        <f>_xlfn._xlws.FILTER(辅助信息!D:D,辅助信息!G:G=G119)</f>
        <v>五冶钢构南充医学科学产业园建设项目</v>
      </c>
    </row>
    <row r="120" hidden="1" spans="1:10">
      <c r="A120" s="25" t="s">
        <v>405</v>
      </c>
      <c r="B120" s="17" t="s">
        <v>119</v>
      </c>
      <c r="C120" s="17" t="s">
        <v>40</v>
      </c>
      <c r="D120" s="17" t="s">
        <v>415</v>
      </c>
      <c r="E120" s="20">
        <v>22.5</v>
      </c>
      <c r="F120" s="21">
        <v>45761</v>
      </c>
      <c r="G120" s="26" t="s">
        <v>237</v>
      </c>
      <c r="H120" s="17" t="s">
        <v>232</v>
      </c>
      <c r="I120" s="17">
        <v>18381904567</v>
      </c>
      <c r="J120" s="10" t="str">
        <f>_xlfn._xlws.FILTER(辅助信息!D:D,辅助信息!G:G=G120)</f>
        <v>商投建工达州中医药科技园</v>
      </c>
    </row>
    <row r="121" hidden="1" spans="1:10">
      <c r="A121" s="25" t="s">
        <v>405</v>
      </c>
      <c r="B121" s="17" t="s">
        <v>116</v>
      </c>
      <c r="C121" s="17" t="s">
        <v>27</v>
      </c>
      <c r="D121" s="17" t="s">
        <v>415</v>
      </c>
      <c r="E121" s="20">
        <v>9</v>
      </c>
      <c r="F121" s="21">
        <v>45761</v>
      </c>
      <c r="G121" s="26" t="s">
        <v>237</v>
      </c>
      <c r="H121" s="17" t="s">
        <v>232</v>
      </c>
      <c r="I121" s="17">
        <v>18381904567</v>
      </c>
      <c r="J121" s="10" t="str">
        <f>_xlfn._xlws.FILTER(辅助信息!D:D,辅助信息!G:G=G121)</f>
        <v>商投建工达州中医药科技园</v>
      </c>
    </row>
    <row r="122" hidden="1" spans="1:10">
      <c r="A122" s="25" t="s">
        <v>405</v>
      </c>
      <c r="B122" s="17" t="s">
        <v>116</v>
      </c>
      <c r="C122" s="17" t="s">
        <v>30</v>
      </c>
      <c r="D122" s="17" t="s">
        <v>415</v>
      </c>
      <c r="E122" s="20">
        <v>9</v>
      </c>
      <c r="F122" s="21">
        <v>45761</v>
      </c>
      <c r="G122" s="26" t="s">
        <v>237</v>
      </c>
      <c r="H122" s="17" t="s">
        <v>232</v>
      </c>
      <c r="I122" s="17">
        <v>18381904567</v>
      </c>
      <c r="J122" s="10" t="str">
        <f>_xlfn._xlws.FILTER(辅助信息!D:D,辅助信息!G:G=G122)</f>
        <v>商投建工达州中医药科技园</v>
      </c>
    </row>
    <row r="123" hidden="1" spans="1:10">
      <c r="A123" s="25" t="s">
        <v>405</v>
      </c>
      <c r="B123" s="17" t="s">
        <v>116</v>
      </c>
      <c r="C123" s="17" t="s">
        <v>33</v>
      </c>
      <c r="D123" s="17" t="s">
        <v>415</v>
      </c>
      <c r="E123" s="20">
        <v>35</v>
      </c>
      <c r="F123" s="21">
        <v>45761</v>
      </c>
      <c r="G123" s="26" t="s">
        <v>237</v>
      </c>
      <c r="H123" s="17" t="s">
        <v>232</v>
      </c>
      <c r="I123" s="17">
        <v>18381904567</v>
      </c>
      <c r="J123" s="10" t="str">
        <f>_xlfn._xlws.FILTER(辅助信息!D:D,辅助信息!G:G=G123)</f>
        <v>商投建工达州中医药科技园</v>
      </c>
    </row>
    <row r="124" hidden="1" spans="1:10">
      <c r="A124" s="25" t="s">
        <v>405</v>
      </c>
      <c r="B124" s="17" t="s">
        <v>116</v>
      </c>
      <c r="C124" s="17" t="s">
        <v>28</v>
      </c>
      <c r="D124" s="17" t="s">
        <v>415</v>
      </c>
      <c r="E124" s="20">
        <v>24</v>
      </c>
      <c r="F124" s="21">
        <v>45761</v>
      </c>
      <c r="G124" s="26" t="s">
        <v>237</v>
      </c>
      <c r="H124" s="17" t="s">
        <v>232</v>
      </c>
      <c r="I124" s="17">
        <v>18381904567</v>
      </c>
      <c r="J124" s="10" t="str">
        <f>_xlfn._xlws.FILTER(辅助信息!D:D,辅助信息!G:G=G124)</f>
        <v>商投建工达州中医药科技园</v>
      </c>
    </row>
    <row r="125" hidden="1" spans="1:10">
      <c r="A125" s="25" t="s">
        <v>405</v>
      </c>
      <c r="B125" s="17" t="s">
        <v>116</v>
      </c>
      <c r="C125" s="17" t="s">
        <v>27</v>
      </c>
      <c r="D125" s="17" t="s">
        <v>415</v>
      </c>
      <c r="E125" s="20">
        <v>9</v>
      </c>
      <c r="F125" s="21">
        <v>45761</v>
      </c>
      <c r="G125" s="26" t="s">
        <v>313</v>
      </c>
      <c r="H125" s="17" t="s">
        <v>314</v>
      </c>
      <c r="I125" s="17">
        <v>18302833536</v>
      </c>
      <c r="J125" s="10" t="str">
        <f>_xlfn._xlws.FILTER(辅助信息!D:D,辅助信息!G:G=G125)</f>
        <v>五冶达州国道542项目</v>
      </c>
    </row>
    <row r="126" hidden="1" spans="1:10">
      <c r="A126" s="25" t="s">
        <v>405</v>
      </c>
      <c r="B126" s="17" t="s">
        <v>116</v>
      </c>
      <c r="C126" s="17" t="s">
        <v>65</v>
      </c>
      <c r="D126" s="17" t="s">
        <v>415</v>
      </c>
      <c r="E126" s="20">
        <v>15</v>
      </c>
      <c r="F126" s="21">
        <v>45761</v>
      </c>
      <c r="G126" s="26" t="s">
        <v>313</v>
      </c>
      <c r="H126" s="17" t="s">
        <v>314</v>
      </c>
      <c r="I126" s="17">
        <v>18302833536</v>
      </c>
      <c r="J126" s="10" t="str">
        <f>_xlfn._xlws.FILTER(辅助信息!D:D,辅助信息!G:G=G126)</f>
        <v>五冶达州国道542项目</v>
      </c>
    </row>
    <row r="127" hidden="1" spans="1:10">
      <c r="A127" s="25" t="s">
        <v>405</v>
      </c>
      <c r="B127" s="17" t="s">
        <v>116</v>
      </c>
      <c r="C127" s="17" t="s">
        <v>33</v>
      </c>
      <c r="D127" s="17" t="s">
        <v>415</v>
      </c>
      <c r="E127" s="20">
        <v>6</v>
      </c>
      <c r="F127" s="21">
        <v>45761</v>
      </c>
      <c r="G127" s="26" t="s">
        <v>316</v>
      </c>
      <c r="H127" s="17" t="s">
        <v>317</v>
      </c>
      <c r="I127" s="17">
        <v>18820030907</v>
      </c>
      <c r="J127" s="10" t="str">
        <f>_xlfn._xlws.FILTER(辅助信息!D:D,辅助信息!G:G=G127)</f>
        <v>五冶达州国道542项目</v>
      </c>
    </row>
    <row r="128" hidden="1" spans="1:10">
      <c r="A128" s="25" t="s">
        <v>405</v>
      </c>
      <c r="B128" s="17" t="s">
        <v>116</v>
      </c>
      <c r="C128" s="17" t="s">
        <v>65</v>
      </c>
      <c r="D128" s="17" t="s">
        <v>415</v>
      </c>
      <c r="E128" s="20">
        <v>45</v>
      </c>
      <c r="F128" s="21">
        <v>45761</v>
      </c>
      <c r="G128" s="26" t="s">
        <v>316</v>
      </c>
      <c r="H128" s="17" t="s">
        <v>317</v>
      </c>
      <c r="I128" s="17">
        <v>18820030907</v>
      </c>
      <c r="J128" s="10" t="str">
        <f>_xlfn._xlws.FILTER(辅助信息!D:D,辅助信息!G:G=G128)</f>
        <v>五冶达州国道542项目</v>
      </c>
    </row>
    <row r="129" hidden="1" spans="1:10">
      <c r="A129" s="25" t="s">
        <v>405</v>
      </c>
      <c r="B129" s="17" t="s">
        <v>116</v>
      </c>
      <c r="C129" s="17" t="s">
        <v>27</v>
      </c>
      <c r="D129" s="17" t="s">
        <v>415</v>
      </c>
      <c r="E129" s="20">
        <v>18</v>
      </c>
      <c r="F129" s="21">
        <v>45761</v>
      </c>
      <c r="G129" s="26" t="s">
        <v>331</v>
      </c>
      <c r="H129" s="17" t="s">
        <v>332</v>
      </c>
      <c r="I129" s="17">
        <v>18398563998</v>
      </c>
      <c r="J129" s="10" t="str">
        <f>_xlfn._xlws.FILTER(辅助信息!D:D,辅助信息!G:G=G129)</f>
        <v>五冶达州国道542项目</v>
      </c>
    </row>
    <row r="130" hidden="1" spans="1:10">
      <c r="A130" s="25" t="s">
        <v>405</v>
      </c>
      <c r="B130" s="17" t="s">
        <v>116</v>
      </c>
      <c r="C130" s="17" t="s">
        <v>30</v>
      </c>
      <c r="D130" s="17" t="s">
        <v>415</v>
      </c>
      <c r="E130" s="20">
        <v>28</v>
      </c>
      <c r="F130" s="21">
        <v>45761</v>
      </c>
      <c r="G130" s="26" t="s">
        <v>331</v>
      </c>
      <c r="H130" s="17" t="s">
        <v>332</v>
      </c>
      <c r="I130" s="17">
        <v>18398563998</v>
      </c>
      <c r="J130" s="10" t="str">
        <f>_xlfn._xlws.FILTER(辅助信息!D:D,辅助信息!G:G=G130)</f>
        <v>五冶达州国道542项目</v>
      </c>
    </row>
    <row r="131" hidden="1" spans="1:10">
      <c r="A131" s="25" t="s">
        <v>418</v>
      </c>
      <c r="B131" s="17" t="s">
        <v>116</v>
      </c>
      <c r="C131" s="17" t="s">
        <v>28</v>
      </c>
      <c r="D131" s="17" t="s">
        <v>415</v>
      </c>
      <c r="E131" s="20">
        <v>6</v>
      </c>
      <c r="F131" s="21">
        <v>45762</v>
      </c>
      <c r="G131" s="26" t="s">
        <v>190</v>
      </c>
      <c r="H131" s="17" t="s">
        <v>191</v>
      </c>
      <c r="I131" s="17">
        <v>13458642015</v>
      </c>
      <c r="J131" s="10" t="str">
        <f>_xlfn._xlws.FILTER(辅助信息!D:D,辅助信息!G:G=G131)</f>
        <v>华西萌海-科创农业生态谷</v>
      </c>
    </row>
    <row r="132" hidden="1" spans="1:10">
      <c r="A132" s="25" t="s">
        <v>418</v>
      </c>
      <c r="B132" s="17" t="s">
        <v>116</v>
      </c>
      <c r="C132" s="17" t="s">
        <v>46</v>
      </c>
      <c r="D132" s="17" t="s">
        <v>415</v>
      </c>
      <c r="E132" s="20">
        <v>21</v>
      </c>
      <c r="F132" s="21">
        <v>45762</v>
      </c>
      <c r="G132" s="26" t="s">
        <v>190</v>
      </c>
      <c r="H132" s="17" t="s">
        <v>191</v>
      </c>
      <c r="I132" s="17">
        <v>13458642015</v>
      </c>
      <c r="J132" s="10" t="str">
        <f>_xlfn._xlws.FILTER(辅助信息!D:D,辅助信息!G:G=G132)</f>
        <v>华西萌海-科创农业生态谷</v>
      </c>
    </row>
    <row r="133" hidden="1" spans="1:10">
      <c r="A133" s="25" t="s">
        <v>418</v>
      </c>
      <c r="B133" s="17" t="s">
        <v>116</v>
      </c>
      <c r="C133" s="17" t="s">
        <v>22</v>
      </c>
      <c r="D133" s="17" t="s">
        <v>415</v>
      </c>
      <c r="E133" s="20">
        <v>10</v>
      </c>
      <c r="F133" s="21">
        <v>45762</v>
      </c>
      <c r="G133" s="26" t="s">
        <v>190</v>
      </c>
      <c r="H133" s="17" t="s">
        <v>191</v>
      </c>
      <c r="I133" s="17">
        <v>13458642015</v>
      </c>
      <c r="J133" s="10" t="str">
        <f>_xlfn._xlws.FILTER(辅助信息!D:D,辅助信息!G:G=G133)</f>
        <v>华西萌海-科创农业生态谷</v>
      </c>
    </row>
    <row r="134" hidden="1" spans="1:10">
      <c r="A134" s="25" t="s">
        <v>405</v>
      </c>
      <c r="B134" s="17" t="s">
        <v>119</v>
      </c>
      <c r="C134" s="17" t="s">
        <v>40</v>
      </c>
      <c r="D134" s="17" t="s">
        <v>415</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405</v>
      </c>
      <c r="B135" s="17" t="s">
        <v>116</v>
      </c>
      <c r="C135" s="17" t="s">
        <v>27</v>
      </c>
      <c r="D135" s="17" t="s">
        <v>415</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414</v>
      </c>
      <c r="B136" s="17" t="s">
        <v>119</v>
      </c>
      <c r="C136" s="17" t="s">
        <v>40</v>
      </c>
      <c r="D136" s="17" t="s">
        <v>415</v>
      </c>
      <c r="E136" s="20">
        <v>24</v>
      </c>
      <c r="F136" s="21">
        <v>45762</v>
      </c>
      <c r="G136" s="26" t="s">
        <v>219</v>
      </c>
      <c r="H136" s="17" t="s">
        <v>220</v>
      </c>
      <c r="I136" s="17">
        <v>15108211617</v>
      </c>
      <c r="J136" s="10" t="str">
        <f>_xlfn._xlws.FILTER(辅助信息!D:D,辅助信息!G:G=G136)</f>
        <v>商投建工达州中医药科技园</v>
      </c>
    </row>
    <row r="137" hidden="1" spans="1:10">
      <c r="A137" s="25" t="s">
        <v>414</v>
      </c>
      <c r="B137" s="17" t="s">
        <v>116</v>
      </c>
      <c r="C137" s="17" t="s">
        <v>19</v>
      </c>
      <c r="D137" s="17" t="s">
        <v>415</v>
      </c>
      <c r="E137" s="20">
        <v>45</v>
      </c>
      <c r="F137" s="21">
        <v>45762</v>
      </c>
      <c r="G137" s="26" t="s">
        <v>219</v>
      </c>
      <c r="H137" s="17" t="s">
        <v>220</v>
      </c>
      <c r="I137" s="17">
        <v>15108211617</v>
      </c>
      <c r="J137" s="10" t="str">
        <f>_xlfn._xlws.FILTER(辅助信息!D:D,辅助信息!G:G=G137)</f>
        <v>商投建工达州中医药科技园</v>
      </c>
    </row>
    <row r="138" hidden="1" spans="1:10">
      <c r="A138" s="25" t="s">
        <v>414</v>
      </c>
      <c r="B138" s="17" t="s">
        <v>119</v>
      </c>
      <c r="C138" s="17" t="s">
        <v>49</v>
      </c>
      <c r="D138" s="17" t="s">
        <v>415</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414</v>
      </c>
      <c r="B139" s="17" t="s">
        <v>116</v>
      </c>
      <c r="C139" s="17" t="s">
        <v>19</v>
      </c>
      <c r="D139" s="17" t="s">
        <v>415</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414</v>
      </c>
      <c r="B140" s="17" t="s">
        <v>116</v>
      </c>
      <c r="C140" s="17" t="s">
        <v>30</v>
      </c>
      <c r="D140" s="17" t="s">
        <v>415</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414</v>
      </c>
      <c r="B141" s="18" t="s">
        <v>116</v>
      </c>
      <c r="C141" s="19" t="s">
        <v>28</v>
      </c>
      <c r="D141" s="17" t="s">
        <v>415</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417</v>
      </c>
      <c r="B142" s="17" t="s">
        <v>116</v>
      </c>
      <c r="C142" s="17" t="s">
        <v>28</v>
      </c>
      <c r="D142" s="17" t="s">
        <v>415</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417</v>
      </c>
      <c r="B143" s="18" t="s">
        <v>116</v>
      </c>
      <c r="C143" s="19" t="s">
        <v>18</v>
      </c>
      <c r="D143" s="17" t="s">
        <v>415</v>
      </c>
      <c r="E143" s="20">
        <v>6</v>
      </c>
      <c r="F143" s="21">
        <v>45762</v>
      </c>
      <c r="G143" s="22" t="s">
        <v>250</v>
      </c>
      <c r="H143" s="23" t="s">
        <v>251</v>
      </c>
      <c r="I143" s="24">
        <v>15692885305</v>
      </c>
      <c r="J143" s="10" t="str">
        <f>_xlfn._xlws.FILTER(辅助信息!D:D,辅助信息!G:G=G143)</f>
        <v>四川商建
射洪城乡一体化项目</v>
      </c>
    </row>
    <row r="144" hidden="1" spans="1:10">
      <c r="A144" s="25" t="s">
        <v>418</v>
      </c>
      <c r="B144" s="18" t="s">
        <v>116</v>
      </c>
      <c r="C144" s="19" t="s">
        <v>32</v>
      </c>
      <c r="D144" s="17" t="s">
        <v>415</v>
      </c>
      <c r="E144" s="20">
        <v>35</v>
      </c>
      <c r="F144" s="21">
        <v>45762</v>
      </c>
      <c r="G144" s="22" t="s">
        <v>446</v>
      </c>
      <c r="H144" s="23" t="s">
        <v>447</v>
      </c>
      <c r="I144" s="24">
        <v>18811564698</v>
      </c>
      <c r="J144" s="10" vm="1" t="e">
        <f>_xlfn._xlws.FILTER(辅助信息!D:D,辅助信息!G:G=G144)</f>
        <v>#VALUE!</v>
      </c>
    </row>
    <row r="145" hidden="1" spans="1:10">
      <c r="A145" s="25" t="s">
        <v>418</v>
      </c>
      <c r="B145" s="18" t="s">
        <v>116</v>
      </c>
      <c r="C145" s="19" t="s">
        <v>448</v>
      </c>
      <c r="D145" s="17" t="s">
        <v>415</v>
      </c>
      <c r="E145" s="20">
        <v>35</v>
      </c>
      <c r="F145" s="21">
        <v>45762</v>
      </c>
      <c r="G145" s="22" t="s">
        <v>449</v>
      </c>
      <c r="H145" s="23" t="s">
        <v>450</v>
      </c>
      <c r="I145" s="24">
        <v>18980505177</v>
      </c>
      <c r="J145" s="10" vm="1" t="e">
        <f>_xlfn._xlws.FILTER(辅助信息!D:D,辅助信息!G:G=G145)</f>
        <v>#VALUE!</v>
      </c>
    </row>
    <row r="146" hidden="1" spans="1:10">
      <c r="A146" s="25" t="s">
        <v>418</v>
      </c>
      <c r="B146" s="18" t="s">
        <v>116</v>
      </c>
      <c r="C146" s="19" t="s">
        <v>451</v>
      </c>
      <c r="D146" s="17" t="s">
        <v>415</v>
      </c>
      <c r="E146" s="20">
        <v>35</v>
      </c>
      <c r="F146" s="21">
        <v>45762</v>
      </c>
      <c r="G146" s="22" t="s">
        <v>449</v>
      </c>
      <c r="H146" s="23" t="s">
        <v>450</v>
      </c>
      <c r="I146" s="24">
        <v>18980505177</v>
      </c>
      <c r="J146" s="10" vm="1" t="e">
        <f>_xlfn._xlws.FILTER(辅助信息!D:D,辅助信息!G:G=G146)</f>
        <v>#VALUE!</v>
      </c>
    </row>
    <row r="147" hidden="1" spans="1:10">
      <c r="A147" s="25" t="s">
        <v>418</v>
      </c>
      <c r="B147" s="18" t="s">
        <v>116</v>
      </c>
      <c r="C147" s="19" t="s">
        <v>445</v>
      </c>
      <c r="D147" s="17" t="s">
        <v>415</v>
      </c>
      <c r="E147" s="20">
        <v>35</v>
      </c>
      <c r="F147" s="21">
        <v>45762</v>
      </c>
      <c r="G147" s="22" t="s">
        <v>449</v>
      </c>
      <c r="H147" s="23" t="s">
        <v>450</v>
      </c>
      <c r="I147" s="24">
        <v>18980505177</v>
      </c>
      <c r="J147" s="10" vm="1" t="e">
        <f>_xlfn._xlws.FILTER(辅助信息!D:D,辅助信息!G:G=G147)</f>
        <v>#VALUE!</v>
      </c>
    </row>
    <row r="148" hidden="1" spans="1:10">
      <c r="A148" s="25" t="s">
        <v>418</v>
      </c>
      <c r="B148" s="18" t="s">
        <v>116</v>
      </c>
      <c r="C148" s="19" t="s">
        <v>452</v>
      </c>
      <c r="D148" s="17" t="s">
        <v>415</v>
      </c>
      <c r="E148" s="20">
        <v>35</v>
      </c>
      <c r="F148" s="21">
        <v>45762</v>
      </c>
      <c r="G148" s="22" t="s">
        <v>449</v>
      </c>
      <c r="H148" s="23" t="s">
        <v>450</v>
      </c>
      <c r="I148" s="24">
        <v>18980505177</v>
      </c>
      <c r="J148" s="10" vm="1" t="e">
        <f>_xlfn._xlws.FILTER(辅助信息!D:D,辅助信息!G:G=G148)</f>
        <v>#VALUE!</v>
      </c>
    </row>
    <row r="149" hidden="1" spans="1:10">
      <c r="A149" s="17" t="s">
        <v>406</v>
      </c>
      <c r="B149" s="18" t="s">
        <v>116</v>
      </c>
      <c r="C149" s="19" t="s">
        <v>33</v>
      </c>
      <c r="D149" s="27" t="s">
        <v>415</v>
      </c>
      <c r="E149" s="20">
        <v>70</v>
      </c>
      <c r="F149" s="21">
        <v>45763</v>
      </c>
      <c r="G149" s="22" t="s">
        <v>178</v>
      </c>
      <c r="H149" s="23" t="s">
        <v>179</v>
      </c>
      <c r="I149" s="24">
        <v>15884666220</v>
      </c>
      <c r="J149" s="10" t="str">
        <f>_xlfn._xlws.FILTER(辅助信息!D:D,辅助信息!G:G=G149)</f>
        <v>华西简阳西城嘉苑</v>
      </c>
    </row>
    <row r="150" hidden="1" spans="1:10">
      <c r="A150" s="17" t="s">
        <v>406</v>
      </c>
      <c r="B150" s="18" t="s">
        <v>116</v>
      </c>
      <c r="C150" s="19" t="s">
        <v>19</v>
      </c>
      <c r="D150" s="27" t="s">
        <v>415</v>
      </c>
      <c r="E150" s="20">
        <v>10</v>
      </c>
      <c r="F150" s="21">
        <v>45763</v>
      </c>
      <c r="G150" s="22" t="s">
        <v>178</v>
      </c>
      <c r="H150" s="23" t="s">
        <v>179</v>
      </c>
      <c r="I150" s="24">
        <v>15884666220</v>
      </c>
      <c r="J150" s="10" t="str">
        <f>_xlfn._xlws.FILTER(辅助信息!D:D,辅助信息!G:G=G150)</f>
        <v>华西简阳西城嘉苑</v>
      </c>
    </row>
    <row r="151" hidden="1" spans="1:10">
      <c r="A151" s="17" t="s">
        <v>406</v>
      </c>
      <c r="B151" s="18" t="s">
        <v>116</v>
      </c>
      <c r="C151" s="19" t="s">
        <v>32</v>
      </c>
      <c r="D151" s="27" t="s">
        <v>415</v>
      </c>
      <c r="E151" s="20">
        <v>57</v>
      </c>
      <c r="F151" s="21">
        <v>45763</v>
      </c>
      <c r="G151" s="22" t="s">
        <v>178</v>
      </c>
      <c r="H151" s="23" t="s">
        <v>179</v>
      </c>
      <c r="I151" s="24">
        <v>15884666220</v>
      </c>
      <c r="J151" s="10" t="str">
        <f>_xlfn._xlws.FILTER(辅助信息!D:D,辅助信息!G:G=G151)</f>
        <v>华西简阳西城嘉苑</v>
      </c>
    </row>
    <row r="152" hidden="1" spans="1:10">
      <c r="A152" s="17" t="s">
        <v>406</v>
      </c>
      <c r="B152" s="18" t="s">
        <v>116</v>
      </c>
      <c r="C152" s="19" t="s">
        <v>30</v>
      </c>
      <c r="D152" s="27" t="s">
        <v>415</v>
      </c>
      <c r="E152" s="20">
        <v>13</v>
      </c>
      <c r="F152" s="21">
        <v>45763</v>
      </c>
      <c r="G152" s="22" t="s">
        <v>178</v>
      </c>
      <c r="H152" s="23" t="s">
        <v>179</v>
      </c>
      <c r="I152" s="24">
        <v>15884666220</v>
      </c>
      <c r="J152" s="10" t="str">
        <f>_xlfn._xlws.FILTER(辅助信息!D:D,辅助信息!G:G=G152)</f>
        <v>华西简阳西城嘉苑</v>
      </c>
    </row>
    <row r="153" hidden="1" spans="1:10">
      <c r="A153" s="17" t="s">
        <v>406</v>
      </c>
      <c r="B153" s="18" t="s">
        <v>116</v>
      </c>
      <c r="C153" s="19" t="s">
        <v>28</v>
      </c>
      <c r="D153" s="27" t="s">
        <v>415</v>
      </c>
      <c r="E153" s="20">
        <v>16</v>
      </c>
      <c r="F153" s="21">
        <v>45763</v>
      </c>
      <c r="G153" s="22" t="s">
        <v>178</v>
      </c>
      <c r="H153" s="23" t="s">
        <v>179</v>
      </c>
      <c r="I153" s="24">
        <v>15884666220</v>
      </c>
      <c r="J153" s="10" t="str">
        <f>_xlfn._xlws.FILTER(辅助信息!D:D,辅助信息!G:G=G153)</f>
        <v>华西简阳西城嘉苑</v>
      </c>
    </row>
    <row r="154" hidden="1" spans="1:10">
      <c r="A154" s="17" t="s">
        <v>406</v>
      </c>
      <c r="B154" s="18" t="s">
        <v>116</v>
      </c>
      <c r="C154" s="19" t="s">
        <v>18</v>
      </c>
      <c r="D154" s="27" t="s">
        <v>415</v>
      </c>
      <c r="E154" s="20">
        <v>11</v>
      </c>
      <c r="F154" s="21">
        <v>45763</v>
      </c>
      <c r="G154" s="22" t="s">
        <v>178</v>
      </c>
      <c r="H154" s="23" t="s">
        <v>179</v>
      </c>
      <c r="I154" s="24">
        <v>15884666220</v>
      </c>
      <c r="J154" s="10" t="str">
        <f>_xlfn._xlws.FILTER(辅助信息!D:D,辅助信息!G:G=G154)</f>
        <v>华西简阳西城嘉苑</v>
      </c>
    </row>
    <row r="155" hidden="1" spans="1:10">
      <c r="A155" s="17" t="s">
        <v>414</v>
      </c>
      <c r="B155" s="18" t="s">
        <v>155</v>
      </c>
      <c r="C155" s="19" t="s">
        <v>57</v>
      </c>
      <c r="D155" s="27" t="s">
        <v>415</v>
      </c>
      <c r="E155" s="20">
        <v>3</v>
      </c>
      <c r="F155" s="21">
        <v>45763</v>
      </c>
      <c r="G155" s="22" t="s">
        <v>237</v>
      </c>
      <c r="H155" s="23" t="s">
        <v>232</v>
      </c>
      <c r="I155" s="24">
        <v>18381904567</v>
      </c>
      <c r="J155" s="10" t="str">
        <f>_xlfn._xlws.FILTER(辅助信息!D:D,辅助信息!G:G=G155)</f>
        <v>商投建工达州中医药科技园</v>
      </c>
    </row>
    <row r="156" hidden="1" spans="1:10">
      <c r="A156" s="17" t="s">
        <v>414</v>
      </c>
      <c r="B156" s="18" t="s">
        <v>119</v>
      </c>
      <c r="C156" s="19" t="s">
        <v>41</v>
      </c>
      <c r="D156" s="27" t="s">
        <v>415</v>
      </c>
      <c r="E156" s="20">
        <v>9</v>
      </c>
      <c r="F156" s="21">
        <v>45763</v>
      </c>
      <c r="G156" s="22" t="s">
        <v>237</v>
      </c>
      <c r="H156" s="23" t="s">
        <v>232</v>
      </c>
      <c r="I156" s="24">
        <v>18381904567</v>
      </c>
      <c r="J156" s="10" t="str">
        <f>_xlfn._xlws.FILTER(辅助信息!D:D,辅助信息!G:G=G156)</f>
        <v>商投建工达州中医药科技园</v>
      </c>
    </row>
    <row r="157" hidden="1" spans="1:10">
      <c r="A157" s="17" t="s">
        <v>414</v>
      </c>
      <c r="B157" s="18" t="s">
        <v>116</v>
      </c>
      <c r="C157" s="19" t="s">
        <v>19</v>
      </c>
      <c r="D157" s="27" t="s">
        <v>415</v>
      </c>
      <c r="E157" s="20">
        <v>3</v>
      </c>
      <c r="F157" s="21">
        <v>45763</v>
      </c>
      <c r="G157" s="22" t="s">
        <v>237</v>
      </c>
      <c r="H157" s="23" t="s">
        <v>232</v>
      </c>
      <c r="I157" s="24">
        <v>18381904567</v>
      </c>
      <c r="J157" s="10" t="str">
        <f>_xlfn._xlws.FILTER(辅助信息!D:D,辅助信息!G:G=G157)</f>
        <v>商投建工达州中医药科技园</v>
      </c>
    </row>
    <row r="158" hidden="1" spans="1:10">
      <c r="A158" s="17" t="s">
        <v>414</v>
      </c>
      <c r="B158" s="18" t="s">
        <v>116</v>
      </c>
      <c r="C158" s="19" t="s">
        <v>32</v>
      </c>
      <c r="D158" s="27" t="s">
        <v>415</v>
      </c>
      <c r="E158" s="20">
        <v>6</v>
      </c>
      <c r="F158" s="21">
        <v>45763</v>
      </c>
      <c r="G158" s="22" t="s">
        <v>237</v>
      </c>
      <c r="H158" s="23" t="s">
        <v>232</v>
      </c>
      <c r="I158" s="24">
        <v>18381904567</v>
      </c>
      <c r="J158" s="10" t="str">
        <f>_xlfn._xlws.FILTER(辅助信息!D:D,辅助信息!G:G=G158)</f>
        <v>商投建工达州中医药科技园</v>
      </c>
    </row>
    <row r="159" hidden="1" spans="1:10">
      <c r="A159" s="17" t="s">
        <v>414</v>
      </c>
      <c r="B159" s="18" t="s">
        <v>116</v>
      </c>
      <c r="C159" s="19" t="s">
        <v>18</v>
      </c>
      <c r="D159" s="27" t="s">
        <v>415</v>
      </c>
      <c r="E159" s="20">
        <v>15</v>
      </c>
      <c r="F159" s="21">
        <v>45763</v>
      </c>
      <c r="G159" s="22" t="s">
        <v>237</v>
      </c>
      <c r="H159" s="23" t="s">
        <v>232</v>
      </c>
      <c r="I159" s="24">
        <v>18381904567</v>
      </c>
      <c r="J159" s="10" t="str">
        <f>_xlfn._xlws.FILTER(辅助信息!D:D,辅助信息!G:G=G159)</f>
        <v>商投建工达州中医药科技园</v>
      </c>
    </row>
    <row r="160" hidden="1" spans="1:10">
      <c r="A160" s="17" t="s">
        <v>414</v>
      </c>
      <c r="B160" s="18" t="s">
        <v>116</v>
      </c>
      <c r="C160" s="19" t="s">
        <v>19</v>
      </c>
      <c r="D160" s="27" t="s">
        <v>415</v>
      </c>
      <c r="E160" s="20">
        <v>6</v>
      </c>
      <c r="F160" s="21">
        <v>45763</v>
      </c>
      <c r="G160" s="22" t="s">
        <v>313</v>
      </c>
      <c r="H160" s="23" t="s">
        <v>314</v>
      </c>
      <c r="I160" s="24">
        <v>18302833536</v>
      </c>
      <c r="J160" s="10" t="str">
        <f>_xlfn._xlws.FILTER(辅助信息!D:D,辅助信息!G:G=G160)</f>
        <v>五冶达州国道542项目</v>
      </c>
    </row>
    <row r="161" hidden="1" spans="1:10">
      <c r="A161" s="17" t="s">
        <v>414</v>
      </c>
      <c r="B161" s="18" t="s">
        <v>116</v>
      </c>
      <c r="C161" s="19" t="s">
        <v>28</v>
      </c>
      <c r="D161" s="27" t="s">
        <v>415</v>
      </c>
      <c r="E161" s="20">
        <v>6</v>
      </c>
      <c r="F161" s="21">
        <v>45763</v>
      </c>
      <c r="G161" s="22" t="s">
        <v>313</v>
      </c>
      <c r="H161" s="23" t="s">
        <v>314</v>
      </c>
      <c r="I161" s="24">
        <v>18302833536</v>
      </c>
      <c r="J161" s="10" t="str">
        <f>_xlfn._xlws.FILTER(辅助信息!D:D,辅助信息!G:G=G161)</f>
        <v>五冶达州国道542项目</v>
      </c>
    </row>
    <row r="162" hidden="1" spans="1:10">
      <c r="A162" s="17" t="s">
        <v>414</v>
      </c>
      <c r="B162" s="18" t="s">
        <v>116</v>
      </c>
      <c r="C162" s="19" t="s">
        <v>18</v>
      </c>
      <c r="D162" s="27" t="s">
        <v>415</v>
      </c>
      <c r="E162" s="20">
        <v>6</v>
      </c>
      <c r="F162" s="21">
        <v>45763</v>
      </c>
      <c r="G162" s="22" t="s">
        <v>313</v>
      </c>
      <c r="H162" s="23" t="s">
        <v>314</v>
      </c>
      <c r="I162" s="24">
        <v>18302833536</v>
      </c>
      <c r="J162" s="10" t="str">
        <f>_xlfn._xlws.FILTER(辅助信息!D:D,辅助信息!G:G=G162)</f>
        <v>五冶达州国道542项目</v>
      </c>
    </row>
    <row r="163" hidden="1" spans="1:10">
      <c r="A163" s="17" t="s">
        <v>414</v>
      </c>
      <c r="B163" s="18" t="s">
        <v>116</v>
      </c>
      <c r="C163" s="19" t="s">
        <v>52</v>
      </c>
      <c r="D163" s="27" t="s">
        <v>415</v>
      </c>
      <c r="E163" s="20">
        <v>21</v>
      </c>
      <c r="F163" s="21">
        <v>45763</v>
      </c>
      <c r="G163" s="22" t="s">
        <v>313</v>
      </c>
      <c r="H163" s="23" t="s">
        <v>314</v>
      </c>
      <c r="I163" s="24">
        <v>18302833536</v>
      </c>
      <c r="J163" s="10" t="str">
        <f>_xlfn._xlws.FILTER(辅助信息!D:D,辅助信息!G:G=G163)</f>
        <v>五冶达州国道542项目</v>
      </c>
    </row>
    <row r="164" hidden="1" spans="1:10">
      <c r="A164" s="17" t="s">
        <v>414</v>
      </c>
      <c r="B164" s="18" t="s">
        <v>116</v>
      </c>
      <c r="C164" s="19" t="s">
        <v>19</v>
      </c>
      <c r="D164" s="27" t="s">
        <v>415</v>
      </c>
      <c r="E164" s="20">
        <v>36</v>
      </c>
      <c r="F164" s="21">
        <v>45763</v>
      </c>
      <c r="G164" s="22" t="s">
        <v>316</v>
      </c>
      <c r="H164" s="23" t="s">
        <v>317</v>
      </c>
      <c r="I164" s="24">
        <v>18820030907</v>
      </c>
      <c r="J164" s="10" t="str">
        <f>_xlfn._xlws.FILTER(辅助信息!D:D,辅助信息!G:G=G164)</f>
        <v>五冶达州国道542项目</v>
      </c>
    </row>
    <row r="165" hidden="1" spans="1:10">
      <c r="A165" s="17" t="s">
        <v>414</v>
      </c>
      <c r="B165" s="18" t="s">
        <v>116</v>
      </c>
      <c r="C165" s="19" t="s">
        <v>28</v>
      </c>
      <c r="D165" s="27" t="s">
        <v>415</v>
      </c>
      <c r="E165" s="20">
        <v>25</v>
      </c>
      <c r="F165" s="21">
        <v>45763</v>
      </c>
      <c r="G165" s="22" t="s">
        <v>316</v>
      </c>
      <c r="H165" s="23" t="s">
        <v>317</v>
      </c>
      <c r="I165" s="24">
        <v>18820030907</v>
      </c>
      <c r="J165" s="10" t="str">
        <f>_xlfn._xlws.FILTER(辅助信息!D:D,辅助信息!G:G=G165)</f>
        <v>五冶达州国道542项目</v>
      </c>
    </row>
    <row r="166" hidden="1" spans="1:10">
      <c r="A166" s="17" t="s">
        <v>414</v>
      </c>
      <c r="B166" s="18" t="s">
        <v>116</v>
      </c>
      <c r="C166" s="19" t="s">
        <v>18</v>
      </c>
      <c r="D166" s="27" t="s">
        <v>415</v>
      </c>
      <c r="E166" s="20">
        <v>3</v>
      </c>
      <c r="F166" s="21">
        <v>45763</v>
      </c>
      <c r="G166" s="22" t="s">
        <v>316</v>
      </c>
      <c r="H166" s="23" t="s">
        <v>317</v>
      </c>
      <c r="I166" s="24">
        <v>18820030907</v>
      </c>
      <c r="J166" s="10" t="str">
        <f>_xlfn._xlws.FILTER(辅助信息!D:D,辅助信息!G:G=G166)</f>
        <v>五冶达州国道542项目</v>
      </c>
    </row>
    <row r="167" hidden="1" spans="1:10">
      <c r="A167" s="17" t="s">
        <v>414</v>
      </c>
      <c r="B167" s="18" t="s">
        <v>155</v>
      </c>
      <c r="C167" s="19" t="s">
        <v>53</v>
      </c>
      <c r="D167" s="27" t="s">
        <v>415</v>
      </c>
      <c r="E167" s="20">
        <v>15</v>
      </c>
      <c r="F167" s="21">
        <v>45763</v>
      </c>
      <c r="G167" s="22" t="s">
        <v>288</v>
      </c>
      <c r="H167" s="23" t="s">
        <v>289</v>
      </c>
      <c r="I167" s="24">
        <v>13551450899</v>
      </c>
      <c r="J167" s="10" t="str">
        <f>_xlfn._xlws.FILTER(辅助信息!D:D,辅助信息!G:G=G167)</f>
        <v>五冶达州国道542项目</v>
      </c>
    </row>
    <row r="168" hidden="1" spans="1:10">
      <c r="A168" s="17" t="s">
        <v>414</v>
      </c>
      <c r="B168" s="18" t="s">
        <v>116</v>
      </c>
      <c r="C168" s="19" t="s">
        <v>27</v>
      </c>
      <c r="D168" s="27" t="s">
        <v>415</v>
      </c>
      <c r="E168" s="20">
        <v>20</v>
      </c>
      <c r="F168" s="21">
        <v>45763</v>
      </c>
      <c r="G168" s="22" t="s">
        <v>288</v>
      </c>
      <c r="H168" s="23" t="s">
        <v>289</v>
      </c>
      <c r="I168" s="24">
        <v>13551450899</v>
      </c>
      <c r="J168" s="10" t="str">
        <f>_xlfn._xlws.FILTER(辅助信息!D:D,辅助信息!G:G=G168)</f>
        <v>五冶达州国道542项目</v>
      </c>
    </row>
    <row r="169" hidden="1" spans="1:10">
      <c r="A169" s="17" t="s">
        <v>414</v>
      </c>
      <c r="B169" s="18" t="s">
        <v>116</v>
      </c>
      <c r="C169" s="19" t="s">
        <v>27</v>
      </c>
      <c r="D169" s="27" t="s">
        <v>415</v>
      </c>
      <c r="E169" s="20">
        <v>17</v>
      </c>
      <c r="F169" s="21">
        <v>45763</v>
      </c>
      <c r="G169" s="22" t="s">
        <v>285</v>
      </c>
      <c r="H169" s="23" t="s">
        <v>283</v>
      </c>
      <c r="I169" s="24">
        <v>15828538619</v>
      </c>
      <c r="J169" s="10" t="str">
        <f>_xlfn._xlws.FILTER(辅助信息!D:D,辅助信息!G:G=G169)</f>
        <v>五冶达州国道542项目</v>
      </c>
    </row>
    <row r="170" hidden="1" spans="1:10">
      <c r="A170" s="17" t="s">
        <v>414</v>
      </c>
      <c r="B170" s="18" t="s">
        <v>116</v>
      </c>
      <c r="C170" s="19" t="s">
        <v>33</v>
      </c>
      <c r="D170" s="27" t="s">
        <v>415</v>
      </c>
      <c r="E170" s="20">
        <v>35</v>
      </c>
      <c r="F170" s="21">
        <v>45763</v>
      </c>
      <c r="G170" s="22" t="s">
        <v>285</v>
      </c>
      <c r="H170" s="23" t="s">
        <v>283</v>
      </c>
      <c r="I170" s="24">
        <v>15828538619</v>
      </c>
      <c r="J170" s="10" t="str">
        <f>_xlfn._xlws.FILTER(辅助信息!D:D,辅助信息!G:G=G170)</f>
        <v>五冶达州国道542项目</v>
      </c>
    </row>
    <row r="171" hidden="1" spans="1:10">
      <c r="A171" s="17" t="s">
        <v>414</v>
      </c>
      <c r="B171" s="18" t="s">
        <v>116</v>
      </c>
      <c r="C171" s="19" t="s">
        <v>28</v>
      </c>
      <c r="D171" s="27" t="s">
        <v>415</v>
      </c>
      <c r="E171" s="20">
        <v>18</v>
      </c>
      <c r="F171" s="21">
        <v>45763</v>
      </c>
      <c r="G171" s="22" t="s">
        <v>285</v>
      </c>
      <c r="H171" s="23" t="s">
        <v>283</v>
      </c>
      <c r="I171" s="24">
        <v>15828538619</v>
      </c>
      <c r="J171" s="10" t="str">
        <f>_xlfn._xlws.FILTER(辅助信息!D:D,辅助信息!G:G=G171)</f>
        <v>五冶达州国道542项目</v>
      </c>
    </row>
    <row r="172" hidden="1" spans="1:10">
      <c r="A172" s="17" t="s">
        <v>414</v>
      </c>
      <c r="B172" s="18" t="s">
        <v>116</v>
      </c>
      <c r="C172" s="19" t="s">
        <v>27</v>
      </c>
      <c r="D172" s="27" t="s">
        <v>415</v>
      </c>
      <c r="E172" s="20">
        <v>15</v>
      </c>
      <c r="F172" s="21">
        <v>45763</v>
      </c>
      <c r="G172" s="22" t="s">
        <v>287</v>
      </c>
      <c r="H172" s="23" t="s">
        <v>283</v>
      </c>
      <c r="I172" s="24">
        <v>15828538619</v>
      </c>
      <c r="J172" s="10" t="str">
        <f>_xlfn._xlws.FILTER(辅助信息!D:D,辅助信息!G:G=G172)</f>
        <v>五冶达州国道542项目</v>
      </c>
    </row>
    <row r="173" hidden="1" spans="1:10">
      <c r="A173" s="17" t="s">
        <v>414</v>
      </c>
      <c r="B173" s="18" t="s">
        <v>116</v>
      </c>
      <c r="C173" s="19" t="s">
        <v>19</v>
      </c>
      <c r="D173" s="27" t="s">
        <v>415</v>
      </c>
      <c r="E173" s="20">
        <v>10</v>
      </c>
      <c r="F173" s="21">
        <v>45763</v>
      </c>
      <c r="G173" s="22" t="s">
        <v>287</v>
      </c>
      <c r="H173" s="23" t="s">
        <v>283</v>
      </c>
      <c r="I173" s="24">
        <v>15828538619</v>
      </c>
      <c r="J173" s="10" t="str">
        <f>_xlfn._xlws.FILTER(辅助信息!D:D,辅助信息!G:G=G173)</f>
        <v>五冶达州国道542项目</v>
      </c>
    </row>
    <row r="174" hidden="1" spans="1:10">
      <c r="A174" s="17" t="s">
        <v>414</v>
      </c>
      <c r="B174" s="18" t="s">
        <v>116</v>
      </c>
      <c r="C174" s="19" t="s">
        <v>32</v>
      </c>
      <c r="D174" s="27" t="s">
        <v>415</v>
      </c>
      <c r="E174" s="20">
        <v>10</v>
      </c>
      <c r="F174" s="21">
        <v>45763</v>
      </c>
      <c r="G174" s="22" t="s">
        <v>287</v>
      </c>
      <c r="H174" s="23" t="s">
        <v>283</v>
      </c>
      <c r="I174" s="24">
        <v>15828538619</v>
      </c>
      <c r="J174" s="10" t="str">
        <f>_xlfn._xlws.FILTER(辅助信息!D:D,辅助信息!G:G=G174)</f>
        <v>五冶达州国道542项目</v>
      </c>
    </row>
    <row r="175" hidden="1" spans="1:10">
      <c r="A175" s="17" t="s">
        <v>414</v>
      </c>
      <c r="B175" s="18" t="s">
        <v>119</v>
      </c>
      <c r="C175" s="19" t="s">
        <v>40</v>
      </c>
      <c r="D175" s="27" t="s">
        <v>415</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414</v>
      </c>
      <c r="B176" s="18" t="s">
        <v>119</v>
      </c>
      <c r="C176" s="19" t="s">
        <v>41</v>
      </c>
      <c r="D176" s="27" t="s">
        <v>415</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414</v>
      </c>
      <c r="B177" s="18" t="s">
        <v>116</v>
      </c>
      <c r="C177" s="19" t="s">
        <v>27</v>
      </c>
      <c r="D177" s="27" t="s">
        <v>415</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414</v>
      </c>
      <c r="B178" s="18" t="s">
        <v>116</v>
      </c>
      <c r="C178" s="19" t="s">
        <v>30</v>
      </c>
      <c r="D178" s="27" t="s">
        <v>415</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414</v>
      </c>
      <c r="B179" s="18" t="s">
        <v>116</v>
      </c>
      <c r="C179" s="19" t="s">
        <v>33</v>
      </c>
      <c r="D179" s="27" t="s">
        <v>415</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414</v>
      </c>
      <c r="B180" s="18" t="s">
        <v>116</v>
      </c>
      <c r="C180" s="19" t="s">
        <v>28</v>
      </c>
      <c r="D180" s="27" t="s">
        <v>415</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414</v>
      </c>
      <c r="B181" s="18" t="s">
        <v>116</v>
      </c>
      <c r="C181" s="19" t="s">
        <v>27</v>
      </c>
      <c r="D181" s="27" t="s">
        <v>415</v>
      </c>
      <c r="E181" s="20">
        <v>3</v>
      </c>
      <c r="F181" s="21">
        <v>45763</v>
      </c>
      <c r="G181" s="22" t="s">
        <v>294</v>
      </c>
      <c r="H181" s="23" t="s">
        <v>295</v>
      </c>
      <c r="I181" s="24">
        <v>18280895666</v>
      </c>
      <c r="J181" s="10" t="str">
        <f>_xlfn._xlws.FILTER(辅助信息!D:D,辅助信息!G:G=G181)</f>
        <v>五冶达州国道542项目</v>
      </c>
    </row>
    <row r="182" hidden="1" spans="1:10">
      <c r="A182" s="17" t="s">
        <v>414</v>
      </c>
      <c r="B182" s="18" t="s">
        <v>116</v>
      </c>
      <c r="C182" s="19" t="s">
        <v>32</v>
      </c>
      <c r="D182" s="27" t="s">
        <v>415</v>
      </c>
      <c r="E182" s="20">
        <v>6</v>
      </c>
      <c r="F182" s="21">
        <v>45763</v>
      </c>
      <c r="G182" s="22" t="s">
        <v>294</v>
      </c>
      <c r="H182" s="23" t="s">
        <v>295</v>
      </c>
      <c r="I182" s="24">
        <v>18280895666</v>
      </c>
      <c r="J182" s="10" t="str">
        <f>_xlfn._xlws.FILTER(辅助信息!D:D,辅助信息!G:G=G182)</f>
        <v>五冶达州国道542项目</v>
      </c>
    </row>
    <row r="183" hidden="1" spans="1:10">
      <c r="A183" s="17" t="s">
        <v>414</v>
      </c>
      <c r="B183" s="18" t="s">
        <v>116</v>
      </c>
      <c r="C183" s="19" t="s">
        <v>28</v>
      </c>
      <c r="D183" s="27" t="s">
        <v>415</v>
      </c>
      <c r="E183" s="20">
        <v>6</v>
      </c>
      <c r="F183" s="21">
        <v>45763</v>
      </c>
      <c r="G183" s="22" t="s">
        <v>294</v>
      </c>
      <c r="H183" s="23" t="s">
        <v>295</v>
      </c>
      <c r="I183" s="24">
        <v>18280895666</v>
      </c>
      <c r="J183" s="10" t="str">
        <f>_xlfn._xlws.FILTER(辅助信息!D:D,辅助信息!G:G=G183)</f>
        <v>五冶达州国道542项目</v>
      </c>
    </row>
    <row r="184" hidden="1" spans="1:10">
      <c r="A184" s="17" t="s">
        <v>414</v>
      </c>
      <c r="B184" s="18" t="s">
        <v>116</v>
      </c>
      <c r="C184" s="19" t="s">
        <v>18</v>
      </c>
      <c r="D184" s="27" t="s">
        <v>415</v>
      </c>
      <c r="E184" s="20">
        <v>19</v>
      </c>
      <c r="F184" s="21">
        <v>45763</v>
      </c>
      <c r="G184" s="22" t="s">
        <v>294</v>
      </c>
      <c r="H184" s="23" t="s">
        <v>295</v>
      </c>
      <c r="I184" s="24">
        <v>18280895666</v>
      </c>
      <c r="J184" s="10" t="str">
        <f>_xlfn._xlws.FILTER(辅助信息!D:D,辅助信息!G:G=G184)</f>
        <v>五冶达州国道542项目</v>
      </c>
    </row>
    <row r="185" hidden="1" spans="1:10">
      <c r="A185" s="17" t="s">
        <v>414</v>
      </c>
      <c r="B185" s="18" t="s">
        <v>119</v>
      </c>
      <c r="C185" s="19" t="s">
        <v>40</v>
      </c>
      <c r="D185" s="27" t="s">
        <v>415</v>
      </c>
      <c r="E185" s="20">
        <v>45</v>
      </c>
      <c r="F185" s="21">
        <v>45763</v>
      </c>
      <c r="G185" s="22" t="s">
        <v>235</v>
      </c>
      <c r="H185" s="23" t="s">
        <v>232</v>
      </c>
      <c r="I185" s="24">
        <v>18381904567</v>
      </c>
      <c r="J185" s="10" t="str">
        <f>_xlfn._xlws.FILTER(辅助信息!D:D,辅助信息!G:G=G185)</f>
        <v>商投建工达州中医药科技园</v>
      </c>
    </row>
    <row r="186" hidden="1" spans="1:10">
      <c r="A186" s="17" t="s">
        <v>414</v>
      </c>
      <c r="B186" s="18" t="s">
        <v>116</v>
      </c>
      <c r="C186" s="19" t="s">
        <v>19</v>
      </c>
      <c r="D186" s="27" t="s">
        <v>415</v>
      </c>
      <c r="E186" s="20">
        <v>50</v>
      </c>
      <c r="F186" s="21">
        <v>45763</v>
      </c>
      <c r="G186" s="22" t="s">
        <v>240</v>
      </c>
      <c r="H186" s="23" t="s">
        <v>232</v>
      </c>
      <c r="I186" s="24">
        <v>18381904567</v>
      </c>
      <c r="J186" s="10" t="str">
        <f>_xlfn._xlws.FILTER(辅助信息!D:D,辅助信息!G:G=G186)</f>
        <v>商投建工达州中医药科技园</v>
      </c>
    </row>
    <row r="187" hidden="1" spans="1:10">
      <c r="A187" s="17" t="s">
        <v>414</v>
      </c>
      <c r="B187" s="18" t="s">
        <v>116</v>
      </c>
      <c r="C187" s="19" t="s">
        <v>30</v>
      </c>
      <c r="D187" s="27" t="s">
        <v>415</v>
      </c>
      <c r="E187" s="20">
        <v>35</v>
      </c>
      <c r="F187" s="21">
        <v>45763</v>
      </c>
      <c r="G187" s="22" t="s">
        <v>453</v>
      </c>
      <c r="H187" s="23" t="s">
        <v>454</v>
      </c>
      <c r="I187" s="24">
        <v>18586545402</v>
      </c>
      <c r="J187" s="10" vm="1" t="e">
        <f>_xlfn._xlws.FILTER(辅助信息!D:D,辅助信息!G:G=G187)</f>
        <v>#VALUE!</v>
      </c>
    </row>
    <row r="188" hidden="1" spans="1:10">
      <c r="A188" s="17" t="s">
        <v>414</v>
      </c>
      <c r="B188" s="18" t="s">
        <v>119</v>
      </c>
      <c r="C188" s="19" t="s">
        <v>40</v>
      </c>
      <c r="D188" s="27" t="s">
        <v>415</v>
      </c>
      <c r="E188" s="20">
        <v>18</v>
      </c>
      <c r="F188" s="21">
        <v>45763</v>
      </c>
      <c r="G188" s="22" t="s">
        <v>190</v>
      </c>
      <c r="H188" s="23" t="s">
        <v>191</v>
      </c>
      <c r="I188" s="24">
        <v>13458642015</v>
      </c>
      <c r="J188" s="10" t="str">
        <f>_xlfn._xlws.FILTER(辅助信息!D:D,辅助信息!G:G=G188)</f>
        <v>华西萌海-科创农业生态谷</v>
      </c>
    </row>
    <row r="189" hidden="1" spans="1:10">
      <c r="A189" s="17" t="s">
        <v>414</v>
      </c>
      <c r="B189" s="18" t="s">
        <v>119</v>
      </c>
      <c r="C189" s="19" t="s">
        <v>41</v>
      </c>
      <c r="D189" s="27" t="s">
        <v>415</v>
      </c>
      <c r="E189" s="20">
        <v>16</v>
      </c>
      <c r="F189" s="21">
        <v>45763</v>
      </c>
      <c r="G189" s="22" t="s">
        <v>190</v>
      </c>
      <c r="H189" s="23" t="s">
        <v>191</v>
      </c>
      <c r="I189" s="24">
        <v>13458642015</v>
      </c>
      <c r="J189" s="10" t="str">
        <f>_xlfn._xlws.FILTER(辅助信息!D:D,辅助信息!G:G=G189)</f>
        <v>华西萌海-科创农业生态谷</v>
      </c>
    </row>
    <row r="190" hidden="1" spans="1:10">
      <c r="A190" s="17" t="s">
        <v>414</v>
      </c>
      <c r="B190" s="18" t="s">
        <v>116</v>
      </c>
      <c r="C190" s="19" t="s">
        <v>19</v>
      </c>
      <c r="D190" s="27" t="s">
        <v>415</v>
      </c>
      <c r="E190" s="20">
        <v>6</v>
      </c>
      <c r="F190" s="21">
        <v>45763</v>
      </c>
      <c r="G190" s="22" t="s">
        <v>190</v>
      </c>
      <c r="H190" s="23" t="s">
        <v>191</v>
      </c>
      <c r="I190" s="24">
        <v>13458642015</v>
      </c>
      <c r="J190" s="10" t="str">
        <f>_xlfn._xlws.FILTER(辅助信息!D:D,辅助信息!G:G=G190)</f>
        <v>华西萌海-科创农业生态谷</v>
      </c>
    </row>
    <row r="191" hidden="1" spans="1:10">
      <c r="A191" s="17" t="s">
        <v>414</v>
      </c>
      <c r="B191" s="18" t="s">
        <v>155</v>
      </c>
      <c r="C191" s="19" t="s">
        <v>53</v>
      </c>
      <c r="D191" s="27" t="s">
        <v>415</v>
      </c>
      <c r="E191" s="20">
        <v>2.5</v>
      </c>
      <c r="F191" s="21">
        <v>45763</v>
      </c>
      <c r="G191" s="22" t="s">
        <v>178</v>
      </c>
      <c r="H191" s="23" t="s">
        <v>179</v>
      </c>
      <c r="I191" s="24">
        <v>15884666220</v>
      </c>
      <c r="J191" s="10" t="str">
        <f>_xlfn._xlws.FILTER(辅助信息!D:D,辅助信息!G:G=G191)</f>
        <v>华西简阳西城嘉苑</v>
      </c>
    </row>
    <row r="192" hidden="1" spans="1:10">
      <c r="A192" s="17" t="s">
        <v>414</v>
      </c>
      <c r="B192" s="18" t="s">
        <v>119</v>
      </c>
      <c r="C192" s="19" t="s">
        <v>40</v>
      </c>
      <c r="D192" s="27" t="s">
        <v>415</v>
      </c>
      <c r="E192" s="20">
        <v>5</v>
      </c>
      <c r="F192" s="21">
        <v>45763</v>
      </c>
      <c r="G192" s="22" t="s">
        <v>178</v>
      </c>
      <c r="H192" s="23" t="s">
        <v>179</v>
      </c>
      <c r="I192" s="24">
        <v>15884666220</v>
      </c>
      <c r="J192" s="10" t="str">
        <f>_xlfn._xlws.FILTER(辅助信息!D:D,辅助信息!G:G=G192)</f>
        <v>华西简阳西城嘉苑</v>
      </c>
    </row>
    <row r="193" hidden="1" spans="1:10">
      <c r="A193" s="17" t="s">
        <v>414</v>
      </c>
      <c r="B193" s="18" t="s">
        <v>119</v>
      </c>
      <c r="C193" s="19" t="s">
        <v>41</v>
      </c>
      <c r="D193" s="27" t="s">
        <v>415</v>
      </c>
      <c r="E193" s="20">
        <v>18</v>
      </c>
      <c r="F193" s="21">
        <v>45763</v>
      </c>
      <c r="G193" s="22" t="s">
        <v>178</v>
      </c>
      <c r="H193" s="23" t="s">
        <v>179</v>
      </c>
      <c r="I193" s="24">
        <v>15884666220</v>
      </c>
      <c r="J193" s="10" t="str">
        <f>_xlfn._xlws.FILTER(辅助信息!D:D,辅助信息!G:G=G193)</f>
        <v>华西简阳西城嘉苑</v>
      </c>
    </row>
    <row r="194" hidden="1" spans="1:10">
      <c r="A194" s="17" t="s">
        <v>414</v>
      </c>
      <c r="B194" s="18" t="s">
        <v>119</v>
      </c>
      <c r="C194" s="19" t="s">
        <v>26</v>
      </c>
      <c r="D194" s="27" t="s">
        <v>415</v>
      </c>
      <c r="E194" s="20">
        <v>29</v>
      </c>
      <c r="F194" s="21">
        <v>45763</v>
      </c>
      <c r="G194" s="22" t="s">
        <v>178</v>
      </c>
      <c r="H194" s="23" t="s">
        <v>179</v>
      </c>
      <c r="I194" s="24">
        <v>15884666220</v>
      </c>
      <c r="J194" s="10" t="str">
        <f>_xlfn._xlws.FILTER(辅助信息!D:D,辅助信息!G:G=G194)</f>
        <v>华西简阳西城嘉苑</v>
      </c>
    </row>
    <row r="195" hidden="1" spans="1:10">
      <c r="A195" s="17" t="s">
        <v>414</v>
      </c>
      <c r="B195" s="18" t="s">
        <v>116</v>
      </c>
      <c r="C195" s="19" t="s">
        <v>33</v>
      </c>
      <c r="D195" s="27" t="s">
        <v>415</v>
      </c>
      <c r="E195" s="20">
        <v>15</v>
      </c>
      <c r="F195" s="21">
        <v>45763</v>
      </c>
      <c r="G195" s="22" t="s">
        <v>178</v>
      </c>
      <c r="H195" s="23" t="s">
        <v>179</v>
      </c>
      <c r="I195" s="24">
        <v>15884666220</v>
      </c>
      <c r="J195" s="10" t="str">
        <f>_xlfn._xlws.FILTER(辅助信息!D:D,辅助信息!G:G=G195)</f>
        <v>华西简阳西城嘉苑</v>
      </c>
    </row>
    <row r="196" hidden="1" spans="1:10">
      <c r="A196" s="17" t="s">
        <v>407</v>
      </c>
      <c r="B196" s="18" t="s">
        <v>119</v>
      </c>
      <c r="C196" s="19" t="s">
        <v>40</v>
      </c>
      <c r="D196" s="27" t="s">
        <v>415</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407</v>
      </c>
      <c r="B197" s="18" t="s">
        <v>119</v>
      </c>
      <c r="C197" s="19" t="s">
        <v>41</v>
      </c>
      <c r="D197" s="27" t="s">
        <v>415</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407</v>
      </c>
      <c r="B198" s="18" t="s">
        <v>116</v>
      </c>
      <c r="C198" s="19" t="s">
        <v>27</v>
      </c>
      <c r="D198" s="27" t="s">
        <v>415</v>
      </c>
      <c r="E198" s="20">
        <v>3</v>
      </c>
      <c r="F198" s="21">
        <v>45763</v>
      </c>
      <c r="G198" s="22" t="s">
        <v>250</v>
      </c>
      <c r="H198" s="23" t="s">
        <v>251</v>
      </c>
      <c r="I198" s="24">
        <v>15692885305</v>
      </c>
      <c r="J198" s="10" t="str">
        <f>_xlfn._xlws.FILTER(辅助信息!D:D,辅助信息!G:G=G198)</f>
        <v>四川商建
射洪城乡一体化项目</v>
      </c>
    </row>
    <row r="199" hidden="1" spans="1:10">
      <c r="A199" s="17" t="s">
        <v>407</v>
      </c>
      <c r="B199" s="18" t="s">
        <v>116</v>
      </c>
      <c r="C199" s="19" t="s">
        <v>19</v>
      </c>
      <c r="D199" s="27" t="s">
        <v>415</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407</v>
      </c>
      <c r="B200" s="18" t="s">
        <v>116</v>
      </c>
      <c r="C200" s="19" t="s">
        <v>30</v>
      </c>
      <c r="D200" s="27" t="s">
        <v>415</v>
      </c>
      <c r="E200" s="20">
        <v>9</v>
      </c>
      <c r="F200" s="21">
        <v>45763</v>
      </c>
      <c r="G200" s="22" t="s">
        <v>250</v>
      </c>
      <c r="H200" s="23" t="s">
        <v>251</v>
      </c>
      <c r="I200" s="24">
        <v>15692885305</v>
      </c>
      <c r="J200" s="10" t="str">
        <f>_xlfn._xlws.FILTER(辅助信息!D:D,辅助信息!G:G=G200)</f>
        <v>四川商建
射洪城乡一体化项目</v>
      </c>
    </row>
    <row r="201" hidden="1" spans="1:10">
      <c r="A201" s="25" t="s">
        <v>406</v>
      </c>
      <c r="B201" s="18" t="s">
        <v>116</v>
      </c>
      <c r="C201" s="19" t="s">
        <v>30</v>
      </c>
      <c r="D201" s="27" t="s">
        <v>415</v>
      </c>
      <c r="E201" s="20">
        <v>8</v>
      </c>
      <c r="F201" s="21">
        <v>45765</v>
      </c>
      <c r="G201" s="22" t="s">
        <v>178</v>
      </c>
      <c r="H201" s="23" t="s">
        <v>179</v>
      </c>
      <c r="I201" s="24">
        <v>15884666220</v>
      </c>
      <c r="J201" s="10" t="str">
        <f>_xlfn._xlws.FILTER(辅助信息!D:D,辅助信息!G:G=G201)</f>
        <v>华西简阳西城嘉苑</v>
      </c>
    </row>
    <row r="202" hidden="1" spans="1:10">
      <c r="A202" s="25" t="s">
        <v>406</v>
      </c>
      <c r="B202" s="18" t="s">
        <v>116</v>
      </c>
      <c r="C202" s="19" t="s">
        <v>33</v>
      </c>
      <c r="D202" s="27" t="s">
        <v>415</v>
      </c>
      <c r="E202" s="20">
        <v>50</v>
      </c>
      <c r="F202" s="21">
        <v>45765</v>
      </c>
      <c r="G202" s="22" t="s">
        <v>178</v>
      </c>
      <c r="H202" s="23" t="s">
        <v>179</v>
      </c>
      <c r="I202" s="24">
        <v>15884666220</v>
      </c>
      <c r="J202" s="10" t="str">
        <f>_xlfn._xlws.FILTER(辅助信息!D:D,辅助信息!G:G=G202)</f>
        <v>华西简阳西城嘉苑</v>
      </c>
    </row>
    <row r="203" hidden="1" spans="1:10">
      <c r="A203" s="25" t="s">
        <v>406</v>
      </c>
      <c r="B203" s="18" t="s">
        <v>116</v>
      </c>
      <c r="C203" s="19" t="s">
        <v>28</v>
      </c>
      <c r="D203" s="27" t="s">
        <v>415</v>
      </c>
      <c r="E203" s="20">
        <v>2</v>
      </c>
      <c r="F203" s="21">
        <v>45765</v>
      </c>
      <c r="G203" s="22" t="s">
        <v>178</v>
      </c>
      <c r="H203" s="23" t="s">
        <v>179</v>
      </c>
      <c r="I203" s="24">
        <v>15884666220</v>
      </c>
      <c r="J203" s="10" t="str">
        <f>_xlfn._xlws.FILTER(辅助信息!D:D,辅助信息!G:G=G203)</f>
        <v>华西简阳西城嘉苑</v>
      </c>
    </row>
    <row r="204" hidden="1" spans="1:10">
      <c r="A204" s="25" t="s">
        <v>406</v>
      </c>
      <c r="B204" s="18" t="s">
        <v>116</v>
      </c>
      <c r="C204" s="19" t="s">
        <v>18</v>
      </c>
      <c r="D204" s="27" t="s">
        <v>415</v>
      </c>
      <c r="E204" s="20">
        <v>10</v>
      </c>
      <c r="F204" s="21">
        <v>45765</v>
      </c>
      <c r="G204" s="22" t="s">
        <v>178</v>
      </c>
      <c r="H204" s="23" t="s">
        <v>179</v>
      </c>
      <c r="I204" s="24">
        <v>15884666220</v>
      </c>
      <c r="J204" s="10" t="str">
        <f>_xlfn._xlws.FILTER(辅助信息!D:D,辅助信息!G:G=G204)</f>
        <v>华西简阳西城嘉苑</v>
      </c>
    </row>
    <row r="205" hidden="1" spans="1:10">
      <c r="A205" s="25" t="s">
        <v>414</v>
      </c>
      <c r="B205" s="18" t="s">
        <v>119</v>
      </c>
      <c r="C205" s="19" t="s">
        <v>49</v>
      </c>
      <c r="D205" s="27" t="s">
        <v>415</v>
      </c>
      <c r="E205" s="20">
        <v>2</v>
      </c>
      <c r="F205" s="21">
        <v>45765</v>
      </c>
      <c r="G205" s="22" t="s">
        <v>178</v>
      </c>
      <c r="H205" s="23" t="s">
        <v>179</v>
      </c>
      <c r="I205" s="24">
        <v>15884666220</v>
      </c>
      <c r="J205" s="10" t="str">
        <f>_xlfn._xlws.FILTER(辅助信息!D:D,辅助信息!G:G=G205)</f>
        <v>华西简阳西城嘉苑</v>
      </c>
    </row>
    <row r="206" hidden="1" spans="1:10">
      <c r="A206" s="25" t="s">
        <v>414</v>
      </c>
      <c r="B206" s="18" t="s">
        <v>119</v>
      </c>
      <c r="C206" s="19" t="s">
        <v>40</v>
      </c>
      <c r="D206" s="27" t="s">
        <v>415</v>
      </c>
      <c r="E206" s="20">
        <v>10</v>
      </c>
      <c r="F206" s="21">
        <v>45765</v>
      </c>
      <c r="G206" s="22" t="s">
        <v>178</v>
      </c>
      <c r="H206" s="23" t="s">
        <v>179</v>
      </c>
      <c r="I206" s="24">
        <v>15884666220</v>
      </c>
      <c r="J206" s="10" t="str">
        <f>_xlfn._xlws.FILTER(辅助信息!D:D,辅助信息!G:G=G206)</f>
        <v>华西简阳西城嘉苑</v>
      </c>
    </row>
    <row r="207" hidden="1" spans="1:10">
      <c r="A207" s="25" t="s">
        <v>414</v>
      </c>
      <c r="B207" s="18" t="s">
        <v>119</v>
      </c>
      <c r="C207" s="19" t="s">
        <v>41</v>
      </c>
      <c r="D207" s="27" t="s">
        <v>415</v>
      </c>
      <c r="E207" s="20">
        <v>10</v>
      </c>
      <c r="F207" s="21">
        <v>45765</v>
      </c>
      <c r="G207" s="22" t="s">
        <v>178</v>
      </c>
      <c r="H207" s="23" t="s">
        <v>179</v>
      </c>
      <c r="I207" s="24">
        <v>15884666220</v>
      </c>
      <c r="J207" s="10" t="str">
        <f>_xlfn._xlws.FILTER(辅助信息!D:D,辅助信息!G:G=G207)</f>
        <v>华西简阳西城嘉苑</v>
      </c>
    </row>
    <row r="208" hidden="1" spans="1:10">
      <c r="A208" s="25" t="s">
        <v>414</v>
      </c>
      <c r="B208" s="18" t="s">
        <v>119</v>
      </c>
      <c r="C208" s="19" t="s">
        <v>26</v>
      </c>
      <c r="D208" s="27" t="s">
        <v>415</v>
      </c>
      <c r="E208" s="20">
        <v>42</v>
      </c>
      <c r="F208" s="21">
        <v>45765</v>
      </c>
      <c r="G208" s="22" t="s">
        <v>178</v>
      </c>
      <c r="H208" s="23" t="s">
        <v>179</v>
      </c>
      <c r="I208" s="24">
        <v>15884666220</v>
      </c>
      <c r="J208" s="10" t="str">
        <f>_xlfn._xlws.FILTER(辅助信息!D:D,辅助信息!G:G=G208)</f>
        <v>华西简阳西城嘉苑</v>
      </c>
    </row>
    <row r="209" hidden="1" spans="1:10">
      <c r="A209" s="25" t="s">
        <v>414</v>
      </c>
      <c r="B209" s="18" t="s">
        <v>116</v>
      </c>
      <c r="C209" s="19" t="s">
        <v>19</v>
      </c>
      <c r="D209" s="27" t="s">
        <v>415</v>
      </c>
      <c r="E209" s="20">
        <v>6</v>
      </c>
      <c r="F209" s="21">
        <v>45765</v>
      </c>
      <c r="G209" s="22" t="s">
        <v>178</v>
      </c>
      <c r="H209" s="23" t="s">
        <v>179</v>
      </c>
      <c r="I209" s="24">
        <v>15884666220</v>
      </c>
      <c r="J209" s="10" t="str">
        <f>_xlfn._xlws.FILTER(辅助信息!D:D,辅助信息!G:G=G209)</f>
        <v>华西简阳西城嘉苑</v>
      </c>
    </row>
    <row r="210" hidden="1" spans="1:10">
      <c r="A210" s="25" t="s">
        <v>414</v>
      </c>
      <c r="B210" s="18" t="s">
        <v>116</v>
      </c>
      <c r="C210" s="19" t="s">
        <v>27</v>
      </c>
      <c r="D210" s="27" t="s">
        <v>415</v>
      </c>
      <c r="E210" s="20">
        <v>3</v>
      </c>
      <c r="F210" s="21">
        <v>45765</v>
      </c>
      <c r="G210" s="22" t="s">
        <v>294</v>
      </c>
      <c r="H210" s="23" t="s">
        <v>295</v>
      </c>
      <c r="I210" s="24">
        <v>18280895666</v>
      </c>
      <c r="J210" s="10" t="str">
        <f>_xlfn._xlws.FILTER(辅助信息!D:D,辅助信息!G:G=G210)</f>
        <v>五冶达州国道542项目</v>
      </c>
    </row>
    <row r="211" hidden="1" spans="1:10">
      <c r="A211" s="25" t="s">
        <v>414</v>
      </c>
      <c r="B211" s="18" t="s">
        <v>116</v>
      </c>
      <c r="C211" s="19" t="s">
        <v>32</v>
      </c>
      <c r="D211" s="27" t="s">
        <v>415</v>
      </c>
      <c r="E211" s="20">
        <v>6</v>
      </c>
      <c r="F211" s="21">
        <v>45765</v>
      </c>
      <c r="G211" s="22" t="s">
        <v>294</v>
      </c>
      <c r="H211" s="23" t="s">
        <v>295</v>
      </c>
      <c r="I211" s="24">
        <v>18280895666</v>
      </c>
      <c r="J211" s="10" t="str">
        <f>_xlfn._xlws.FILTER(辅助信息!D:D,辅助信息!G:G=G211)</f>
        <v>五冶达州国道542项目</v>
      </c>
    </row>
    <row r="212" hidden="1" spans="1:10">
      <c r="A212" s="25" t="s">
        <v>414</v>
      </c>
      <c r="B212" s="18" t="s">
        <v>116</v>
      </c>
      <c r="C212" s="19" t="s">
        <v>28</v>
      </c>
      <c r="D212" s="27" t="s">
        <v>415</v>
      </c>
      <c r="E212" s="20">
        <v>6</v>
      </c>
      <c r="F212" s="21">
        <v>45765</v>
      </c>
      <c r="G212" s="22" t="s">
        <v>294</v>
      </c>
      <c r="H212" s="23" t="s">
        <v>295</v>
      </c>
      <c r="I212" s="24">
        <v>18280895666</v>
      </c>
      <c r="J212" s="10" t="str">
        <f>_xlfn._xlws.FILTER(辅助信息!D:D,辅助信息!G:G=G212)</f>
        <v>五冶达州国道542项目</v>
      </c>
    </row>
    <row r="213" hidden="1" spans="1:10">
      <c r="A213" s="25" t="s">
        <v>414</v>
      </c>
      <c r="B213" s="18" t="s">
        <v>116</v>
      </c>
      <c r="C213" s="19" t="s">
        <v>18</v>
      </c>
      <c r="D213" s="27" t="s">
        <v>415</v>
      </c>
      <c r="E213" s="20">
        <v>19</v>
      </c>
      <c r="F213" s="21">
        <v>45765</v>
      </c>
      <c r="G213" s="22" t="s">
        <v>294</v>
      </c>
      <c r="H213" s="23" t="s">
        <v>295</v>
      </c>
      <c r="I213" s="24">
        <v>18280895666</v>
      </c>
      <c r="J213" s="10" t="str">
        <f>_xlfn._xlws.FILTER(辅助信息!D:D,辅助信息!G:G=G213)</f>
        <v>五冶达州国道542项目</v>
      </c>
    </row>
    <row r="214" hidden="1" spans="1:10">
      <c r="A214" s="25" t="s">
        <v>414</v>
      </c>
      <c r="B214" s="18" t="s">
        <v>116</v>
      </c>
      <c r="C214" s="19" t="s">
        <v>33</v>
      </c>
      <c r="D214" s="27" t="s">
        <v>415</v>
      </c>
      <c r="E214" s="20">
        <v>35</v>
      </c>
      <c r="F214" s="21">
        <v>45765</v>
      </c>
      <c r="G214" s="22" t="s">
        <v>287</v>
      </c>
      <c r="H214" s="23" t="s">
        <v>283</v>
      </c>
      <c r="I214" s="24">
        <v>15828538619</v>
      </c>
      <c r="J214" s="10" t="str">
        <f>_xlfn._xlws.FILTER(辅助信息!D:D,辅助信息!G:G=G214)</f>
        <v>五冶达州国道542项目</v>
      </c>
    </row>
    <row r="215" hidden="1" spans="1:10">
      <c r="A215" s="25" t="s">
        <v>414</v>
      </c>
      <c r="B215" s="18" t="s">
        <v>116</v>
      </c>
      <c r="C215" s="19" t="s">
        <v>28</v>
      </c>
      <c r="D215" s="27" t="s">
        <v>415</v>
      </c>
      <c r="E215" s="20">
        <v>35</v>
      </c>
      <c r="F215" s="21">
        <v>45765</v>
      </c>
      <c r="G215" s="22" t="s">
        <v>288</v>
      </c>
      <c r="H215" s="23" t="s">
        <v>289</v>
      </c>
      <c r="I215" s="24">
        <v>13551450899</v>
      </c>
      <c r="J215" s="10" t="str">
        <f>_xlfn._xlws.FILTER(辅助信息!D:D,辅助信息!G:G=G215)</f>
        <v>五冶达州国道542项目</v>
      </c>
    </row>
    <row r="216" hidden="1" spans="1:10">
      <c r="A216" s="25" t="s">
        <v>407</v>
      </c>
      <c r="B216" s="18" t="s">
        <v>119</v>
      </c>
      <c r="C216" s="19" t="s">
        <v>26</v>
      </c>
      <c r="D216" s="27" t="s">
        <v>415</v>
      </c>
      <c r="E216" s="20">
        <v>20</v>
      </c>
      <c r="F216" s="21">
        <v>45765</v>
      </c>
      <c r="G216" s="22" t="s">
        <v>455</v>
      </c>
      <c r="H216" s="23" t="s">
        <v>392</v>
      </c>
      <c r="I216" s="24" t="s">
        <v>393</v>
      </c>
      <c r="J216" s="10" t="str">
        <f>_xlfn._xlws.FILTER(辅助信息!D:D,辅助信息!G:G=G216)</f>
        <v>中铁科研院宜宾泥溪项目</v>
      </c>
    </row>
    <row r="217" hidden="1" spans="1:10">
      <c r="A217" s="25" t="s">
        <v>407</v>
      </c>
      <c r="B217" s="18" t="s">
        <v>116</v>
      </c>
      <c r="C217" s="19" t="s">
        <v>33</v>
      </c>
      <c r="D217" s="27" t="s">
        <v>415</v>
      </c>
      <c r="E217" s="20">
        <v>6</v>
      </c>
      <c r="F217" s="21">
        <v>45765</v>
      </c>
      <c r="G217" s="22" t="s">
        <v>455</v>
      </c>
      <c r="H217" s="23" t="s">
        <v>392</v>
      </c>
      <c r="I217" s="24" t="s">
        <v>393</v>
      </c>
      <c r="J217" s="10" t="str">
        <f>_xlfn._xlws.FILTER(辅助信息!D:D,辅助信息!G:G=G217)</f>
        <v>中铁科研院宜宾泥溪项目</v>
      </c>
    </row>
    <row r="218" hidden="1" spans="1:10">
      <c r="A218" s="25" t="s">
        <v>407</v>
      </c>
      <c r="B218" s="18" t="s">
        <v>116</v>
      </c>
      <c r="C218" s="19" t="s">
        <v>18</v>
      </c>
      <c r="D218" s="27" t="s">
        <v>415</v>
      </c>
      <c r="E218" s="20">
        <v>9</v>
      </c>
      <c r="F218" s="21">
        <v>45765</v>
      </c>
      <c r="G218" s="22" t="s">
        <v>455</v>
      </c>
      <c r="H218" s="23" t="s">
        <v>392</v>
      </c>
      <c r="I218" s="24" t="s">
        <v>393</v>
      </c>
      <c r="J218" s="10" t="str">
        <f>_xlfn._xlws.FILTER(辅助信息!D:D,辅助信息!G:G=G218)</f>
        <v>中铁科研院宜宾泥溪项目</v>
      </c>
    </row>
    <row r="219" hidden="1" spans="1:10">
      <c r="A219" s="25" t="s">
        <v>406</v>
      </c>
      <c r="B219" s="18" t="s">
        <v>116</v>
      </c>
      <c r="C219" s="19" t="s">
        <v>32</v>
      </c>
      <c r="D219" s="27" t="s">
        <v>415</v>
      </c>
      <c r="E219" s="20">
        <v>3</v>
      </c>
      <c r="F219" s="21">
        <v>45765</v>
      </c>
      <c r="G219" s="22" t="s">
        <v>455</v>
      </c>
      <c r="H219" s="23" t="s">
        <v>392</v>
      </c>
      <c r="I219" s="24" t="s">
        <v>393</v>
      </c>
      <c r="J219" s="10" t="str">
        <f>_xlfn._xlws.FILTER(辅助信息!D:D,辅助信息!G:G=G219)</f>
        <v>中铁科研院宜宾泥溪项目</v>
      </c>
    </row>
    <row r="220" hidden="1" spans="1:10">
      <c r="A220" s="25" t="s">
        <v>406</v>
      </c>
      <c r="B220" s="18" t="s">
        <v>116</v>
      </c>
      <c r="C220" s="19" t="s">
        <v>65</v>
      </c>
      <c r="D220" s="27" t="s">
        <v>415</v>
      </c>
      <c r="E220" s="20">
        <v>66</v>
      </c>
      <c r="F220" s="21">
        <v>45765</v>
      </c>
      <c r="G220" s="22" t="s">
        <v>455</v>
      </c>
      <c r="H220" s="23" t="s">
        <v>392</v>
      </c>
      <c r="I220" s="24" t="s">
        <v>393</v>
      </c>
      <c r="J220" s="10" t="str">
        <f>_xlfn._xlws.FILTER(辅助信息!D:D,辅助信息!G:G=G220)</f>
        <v>中铁科研院宜宾泥溪项目</v>
      </c>
    </row>
    <row r="221" hidden="1" spans="1:10">
      <c r="A221" s="25" t="s">
        <v>456</v>
      </c>
      <c r="B221" s="18" t="s">
        <v>116</v>
      </c>
      <c r="C221" s="19" t="s">
        <v>457</v>
      </c>
      <c r="D221" s="27" t="s">
        <v>415</v>
      </c>
      <c r="E221" s="20">
        <v>35</v>
      </c>
      <c r="F221" s="21">
        <v>45765</v>
      </c>
      <c r="G221" s="22" t="s">
        <v>437</v>
      </c>
      <c r="H221" s="23" t="s">
        <v>438</v>
      </c>
      <c r="I221" s="24">
        <v>13891371707</v>
      </c>
      <c r="J221" s="10" vm="1" t="e">
        <f>_xlfn._xlws.FILTER(辅助信息!D:D,辅助信息!G:G=G221)</f>
        <v>#VALUE!</v>
      </c>
    </row>
    <row r="222" hidden="1" spans="1:10">
      <c r="A222" s="25" t="s">
        <v>405</v>
      </c>
      <c r="B222" s="18" t="s">
        <v>116</v>
      </c>
      <c r="C222" s="19" t="s">
        <v>32</v>
      </c>
      <c r="D222" s="27" t="s">
        <v>415</v>
      </c>
      <c r="E222" s="20">
        <v>39</v>
      </c>
      <c r="F222" s="21">
        <v>45766</v>
      </c>
      <c r="G222" s="22" t="s">
        <v>306</v>
      </c>
      <c r="H222" s="23" t="s">
        <v>295</v>
      </c>
      <c r="I222" s="24">
        <v>18280895666</v>
      </c>
      <c r="J222" s="10" t="str">
        <f>_xlfn._xlws.FILTER(辅助信息!D:D,辅助信息!G:G=G222)</f>
        <v>五冶达州国道542项目</v>
      </c>
    </row>
    <row r="223" hidden="1" spans="1:10">
      <c r="A223" s="25" t="s">
        <v>405</v>
      </c>
      <c r="B223" s="18" t="s">
        <v>116</v>
      </c>
      <c r="C223" s="19" t="s">
        <v>52</v>
      </c>
      <c r="D223" s="27" t="s">
        <v>415</v>
      </c>
      <c r="E223" s="20">
        <v>6</v>
      </c>
      <c r="F223" s="21">
        <v>45766</v>
      </c>
      <c r="G223" s="22" t="s">
        <v>306</v>
      </c>
      <c r="H223" s="23" t="s">
        <v>295</v>
      </c>
      <c r="I223" s="24">
        <v>18280895666</v>
      </c>
      <c r="J223" s="10" t="str">
        <f>_xlfn._xlws.FILTER(辅助信息!D:D,辅助信息!G:G=G223)</f>
        <v>五冶达州国道542项目</v>
      </c>
    </row>
    <row r="224" hidden="1" spans="1:10">
      <c r="A224" s="25" t="s">
        <v>405</v>
      </c>
      <c r="B224" s="18" t="s">
        <v>421</v>
      </c>
      <c r="C224" s="19" t="s">
        <v>51</v>
      </c>
      <c r="D224" s="27" t="s">
        <v>415</v>
      </c>
      <c r="E224" s="20">
        <v>3</v>
      </c>
      <c r="F224" s="21">
        <v>45766</v>
      </c>
      <c r="G224" s="22" t="s">
        <v>306</v>
      </c>
      <c r="H224" s="23" t="s">
        <v>295</v>
      </c>
      <c r="I224" s="24">
        <v>18280895666</v>
      </c>
      <c r="J224" s="10" t="str">
        <f>_xlfn._xlws.FILTER(辅助信息!D:D,辅助信息!G:G=G224)</f>
        <v>五冶达州国道542项目</v>
      </c>
    </row>
    <row r="225" hidden="1" spans="1:10">
      <c r="A225" s="25" t="s">
        <v>414</v>
      </c>
      <c r="B225" s="18" t="s">
        <v>116</v>
      </c>
      <c r="C225" s="19" t="s">
        <v>45</v>
      </c>
      <c r="D225" s="27" t="s">
        <v>415</v>
      </c>
      <c r="E225" s="20">
        <v>3</v>
      </c>
      <c r="F225" s="21">
        <v>45766</v>
      </c>
      <c r="G225" s="22" t="s">
        <v>231</v>
      </c>
      <c r="H225" s="23" t="s">
        <v>232</v>
      </c>
      <c r="I225" s="24">
        <v>18381904567</v>
      </c>
      <c r="J225" s="10" t="str">
        <f>_xlfn._xlws.FILTER(辅助信息!D:D,辅助信息!G:G=G225)</f>
        <v>商投建工达州中医药科技园</v>
      </c>
    </row>
    <row r="226" hidden="1" spans="1:10">
      <c r="A226" s="25" t="s">
        <v>414</v>
      </c>
      <c r="B226" s="18" t="s">
        <v>116</v>
      </c>
      <c r="C226" s="19" t="s">
        <v>21</v>
      </c>
      <c r="D226" s="27" t="s">
        <v>415</v>
      </c>
      <c r="E226" s="20">
        <v>12</v>
      </c>
      <c r="F226" s="21">
        <v>45766</v>
      </c>
      <c r="G226" s="22" t="s">
        <v>231</v>
      </c>
      <c r="H226" s="23" t="s">
        <v>232</v>
      </c>
      <c r="I226" s="24">
        <v>18381904567</v>
      </c>
      <c r="J226" s="10" t="str">
        <f>_xlfn._xlws.FILTER(辅助信息!D:D,辅助信息!G:G=G226)</f>
        <v>商投建工达州中医药科技园</v>
      </c>
    </row>
    <row r="227" hidden="1" spans="1:10">
      <c r="A227" s="25" t="s">
        <v>414</v>
      </c>
      <c r="B227" s="18" t="s">
        <v>116</v>
      </c>
      <c r="C227" s="19" t="s">
        <v>58</v>
      </c>
      <c r="D227" s="27" t="s">
        <v>415</v>
      </c>
      <c r="E227" s="20">
        <v>9</v>
      </c>
      <c r="F227" s="21">
        <v>45766</v>
      </c>
      <c r="G227" s="22" t="s">
        <v>231</v>
      </c>
      <c r="H227" s="23" t="s">
        <v>232</v>
      </c>
      <c r="I227" s="24">
        <v>18381904567</v>
      </c>
      <c r="J227" s="10" t="str">
        <f>_xlfn._xlws.FILTER(辅助信息!D:D,辅助信息!G:G=G227)</f>
        <v>商投建工达州中医药科技园</v>
      </c>
    </row>
    <row r="228" hidden="1" spans="1:10">
      <c r="A228" s="25" t="s">
        <v>414</v>
      </c>
      <c r="B228" s="18" t="s">
        <v>116</v>
      </c>
      <c r="C228" s="19" t="s">
        <v>46</v>
      </c>
      <c r="D228" s="27" t="s">
        <v>415</v>
      </c>
      <c r="E228" s="20">
        <v>9</v>
      </c>
      <c r="F228" s="21">
        <v>45766</v>
      </c>
      <c r="G228" s="22" t="s">
        <v>231</v>
      </c>
      <c r="H228" s="23" t="s">
        <v>232</v>
      </c>
      <c r="I228" s="24">
        <v>18381904567</v>
      </c>
      <c r="J228" s="10" t="str">
        <f>_xlfn._xlws.FILTER(辅助信息!D:D,辅助信息!G:G=G228)</f>
        <v>商投建工达州中医药科技园</v>
      </c>
    </row>
    <row r="229" hidden="1" spans="1:10">
      <c r="A229" s="25" t="s">
        <v>407</v>
      </c>
      <c r="B229" s="18" t="s">
        <v>155</v>
      </c>
      <c r="C229" s="19" t="s">
        <v>51</v>
      </c>
      <c r="D229" s="27" t="s">
        <v>415</v>
      </c>
      <c r="E229" s="20">
        <v>35</v>
      </c>
      <c r="F229" s="21">
        <v>45768</v>
      </c>
      <c r="G229" s="22" t="s">
        <v>430</v>
      </c>
      <c r="H229" s="23" t="s">
        <v>431</v>
      </c>
      <c r="I229" s="24">
        <v>13835906370</v>
      </c>
      <c r="J229" s="10" vm="1" t="e">
        <f>_xlfn._xlws.FILTER(辅助信息!D:D,辅助信息!G:G=G229)</f>
        <v>#VALUE!</v>
      </c>
    </row>
    <row r="230" hidden="1" spans="1:10">
      <c r="A230" s="25" t="s">
        <v>417</v>
      </c>
      <c r="B230" s="18" t="s">
        <v>116</v>
      </c>
      <c r="C230" s="19" t="s">
        <v>27</v>
      </c>
      <c r="D230" s="27" t="s">
        <v>415</v>
      </c>
      <c r="E230" s="20">
        <v>6</v>
      </c>
      <c r="F230" s="21">
        <v>45768</v>
      </c>
      <c r="G230" s="22" t="s">
        <v>219</v>
      </c>
      <c r="H230" s="23" t="s">
        <v>220</v>
      </c>
      <c r="I230" s="24">
        <v>15108211617</v>
      </c>
      <c r="J230" s="10" t="str">
        <f>_xlfn._xlws.FILTER(辅助信息!D:D,辅助信息!G:G=G230)</f>
        <v>商投建工达州中医药科技园</v>
      </c>
    </row>
    <row r="231" hidden="1" spans="1:10">
      <c r="A231" s="25" t="s">
        <v>417</v>
      </c>
      <c r="B231" s="18" t="s">
        <v>116</v>
      </c>
      <c r="C231" s="19" t="s">
        <v>32</v>
      </c>
      <c r="D231" s="27" t="s">
        <v>415</v>
      </c>
      <c r="E231" s="20">
        <v>9</v>
      </c>
      <c r="F231" s="21">
        <v>45768</v>
      </c>
      <c r="G231" s="22" t="s">
        <v>219</v>
      </c>
      <c r="H231" s="23" t="s">
        <v>220</v>
      </c>
      <c r="I231" s="24">
        <v>15108211617</v>
      </c>
      <c r="J231" s="10" t="str">
        <f>_xlfn._xlws.FILTER(辅助信息!D:D,辅助信息!G:G=G231)</f>
        <v>商投建工达州中医药科技园</v>
      </c>
    </row>
    <row r="232" hidden="1" spans="1:10">
      <c r="A232" s="25" t="s">
        <v>417</v>
      </c>
      <c r="B232" s="18" t="s">
        <v>116</v>
      </c>
      <c r="C232" s="19" t="s">
        <v>33</v>
      </c>
      <c r="D232" s="27" t="s">
        <v>415</v>
      </c>
      <c r="E232" s="20">
        <v>18</v>
      </c>
      <c r="F232" s="21">
        <v>45768</v>
      </c>
      <c r="G232" s="22" t="s">
        <v>219</v>
      </c>
      <c r="H232" s="23" t="s">
        <v>220</v>
      </c>
      <c r="I232" s="24">
        <v>15108211617</v>
      </c>
      <c r="J232" s="10" t="str">
        <f>_xlfn._xlws.FILTER(辅助信息!D:D,辅助信息!G:G=G232)</f>
        <v>商投建工达州中医药科技园</v>
      </c>
    </row>
    <row r="233" hidden="1" spans="1:10">
      <c r="A233" s="25" t="s">
        <v>417</v>
      </c>
      <c r="B233" s="18" t="s">
        <v>116</v>
      </c>
      <c r="C233" s="19" t="s">
        <v>28</v>
      </c>
      <c r="D233" s="27" t="s">
        <v>415</v>
      </c>
      <c r="E233" s="20">
        <v>20</v>
      </c>
      <c r="F233" s="21">
        <v>45768</v>
      </c>
      <c r="G233" s="22" t="s">
        <v>219</v>
      </c>
      <c r="H233" s="23" t="s">
        <v>220</v>
      </c>
      <c r="I233" s="24">
        <v>15108211617</v>
      </c>
      <c r="J233" s="10" t="str">
        <f>_xlfn._xlws.FILTER(辅助信息!D:D,辅助信息!G:G=G233)</f>
        <v>商投建工达州中医药科技园</v>
      </c>
    </row>
    <row r="234" hidden="1" spans="1:10">
      <c r="A234" s="25" t="s">
        <v>417</v>
      </c>
      <c r="B234" s="18" t="s">
        <v>116</v>
      </c>
      <c r="C234" s="19" t="s">
        <v>18</v>
      </c>
      <c r="D234" s="27" t="s">
        <v>415</v>
      </c>
      <c r="E234" s="20">
        <v>18</v>
      </c>
      <c r="F234" s="21">
        <v>45768</v>
      </c>
      <c r="G234" s="22" t="s">
        <v>219</v>
      </c>
      <c r="H234" s="23" t="s">
        <v>220</v>
      </c>
      <c r="I234" s="24">
        <v>15108211617</v>
      </c>
      <c r="J234" s="10" t="str">
        <f>_xlfn._xlws.FILTER(辅助信息!D:D,辅助信息!G:G=G234)</f>
        <v>商投建工达州中医药科技园</v>
      </c>
    </row>
    <row r="235" hidden="1" spans="1:10">
      <c r="A235" s="25" t="s">
        <v>414</v>
      </c>
      <c r="B235" s="18" t="s">
        <v>119</v>
      </c>
      <c r="C235" s="19" t="s">
        <v>40</v>
      </c>
      <c r="D235" s="27" t="s">
        <v>415</v>
      </c>
      <c r="E235" s="20">
        <v>4</v>
      </c>
      <c r="F235" s="21">
        <v>45768</v>
      </c>
      <c r="G235" s="22" t="s">
        <v>190</v>
      </c>
      <c r="H235" s="23" t="s">
        <v>191</v>
      </c>
      <c r="I235" s="24">
        <v>13458642015</v>
      </c>
      <c r="J235" s="10" t="str">
        <f>_xlfn._xlws.FILTER(辅助信息!D:D,辅助信息!G:G=G235)</f>
        <v>华西萌海-科创农业生态谷</v>
      </c>
    </row>
    <row r="236" hidden="1" spans="1:10">
      <c r="A236" s="25" t="s">
        <v>414</v>
      </c>
      <c r="B236" s="18" t="s">
        <v>119</v>
      </c>
      <c r="C236" s="19" t="s">
        <v>41</v>
      </c>
      <c r="D236" s="27" t="s">
        <v>415</v>
      </c>
      <c r="E236" s="20">
        <v>4</v>
      </c>
      <c r="F236" s="21">
        <v>45768</v>
      </c>
      <c r="G236" s="22" t="s">
        <v>190</v>
      </c>
      <c r="H236" s="23" t="s">
        <v>191</v>
      </c>
      <c r="I236" s="24">
        <v>13458642015</v>
      </c>
      <c r="J236" s="10" t="str">
        <f>_xlfn._xlws.FILTER(辅助信息!D:D,辅助信息!G:G=G236)</f>
        <v>华西萌海-科创农业生态谷</v>
      </c>
    </row>
    <row r="237" hidden="1" spans="1:10">
      <c r="A237" s="25" t="s">
        <v>414</v>
      </c>
      <c r="B237" s="18" t="s">
        <v>119</v>
      </c>
      <c r="C237" s="19" t="s">
        <v>26</v>
      </c>
      <c r="D237" s="27" t="s">
        <v>415</v>
      </c>
      <c r="E237" s="20">
        <v>8</v>
      </c>
      <c r="F237" s="21">
        <v>45768</v>
      </c>
      <c r="G237" s="22" t="s">
        <v>190</v>
      </c>
      <c r="H237" s="23" t="s">
        <v>191</v>
      </c>
      <c r="I237" s="24">
        <v>13458642015</v>
      </c>
      <c r="J237" s="10" t="str">
        <f>_xlfn._xlws.FILTER(辅助信息!D:D,辅助信息!G:G=G237)</f>
        <v>华西萌海-科创农业生态谷</v>
      </c>
    </row>
    <row r="238" hidden="1" spans="1:10">
      <c r="A238" s="25" t="s">
        <v>414</v>
      </c>
      <c r="B238" s="18" t="s">
        <v>116</v>
      </c>
      <c r="C238" s="19" t="s">
        <v>27</v>
      </c>
      <c r="D238" s="27" t="s">
        <v>415</v>
      </c>
      <c r="E238" s="20">
        <v>6</v>
      </c>
      <c r="F238" s="21">
        <v>45768</v>
      </c>
      <c r="G238" s="22" t="s">
        <v>190</v>
      </c>
      <c r="H238" s="23" t="s">
        <v>191</v>
      </c>
      <c r="I238" s="24">
        <v>13458642015</v>
      </c>
      <c r="J238" s="10" t="str">
        <f>_xlfn._xlws.FILTER(辅助信息!D:D,辅助信息!G:G=G238)</f>
        <v>华西萌海-科创农业生态谷</v>
      </c>
    </row>
    <row r="239" hidden="1" spans="1:10">
      <c r="A239" s="25" t="s">
        <v>414</v>
      </c>
      <c r="B239" s="18" t="s">
        <v>116</v>
      </c>
      <c r="C239" s="19" t="s">
        <v>46</v>
      </c>
      <c r="D239" s="27" t="s">
        <v>415</v>
      </c>
      <c r="E239" s="20">
        <v>20</v>
      </c>
      <c r="F239" s="21">
        <v>45768</v>
      </c>
      <c r="G239" s="22" t="s">
        <v>190</v>
      </c>
      <c r="H239" s="23" t="s">
        <v>191</v>
      </c>
      <c r="I239" s="24">
        <v>13458642015</v>
      </c>
      <c r="J239" s="10" t="str">
        <f>_xlfn._xlws.FILTER(辅助信息!D:D,辅助信息!G:G=G239)</f>
        <v>华西萌海-科创农业生态谷</v>
      </c>
    </row>
    <row r="240" hidden="1" spans="1:10">
      <c r="A240" s="25" t="s">
        <v>414</v>
      </c>
      <c r="B240" s="18" t="s">
        <v>116</v>
      </c>
      <c r="C240" s="19" t="s">
        <v>22</v>
      </c>
      <c r="D240" s="27" t="s">
        <v>415</v>
      </c>
      <c r="E240" s="20">
        <v>25</v>
      </c>
      <c r="F240" s="21">
        <v>45768</v>
      </c>
      <c r="G240" s="22" t="s">
        <v>190</v>
      </c>
      <c r="H240" s="23" t="s">
        <v>191</v>
      </c>
      <c r="I240" s="24">
        <v>13458642015</v>
      </c>
      <c r="J240" s="10" t="str">
        <f>_xlfn._xlws.FILTER(辅助信息!D:D,辅助信息!G:G=G240)</f>
        <v>华西萌海-科创农业生态谷</v>
      </c>
    </row>
    <row r="241" hidden="1" spans="1:10">
      <c r="A241" s="25" t="s">
        <v>414</v>
      </c>
      <c r="B241" s="18" t="s">
        <v>119</v>
      </c>
      <c r="C241" s="19" t="s">
        <v>41</v>
      </c>
      <c r="D241" s="27" t="s">
        <v>415</v>
      </c>
      <c r="E241" s="20">
        <v>5</v>
      </c>
      <c r="F241" s="21">
        <v>45768</v>
      </c>
      <c r="G241" s="22" t="s">
        <v>458</v>
      </c>
      <c r="H241" s="23" t="s">
        <v>459</v>
      </c>
      <c r="I241" s="24" t="s">
        <v>460</v>
      </c>
      <c r="J241" s="10" vm="1" t="e">
        <f>_xlfn._xlws.FILTER(辅助信息!D:D,辅助信息!G:G=G241)</f>
        <v>#VALUE!</v>
      </c>
    </row>
    <row r="242" hidden="1" spans="1:10">
      <c r="A242" s="25" t="s">
        <v>414</v>
      </c>
      <c r="B242" s="18" t="s">
        <v>116</v>
      </c>
      <c r="C242" s="19" t="s">
        <v>30</v>
      </c>
      <c r="D242" s="27" t="s">
        <v>415</v>
      </c>
      <c r="E242" s="20">
        <v>30</v>
      </c>
      <c r="F242" s="21">
        <v>45768</v>
      </c>
      <c r="G242" s="22" t="s">
        <v>458</v>
      </c>
      <c r="H242" s="23" t="s">
        <v>459</v>
      </c>
      <c r="I242" s="24" t="s">
        <v>460</v>
      </c>
      <c r="J242" s="10" vm="1" t="e">
        <f>_xlfn._xlws.FILTER(辅助信息!D:D,辅助信息!G:G=G242)</f>
        <v>#VALUE!</v>
      </c>
    </row>
    <row r="243" hidden="1" spans="1:10">
      <c r="A243" s="25" t="s">
        <v>405</v>
      </c>
      <c r="B243" s="18" t="s">
        <v>116</v>
      </c>
      <c r="C243" s="19" t="s">
        <v>19</v>
      </c>
      <c r="D243" s="17" t="s">
        <v>415</v>
      </c>
      <c r="E243" s="20">
        <v>15</v>
      </c>
      <c r="F243" s="21">
        <v>45768</v>
      </c>
      <c r="G243" s="22" t="s">
        <v>313</v>
      </c>
      <c r="H243" s="23" t="s">
        <v>314</v>
      </c>
      <c r="I243" s="24">
        <v>18302833536</v>
      </c>
      <c r="J243" s="10" t="str">
        <f>_xlfn._xlws.FILTER(辅助信息!D:D,辅助信息!G:G=G243)</f>
        <v>五冶达州国道542项目</v>
      </c>
    </row>
    <row r="244" hidden="1" spans="1:10">
      <c r="A244" s="25" t="s">
        <v>405</v>
      </c>
      <c r="B244" s="18" t="s">
        <v>116</v>
      </c>
      <c r="C244" s="19" t="s">
        <v>32</v>
      </c>
      <c r="D244" s="17" t="s">
        <v>415</v>
      </c>
      <c r="E244" s="20">
        <v>6</v>
      </c>
      <c r="F244" s="21">
        <v>45768</v>
      </c>
      <c r="G244" s="22" t="s">
        <v>313</v>
      </c>
      <c r="H244" s="23" t="s">
        <v>314</v>
      </c>
      <c r="I244" s="24">
        <v>18302833536</v>
      </c>
      <c r="J244" s="10" t="str">
        <f>_xlfn._xlws.FILTER(辅助信息!D:D,辅助信息!G:G=G244)</f>
        <v>五冶达州国道542项目</v>
      </c>
    </row>
    <row r="245" hidden="1" spans="1:10">
      <c r="A245" s="25" t="s">
        <v>405</v>
      </c>
      <c r="B245" s="18" t="s">
        <v>116</v>
      </c>
      <c r="C245" s="19" t="s">
        <v>28</v>
      </c>
      <c r="D245" s="17" t="s">
        <v>415</v>
      </c>
      <c r="E245" s="20">
        <v>6</v>
      </c>
      <c r="F245" s="21">
        <v>45768</v>
      </c>
      <c r="G245" s="22" t="s">
        <v>313</v>
      </c>
      <c r="H245" s="23" t="s">
        <v>314</v>
      </c>
      <c r="I245" s="24">
        <v>18302833536</v>
      </c>
      <c r="J245" s="10" t="str">
        <f>_xlfn._xlws.FILTER(辅助信息!D:D,辅助信息!G:G=G245)</f>
        <v>五冶达州国道542项目</v>
      </c>
    </row>
    <row r="246" hidden="1" spans="1:10">
      <c r="A246" s="25" t="s">
        <v>405</v>
      </c>
      <c r="B246" s="18" t="s">
        <v>116</v>
      </c>
      <c r="C246" s="19" t="s">
        <v>52</v>
      </c>
      <c r="D246" s="17" t="s">
        <v>415</v>
      </c>
      <c r="E246" s="20">
        <v>27</v>
      </c>
      <c r="F246" s="21">
        <v>45768</v>
      </c>
      <c r="G246" s="22" t="s">
        <v>313</v>
      </c>
      <c r="H246" s="23" t="s">
        <v>314</v>
      </c>
      <c r="I246" s="24">
        <v>18302833536</v>
      </c>
      <c r="J246" s="10" t="str">
        <f>_xlfn._xlws.FILTER(辅助信息!D:D,辅助信息!G:G=G246)</f>
        <v>五冶达州国道542项目</v>
      </c>
    </row>
    <row r="247" hidden="1" spans="1:10">
      <c r="A247" s="25" t="s">
        <v>406</v>
      </c>
      <c r="B247" s="18" t="s">
        <v>116</v>
      </c>
      <c r="C247" s="19" t="s">
        <v>19</v>
      </c>
      <c r="D247" s="17" t="s">
        <v>415</v>
      </c>
      <c r="E247" s="20">
        <v>8</v>
      </c>
      <c r="F247" s="21">
        <v>45769</v>
      </c>
      <c r="G247" s="22" t="s">
        <v>178</v>
      </c>
      <c r="H247" s="23" t="s">
        <v>179</v>
      </c>
      <c r="I247" s="24">
        <v>15884666220</v>
      </c>
      <c r="J247" s="10" t="str">
        <f>_xlfn._xlws.FILTER(辅助信息!D:D,辅助信息!G:G=G247)</f>
        <v>华西简阳西城嘉苑</v>
      </c>
    </row>
    <row r="248" hidden="1" spans="1:10">
      <c r="A248" s="25" t="s">
        <v>406</v>
      </c>
      <c r="B248" s="18" t="s">
        <v>116</v>
      </c>
      <c r="C248" s="19" t="s">
        <v>32</v>
      </c>
      <c r="D248" s="17" t="s">
        <v>415</v>
      </c>
      <c r="E248" s="20">
        <v>15</v>
      </c>
      <c r="F248" s="21">
        <v>45769</v>
      </c>
      <c r="G248" s="22" t="s">
        <v>178</v>
      </c>
      <c r="H248" s="23" t="s">
        <v>179</v>
      </c>
      <c r="I248" s="24">
        <v>15884666220</v>
      </c>
      <c r="J248" s="10" t="str">
        <f>_xlfn._xlws.FILTER(辅助信息!D:D,辅助信息!G:G=G248)</f>
        <v>华西简阳西城嘉苑</v>
      </c>
    </row>
    <row r="249" hidden="1" spans="1:10">
      <c r="A249" s="25" t="s">
        <v>406</v>
      </c>
      <c r="B249" s="18" t="s">
        <v>116</v>
      </c>
      <c r="C249" s="19" t="s">
        <v>30</v>
      </c>
      <c r="D249" s="17" t="s">
        <v>415</v>
      </c>
      <c r="E249" s="20">
        <v>18</v>
      </c>
      <c r="F249" s="21">
        <v>45769</v>
      </c>
      <c r="G249" s="22" t="s">
        <v>178</v>
      </c>
      <c r="H249" s="23" t="s">
        <v>179</v>
      </c>
      <c r="I249" s="24">
        <v>15884666220</v>
      </c>
      <c r="J249" s="10" t="str">
        <f>_xlfn._xlws.FILTER(辅助信息!D:D,辅助信息!G:G=G249)</f>
        <v>华西简阳西城嘉苑</v>
      </c>
    </row>
    <row r="250" hidden="1" spans="1:10">
      <c r="A250" s="25" t="s">
        <v>406</v>
      </c>
      <c r="B250" s="18" t="s">
        <v>116</v>
      </c>
      <c r="C250" s="19" t="s">
        <v>33</v>
      </c>
      <c r="D250" s="17" t="s">
        <v>415</v>
      </c>
      <c r="E250" s="20">
        <v>8</v>
      </c>
      <c r="F250" s="21">
        <v>45769</v>
      </c>
      <c r="G250" s="22" t="s">
        <v>178</v>
      </c>
      <c r="H250" s="23" t="s">
        <v>179</v>
      </c>
      <c r="I250" s="24">
        <v>15884666220</v>
      </c>
      <c r="J250" s="10" t="str">
        <f>_xlfn._xlws.FILTER(辅助信息!D:D,辅助信息!G:G=G250)</f>
        <v>华西简阳西城嘉苑</v>
      </c>
    </row>
    <row r="251" hidden="1" spans="1:10">
      <c r="A251" s="25" t="s">
        <v>406</v>
      </c>
      <c r="B251" s="18" t="s">
        <v>116</v>
      </c>
      <c r="C251" s="19" t="s">
        <v>28</v>
      </c>
      <c r="D251" s="17" t="s">
        <v>415</v>
      </c>
      <c r="E251" s="20">
        <v>7</v>
      </c>
      <c r="F251" s="21">
        <v>45769</v>
      </c>
      <c r="G251" s="22" t="s">
        <v>178</v>
      </c>
      <c r="H251" s="23" t="s">
        <v>179</v>
      </c>
      <c r="I251" s="24">
        <v>15884666220</v>
      </c>
      <c r="J251" s="10" t="str">
        <f>_xlfn._xlws.FILTER(辅助信息!D:D,辅助信息!G:G=G251)</f>
        <v>华西简阳西城嘉苑</v>
      </c>
    </row>
    <row r="252" hidden="1" spans="1:10">
      <c r="A252" s="25" t="s">
        <v>406</v>
      </c>
      <c r="B252" s="18" t="s">
        <v>116</v>
      </c>
      <c r="C252" s="19" t="s">
        <v>18</v>
      </c>
      <c r="D252" s="17" t="s">
        <v>415</v>
      </c>
      <c r="E252" s="20">
        <v>15</v>
      </c>
      <c r="F252" s="21">
        <v>45769</v>
      </c>
      <c r="G252" s="22" t="s">
        <v>178</v>
      </c>
      <c r="H252" s="23" t="s">
        <v>179</v>
      </c>
      <c r="I252" s="24">
        <v>15884666220</v>
      </c>
      <c r="J252" s="10" t="str">
        <f>_xlfn._xlws.FILTER(辅助信息!D:D,辅助信息!G:G=G252)</f>
        <v>华西简阳西城嘉苑</v>
      </c>
    </row>
    <row r="253" hidden="1" spans="1:10">
      <c r="A253" s="25" t="s">
        <v>414</v>
      </c>
      <c r="B253" s="18" t="s">
        <v>155</v>
      </c>
      <c r="C253" s="19" t="s">
        <v>53</v>
      </c>
      <c r="D253" s="17" t="s">
        <v>415</v>
      </c>
      <c r="E253" s="20">
        <v>2</v>
      </c>
      <c r="F253" s="21">
        <v>45770</v>
      </c>
      <c r="G253" s="22" t="s">
        <v>178</v>
      </c>
      <c r="H253" s="23" t="s">
        <v>179</v>
      </c>
      <c r="I253" s="24">
        <v>15884666220</v>
      </c>
      <c r="J253" s="10" t="str">
        <f>_xlfn._xlws.FILTER(辅助信息!D:D,辅助信息!G:G=G253)</f>
        <v>华西简阳西城嘉苑</v>
      </c>
    </row>
    <row r="254" hidden="1" spans="1:10">
      <c r="A254" s="25" t="s">
        <v>414</v>
      </c>
      <c r="B254" s="18" t="s">
        <v>119</v>
      </c>
      <c r="C254" s="19" t="s">
        <v>40</v>
      </c>
      <c r="D254" s="17" t="s">
        <v>415</v>
      </c>
      <c r="E254" s="20">
        <v>5</v>
      </c>
      <c r="F254" s="21">
        <v>45770</v>
      </c>
      <c r="G254" s="22" t="s">
        <v>178</v>
      </c>
      <c r="H254" s="23" t="s">
        <v>179</v>
      </c>
      <c r="I254" s="24">
        <v>15884666220</v>
      </c>
      <c r="J254" s="10" t="str">
        <f>_xlfn._xlws.FILTER(辅助信息!D:D,辅助信息!G:G=G254)</f>
        <v>华西简阳西城嘉苑</v>
      </c>
    </row>
    <row r="255" hidden="1" spans="1:10">
      <c r="A255" s="25" t="s">
        <v>414</v>
      </c>
      <c r="B255" s="18" t="s">
        <v>119</v>
      </c>
      <c r="C255" s="19" t="s">
        <v>41</v>
      </c>
      <c r="D255" s="17" t="s">
        <v>415</v>
      </c>
      <c r="E255" s="20">
        <v>8</v>
      </c>
      <c r="F255" s="21">
        <v>45770</v>
      </c>
      <c r="G255" s="22" t="s">
        <v>178</v>
      </c>
      <c r="H255" s="23" t="s">
        <v>179</v>
      </c>
      <c r="I255" s="24">
        <v>15884666220</v>
      </c>
      <c r="J255" s="10" t="str">
        <f>_xlfn._xlws.FILTER(辅助信息!D:D,辅助信息!G:G=G255)</f>
        <v>华西简阳西城嘉苑</v>
      </c>
    </row>
    <row r="256" hidden="1" spans="1:10">
      <c r="A256" s="25" t="s">
        <v>414</v>
      </c>
      <c r="B256" s="18" t="s">
        <v>116</v>
      </c>
      <c r="C256" s="19" t="s">
        <v>33</v>
      </c>
      <c r="D256" s="17" t="s">
        <v>415</v>
      </c>
      <c r="E256" s="20">
        <v>22</v>
      </c>
      <c r="F256" s="21">
        <v>45770</v>
      </c>
      <c r="G256" s="22" t="s">
        <v>178</v>
      </c>
      <c r="H256" s="23" t="s">
        <v>179</v>
      </c>
      <c r="I256" s="24">
        <v>15884666220</v>
      </c>
      <c r="J256" s="10" t="str">
        <f>_xlfn._xlws.FILTER(辅助信息!D:D,辅助信息!G:G=G256)</f>
        <v>华西简阳西城嘉苑</v>
      </c>
    </row>
    <row r="257" hidden="1" spans="1:10">
      <c r="A257" s="25" t="s">
        <v>414</v>
      </c>
      <c r="B257" s="18" t="s">
        <v>119</v>
      </c>
      <c r="C257" s="19" t="s">
        <v>49</v>
      </c>
      <c r="D257" s="17" t="s">
        <v>415</v>
      </c>
      <c r="E257" s="20">
        <v>2</v>
      </c>
      <c r="F257" s="21">
        <v>45770</v>
      </c>
      <c r="G257" s="22" t="s">
        <v>219</v>
      </c>
      <c r="H257" s="23" t="s">
        <v>220</v>
      </c>
      <c r="I257" s="24">
        <v>15108211617</v>
      </c>
      <c r="J257" s="10" t="str">
        <f>_xlfn._xlws.FILTER(辅助信息!D:D,辅助信息!G:G=G257)</f>
        <v>商投建工达州中医药科技园</v>
      </c>
    </row>
    <row r="258" hidden="1" spans="1:10">
      <c r="A258" s="25" t="s">
        <v>414</v>
      </c>
      <c r="B258" s="18" t="s">
        <v>119</v>
      </c>
      <c r="C258" s="19" t="s">
        <v>40</v>
      </c>
      <c r="D258" s="17" t="s">
        <v>415</v>
      </c>
      <c r="E258" s="20">
        <v>8</v>
      </c>
      <c r="F258" s="21">
        <v>45770</v>
      </c>
      <c r="G258" s="22" t="s">
        <v>219</v>
      </c>
      <c r="H258" s="23" t="s">
        <v>220</v>
      </c>
      <c r="I258" s="24">
        <v>15108211617</v>
      </c>
      <c r="J258" s="10" t="str">
        <f>_xlfn._xlws.FILTER(辅助信息!D:D,辅助信息!G:G=G258)</f>
        <v>商投建工达州中医药科技园</v>
      </c>
    </row>
    <row r="259" hidden="1" spans="1:10">
      <c r="A259" s="25" t="s">
        <v>414</v>
      </c>
      <c r="B259" s="18" t="s">
        <v>119</v>
      </c>
      <c r="C259" s="19" t="s">
        <v>41</v>
      </c>
      <c r="D259" s="17" t="s">
        <v>415</v>
      </c>
      <c r="E259" s="20">
        <v>8</v>
      </c>
      <c r="F259" s="21">
        <v>45770</v>
      </c>
      <c r="G259" s="22" t="s">
        <v>219</v>
      </c>
      <c r="H259" s="23" t="s">
        <v>220</v>
      </c>
      <c r="I259" s="24">
        <v>15108211617</v>
      </c>
      <c r="J259" s="10" t="str">
        <f>_xlfn._xlws.FILTER(辅助信息!D:D,辅助信息!G:G=G259)</f>
        <v>商投建工达州中医药科技园</v>
      </c>
    </row>
    <row r="260" hidden="1" spans="1:10">
      <c r="A260" s="25" t="s">
        <v>414</v>
      </c>
      <c r="B260" s="18" t="s">
        <v>116</v>
      </c>
      <c r="C260" s="19" t="s">
        <v>19</v>
      </c>
      <c r="D260" s="17" t="s">
        <v>415</v>
      </c>
      <c r="E260" s="20">
        <v>3</v>
      </c>
      <c r="F260" s="21">
        <v>45770</v>
      </c>
      <c r="G260" s="22" t="s">
        <v>219</v>
      </c>
      <c r="H260" s="23" t="s">
        <v>220</v>
      </c>
      <c r="I260" s="24">
        <v>15108211617</v>
      </c>
      <c r="J260" s="10" t="str">
        <f>_xlfn._xlws.FILTER(辅助信息!D:D,辅助信息!G:G=G260)</f>
        <v>商投建工达州中医药科技园</v>
      </c>
    </row>
    <row r="261" hidden="1" spans="1:10">
      <c r="A261" s="25" t="s">
        <v>414</v>
      </c>
      <c r="B261" s="18" t="s">
        <v>116</v>
      </c>
      <c r="C261" s="19" t="s">
        <v>30</v>
      </c>
      <c r="D261" s="17" t="s">
        <v>415</v>
      </c>
      <c r="E261" s="20">
        <v>7</v>
      </c>
      <c r="F261" s="21">
        <v>45770</v>
      </c>
      <c r="G261" s="22" t="s">
        <v>219</v>
      </c>
      <c r="H261" s="23" t="s">
        <v>220</v>
      </c>
      <c r="I261" s="24">
        <v>15108211617</v>
      </c>
      <c r="J261" s="10" t="str">
        <f>_xlfn._xlws.FILTER(辅助信息!D:D,辅助信息!G:G=G261)</f>
        <v>商投建工达州中医药科技园</v>
      </c>
    </row>
    <row r="262" hidden="1" spans="1:10">
      <c r="A262" s="25" t="s">
        <v>414</v>
      </c>
      <c r="B262" s="18" t="s">
        <v>116</v>
      </c>
      <c r="C262" s="19" t="s">
        <v>28</v>
      </c>
      <c r="D262" s="17" t="s">
        <v>415</v>
      </c>
      <c r="E262" s="20">
        <v>8</v>
      </c>
      <c r="F262" s="21">
        <v>45770</v>
      </c>
      <c r="G262" s="22" t="s">
        <v>219</v>
      </c>
      <c r="H262" s="23" t="s">
        <v>220</v>
      </c>
      <c r="I262" s="24">
        <v>15108211617</v>
      </c>
      <c r="J262" s="10" t="str">
        <f>_xlfn._xlws.FILTER(辅助信息!D:D,辅助信息!G:G=G262)</f>
        <v>商投建工达州中医药科技园</v>
      </c>
    </row>
    <row r="263" hidden="1" spans="1:10">
      <c r="A263" s="25" t="s">
        <v>406</v>
      </c>
      <c r="B263" s="18" t="s">
        <v>116</v>
      </c>
      <c r="C263" s="19" t="s">
        <v>32</v>
      </c>
      <c r="D263" s="17" t="s">
        <v>415</v>
      </c>
      <c r="E263" s="20">
        <v>35</v>
      </c>
      <c r="F263" s="21">
        <v>45770</v>
      </c>
      <c r="G263" s="22" t="s">
        <v>178</v>
      </c>
      <c r="H263" s="23" t="s">
        <v>179</v>
      </c>
      <c r="I263" s="24">
        <v>15884666220</v>
      </c>
      <c r="J263" s="10" t="str">
        <f>_xlfn._xlws.FILTER(辅助信息!D:D,辅助信息!G:G=G263)</f>
        <v>华西简阳西城嘉苑</v>
      </c>
    </row>
    <row r="264" hidden="1" spans="1:10">
      <c r="A264" s="25" t="s">
        <v>406</v>
      </c>
      <c r="B264" s="18" t="s">
        <v>116</v>
      </c>
      <c r="C264" s="19" t="s">
        <v>33</v>
      </c>
      <c r="D264" s="17" t="s">
        <v>415</v>
      </c>
      <c r="E264" s="20">
        <v>70</v>
      </c>
      <c r="F264" s="21">
        <v>45770</v>
      </c>
      <c r="G264" s="22" t="s">
        <v>178</v>
      </c>
      <c r="H264" s="23" t="s">
        <v>179</v>
      </c>
      <c r="I264" s="24">
        <v>15884666220</v>
      </c>
      <c r="J264" s="10" t="str">
        <f>_xlfn._xlws.FILTER(辅助信息!D:D,辅助信息!G:G=G264)</f>
        <v>华西简阳西城嘉苑</v>
      </c>
    </row>
    <row r="265" hidden="1" spans="1:10">
      <c r="A265" s="25" t="s">
        <v>406</v>
      </c>
      <c r="B265" s="18" t="s">
        <v>116</v>
      </c>
      <c r="C265" s="19" t="s">
        <v>32</v>
      </c>
      <c r="D265" s="17" t="s">
        <v>415</v>
      </c>
      <c r="E265" s="20">
        <v>35</v>
      </c>
      <c r="F265" s="21">
        <v>45770</v>
      </c>
      <c r="G265" s="22" t="s">
        <v>461</v>
      </c>
      <c r="H265" s="23" t="s">
        <v>398</v>
      </c>
      <c r="I265" s="24">
        <v>15924731822</v>
      </c>
      <c r="J265" s="10" vm="1" t="e">
        <f>_xlfn._xlws.FILTER(辅助信息!D:D,辅助信息!G:G=G265)</f>
        <v>#VALUE!</v>
      </c>
    </row>
    <row r="266" hidden="1" spans="1:10">
      <c r="A266" s="25" t="s">
        <v>406</v>
      </c>
      <c r="B266" s="18" t="s">
        <v>116</v>
      </c>
      <c r="C266" s="19" t="s">
        <v>90</v>
      </c>
      <c r="D266" s="17" t="s">
        <v>415</v>
      </c>
      <c r="E266" s="20">
        <v>70</v>
      </c>
      <c r="F266" s="21">
        <v>45770</v>
      </c>
      <c r="G266" s="22" t="s">
        <v>461</v>
      </c>
      <c r="H266" s="23" t="s">
        <v>398</v>
      </c>
      <c r="I266" s="24">
        <v>15924731822</v>
      </c>
      <c r="J266" s="10" vm="1" t="e">
        <f>_xlfn._xlws.FILTER(辅助信息!D:D,辅助信息!G:G=G266)</f>
        <v>#VALUE!</v>
      </c>
    </row>
    <row r="267" hidden="1" spans="1:10">
      <c r="A267" s="25" t="s">
        <v>406</v>
      </c>
      <c r="B267" s="18" t="s">
        <v>116</v>
      </c>
      <c r="C267" s="19" t="s">
        <v>130</v>
      </c>
      <c r="D267" s="17" t="s">
        <v>415</v>
      </c>
      <c r="E267" s="20">
        <v>35</v>
      </c>
      <c r="F267" s="21">
        <v>45770</v>
      </c>
      <c r="G267" s="22" t="s">
        <v>461</v>
      </c>
      <c r="H267" s="23" t="s">
        <v>398</v>
      </c>
      <c r="I267" s="24">
        <v>15924731822</v>
      </c>
      <c r="J267" s="10" vm="1" t="e">
        <f>_xlfn._xlws.FILTER(辅助信息!D:D,辅助信息!G:G=G267)</f>
        <v>#VALUE!</v>
      </c>
    </row>
    <row r="268" hidden="1" spans="1:10">
      <c r="A268" s="25" t="s">
        <v>406</v>
      </c>
      <c r="B268" s="18" t="s">
        <v>116</v>
      </c>
      <c r="C268" s="19" t="s">
        <v>130</v>
      </c>
      <c r="D268" s="17" t="s">
        <v>415</v>
      </c>
      <c r="E268" s="20">
        <v>105</v>
      </c>
      <c r="F268" s="21">
        <v>45770</v>
      </c>
      <c r="G268" s="22" t="s">
        <v>462</v>
      </c>
      <c r="H268" s="23" t="s">
        <v>398</v>
      </c>
      <c r="I268" s="24">
        <v>15924731822</v>
      </c>
      <c r="J268" s="10" t="str">
        <f>_xlfn._xlws.FILTER(辅助信息!D:D,辅助信息!G:G=G268)</f>
        <v>宜宾兴港三江新区长江工业园建设项目</v>
      </c>
    </row>
    <row r="269" hidden="1" spans="1:10">
      <c r="A269" s="25" t="s">
        <v>406</v>
      </c>
      <c r="B269" s="18" t="s">
        <v>116</v>
      </c>
      <c r="C269" s="19" t="s">
        <v>76</v>
      </c>
      <c r="D269" s="17" t="s">
        <v>415</v>
      </c>
      <c r="E269" s="28">
        <v>12</v>
      </c>
      <c r="F269" s="21">
        <v>45770</v>
      </c>
      <c r="G269" s="22" t="s">
        <v>463</v>
      </c>
      <c r="H269" s="23" t="s">
        <v>398</v>
      </c>
      <c r="I269" s="24">
        <v>15924731822</v>
      </c>
      <c r="J269" s="10" t="str">
        <f>_xlfn._xlws.FILTER(辅助信息!D:D,辅助信息!G:G=G269)</f>
        <v>宜宾兴港三江新区长江工业园建设项目</v>
      </c>
    </row>
    <row r="270" hidden="1" spans="1:10">
      <c r="A270" s="25" t="s">
        <v>406</v>
      </c>
      <c r="B270" s="18" t="s">
        <v>116</v>
      </c>
      <c r="C270" s="19" t="s">
        <v>133</v>
      </c>
      <c r="D270" s="17" t="s">
        <v>415</v>
      </c>
      <c r="E270" s="20">
        <v>75</v>
      </c>
      <c r="F270" s="21">
        <v>45770</v>
      </c>
      <c r="G270" s="22" t="s">
        <v>463</v>
      </c>
      <c r="H270" s="23" t="s">
        <v>398</v>
      </c>
      <c r="I270" s="24">
        <v>15924731822</v>
      </c>
      <c r="J270" s="10" t="str">
        <f>_xlfn._xlws.FILTER(辅助信息!D:D,辅助信息!G:G=G270)</f>
        <v>宜宾兴港三江新区长江工业园建设项目</v>
      </c>
    </row>
    <row r="271" hidden="1" spans="1:10">
      <c r="A271" s="25" t="s">
        <v>406</v>
      </c>
      <c r="B271" s="18" t="s">
        <v>116</v>
      </c>
      <c r="C271" s="19" t="s">
        <v>91</v>
      </c>
      <c r="D271" s="17" t="s">
        <v>415</v>
      </c>
      <c r="E271" s="20">
        <v>18</v>
      </c>
      <c r="F271" s="21">
        <v>45770</v>
      </c>
      <c r="G271" s="22" t="s">
        <v>463</v>
      </c>
      <c r="H271" s="23" t="s">
        <v>398</v>
      </c>
      <c r="I271" s="24">
        <v>15924731822</v>
      </c>
      <c r="J271" s="10" t="str">
        <f>_xlfn._xlws.FILTER(辅助信息!D:D,辅助信息!G:G=G271)</f>
        <v>宜宾兴港三江新区长江工业园建设项目</v>
      </c>
    </row>
    <row r="272" hidden="1" spans="1:10">
      <c r="A272" s="25" t="s">
        <v>407</v>
      </c>
      <c r="B272" s="18" t="s">
        <v>119</v>
      </c>
      <c r="C272" s="19" t="s">
        <v>40</v>
      </c>
      <c r="D272" s="17" t="s">
        <v>415</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407</v>
      </c>
      <c r="B273" s="18" t="s">
        <v>119</v>
      </c>
      <c r="C273" s="19" t="s">
        <v>41</v>
      </c>
      <c r="D273" s="17" t="s">
        <v>415</v>
      </c>
      <c r="E273" s="20">
        <v>8</v>
      </c>
      <c r="F273" s="21">
        <v>45770</v>
      </c>
      <c r="G273" s="22" t="s">
        <v>250</v>
      </c>
      <c r="H273" s="23" t="s">
        <v>251</v>
      </c>
      <c r="I273" s="24">
        <v>15692885305</v>
      </c>
      <c r="J273" s="10" t="str">
        <f>_xlfn._xlws.FILTER(辅助信息!D:D,辅助信息!G:G=G273)</f>
        <v>四川商建
射洪城乡一体化项目</v>
      </c>
    </row>
    <row r="274" hidden="1" spans="1:10">
      <c r="A274" s="25" t="s">
        <v>407</v>
      </c>
      <c r="B274" s="18" t="s">
        <v>116</v>
      </c>
      <c r="C274" s="19" t="s">
        <v>32</v>
      </c>
      <c r="D274" s="17" t="s">
        <v>415</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407</v>
      </c>
      <c r="B275" s="18" t="s">
        <v>116</v>
      </c>
      <c r="C275" s="19" t="s">
        <v>30</v>
      </c>
      <c r="D275" s="17" t="s">
        <v>415</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407</v>
      </c>
      <c r="B276" s="18" t="s">
        <v>116</v>
      </c>
      <c r="C276" s="19" t="s">
        <v>28</v>
      </c>
      <c r="D276" s="17" t="s">
        <v>415</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405</v>
      </c>
      <c r="B277" s="30" t="s">
        <v>116</v>
      </c>
      <c r="C277" s="31" t="s">
        <v>27</v>
      </c>
      <c r="D277" s="32" t="s">
        <v>415</v>
      </c>
      <c r="E277" s="33">
        <v>35</v>
      </c>
      <c r="F277" s="34">
        <v>45771</v>
      </c>
      <c r="G277" s="35" t="s">
        <v>424</v>
      </c>
      <c r="H277" s="36" t="s">
        <v>382</v>
      </c>
      <c r="I277" s="37">
        <v>13908143055</v>
      </c>
      <c r="J277" s="10" t="str">
        <f>_xlfn._xlws.FILTER(辅助信息!D:D,辅助信息!G:G=G277)</f>
        <v>五冶钢构南充医学科学产业园建设项目</v>
      </c>
    </row>
    <row r="278" hidden="1" spans="1:10">
      <c r="A278" s="25" t="s">
        <v>406</v>
      </c>
      <c r="B278" s="18" t="s">
        <v>116</v>
      </c>
      <c r="C278" s="19" t="s">
        <v>19</v>
      </c>
      <c r="D278" s="27" t="s">
        <v>415</v>
      </c>
      <c r="E278" s="20">
        <v>20</v>
      </c>
      <c r="F278" s="21">
        <v>45771</v>
      </c>
      <c r="G278" s="22" t="s">
        <v>464</v>
      </c>
      <c r="H278" s="23" t="s">
        <v>401</v>
      </c>
      <c r="I278" s="24">
        <v>18381110677</v>
      </c>
      <c r="J278" s="10" t="str">
        <f>_xlfn._xlws.FILTER(辅助信息!D:D,辅助信息!G:G=G278)</f>
        <v>宜宾兴港三江新区长江工业园建设项目</v>
      </c>
    </row>
    <row r="279" hidden="1" spans="1:10">
      <c r="A279" s="25" t="s">
        <v>406</v>
      </c>
      <c r="B279" s="18" t="s">
        <v>116</v>
      </c>
      <c r="C279" s="19" t="s">
        <v>32</v>
      </c>
      <c r="D279" s="17" t="s">
        <v>415</v>
      </c>
      <c r="E279" s="20">
        <v>20</v>
      </c>
      <c r="F279" s="21">
        <v>45771</v>
      </c>
      <c r="G279" s="22" t="s">
        <v>464</v>
      </c>
      <c r="H279" s="23" t="s">
        <v>401</v>
      </c>
      <c r="I279" s="24">
        <v>18381110677</v>
      </c>
      <c r="J279" s="10" t="str">
        <f>_xlfn._xlws.FILTER(辅助信息!D:D,辅助信息!G:G=G279)</f>
        <v>宜宾兴港三江新区长江工业园建设项目</v>
      </c>
    </row>
    <row r="280" hidden="1" spans="1:10">
      <c r="A280" s="25" t="s">
        <v>406</v>
      </c>
      <c r="B280" s="18" t="s">
        <v>116</v>
      </c>
      <c r="C280" s="19" t="s">
        <v>30</v>
      </c>
      <c r="D280" s="27" t="s">
        <v>415</v>
      </c>
      <c r="E280" s="20">
        <v>15</v>
      </c>
      <c r="F280" s="21">
        <v>45771</v>
      </c>
      <c r="G280" s="22" t="s">
        <v>464</v>
      </c>
      <c r="H280" s="23" t="s">
        <v>401</v>
      </c>
      <c r="I280" s="24">
        <v>18381110677</v>
      </c>
      <c r="J280" s="10" t="str">
        <f>_xlfn._xlws.FILTER(辅助信息!D:D,辅助信息!G:G=G280)</f>
        <v>宜宾兴港三江新区长江工业园建设项目</v>
      </c>
    </row>
    <row r="281" hidden="1" spans="1:10">
      <c r="A281" s="25" t="s">
        <v>406</v>
      </c>
      <c r="B281" s="18" t="s">
        <v>116</v>
      </c>
      <c r="C281" s="19" t="s">
        <v>33</v>
      </c>
      <c r="D281" s="17" t="s">
        <v>415</v>
      </c>
      <c r="E281" s="20">
        <v>20</v>
      </c>
      <c r="F281" s="21">
        <v>45771</v>
      </c>
      <c r="G281" s="22" t="s">
        <v>464</v>
      </c>
      <c r="H281" s="23" t="s">
        <v>401</v>
      </c>
      <c r="I281" s="24">
        <v>18381110677</v>
      </c>
      <c r="J281" s="10" t="str">
        <f>_xlfn._xlws.FILTER(辅助信息!D:D,辅助信息!G:G=G281)</f>
        <v>宜宾兴港三江新区长江工业园建设项目</v>
      </c>
    </row>
    <row r="282" hidden="1" spans="1:10">
      <c r="A282" s="25" t="s">
        <v>406</v>
      </c>
      <c r="B282" s="18" t="s">
        <v>116</v>
      </c>
      <c r="C282" s="19" t="s">
        <v>28</v>
      </c>
      <c r="D282" s="27" t="s">
        <v>415</v>
      </c>
      <c r="E282" s="20">
        <v>20</v>
      </c>
      <c r="F282" s="21">
        <v>45771</v>
      </c>
      <c r="G282" s="22" t="s">
        <v>464</v>
      </c>
      <c r="H282" s="23" t="s">
        <v>401</v>
      </c>
      <c r="I282" s="24">
        <v>18381110677</v>
      </c>
      <c r="J282" s="10" t="str">
        <f>_xlfn._xlws.FILTER(辅助信息!D:D,辅助信息!G:G=G282)</f>
        <v>宜宾兴港三江新区长江工业园建设项目</v>
      </c>
    </row>
    <row r="283" hidden="1" spans="1:10">
      <c r="A283" s="25" t="s">
        <v>406</v>
      </c>
      <c r="B283" s="18" t="s">
        <v>116</v>
      </c>
      <c r="C283" s="19" t="s">
        <v>18</v>
      </c>
      <c r="D283" s="17" t="s">
        <v>415</v>
      </c>
      <c r="E283" s="20">
        <v>10</v>
      </c>
      <c r="F283" s="21">
        <v>45771</v>
      </c>
      <c r="G283" s="22" t="s">
        <v>464</v>
      </c>
      <c r="H283" s="23" t="s">
        <v>401</v>
      </c>
      <c r="I283" s="24">
        <v>18381110677</v>
      </c>
      <c r="J283" s="10" t="str">
        <f>_xlfn._xlws.FILTER(辅助信息!D:D,辅助信息!G:G=G283)</f>
        <v>宜宾兴港三江新区长江工业园建设项目</v>
      </c>
    </row>
    <row r="284" hidden="1" spans="1:10">
      <c r="A284" s="25" t="s">
        <v>406</v>
      </c>
      <c r="B284" s="18" t="s">
        <v>116</v>
      </c>
      <c r="C284" s="19" t="s">
        <v>32</v>
      </c>
      <c r="D284" s="27" t="s">
        <v>415</v>
      </c>
      <c r="E284" s="20">
        <v>35</v>
      </c>
      <c r="F284" s="21">
        <v>45771</v>
      </c>
      <c r="G284" s="22" t="s">
        <v>465</v>
      </c>
      <c r="H284" s="23" t="s">
        <v>401</v>
      </c>
      <c r="I284" s="24">
        <v>18381110677</v>
      </c>
      <c r="J284" s="10" t="str">
        <f>_xlfn._xlws.FILTER(辅助信息!D:D,辅助信息!G:G=G284)</f>
        <v>宜宾兴港三江新区长江工业园建设项目</v>
      </c>
    </row>
    <row r="285" hidden="1" spans="1:10">
      <c r="A285" s="25" t="s">
        <v>406</v>
      </c>
      <c r="B285" s="18" t="s">
        <v>116</v>
      </c>
      <c r="C285" s="19" t="s">
        <v>30</v>
      </c>
      <c r="D285" s="17" t="s">
        <v>415</v>
      </c>
      <c r="E285" s="20">
        <v>35</v>
      </c>
      <c r="F285" s="21">
        <v>45771</v>
      </c>
      <c r="G285" s="22" t="s">
        <v>465</v>
      </c>
      <c r="H285" s="23" t="s">
        <v>401</v>
      </c>
      <c r="I285" s="24">
        <v>18381110677</v>
      </c>
      <c r="J285" s="10" t="str">
        <f>_xlfn._xlws.FILTER(辅助信息!D:D,辅助信息!G:G=G285)</f>
        <v>宜宾兴港三江新区长江工业园建设项目</v>
      </c>
    </row>
    <row r="286" hidden="1" spans="1:10">
      <c r="A286" s="25" t="s">
        <v>406</v>
      </c>
      <c r="B286" s="18" t="s">
        <v>116</v>
      </c>
      <c r="C286" s="19" t="s">
        <v>90</v>
      </c>
      <c r="D286" s="27" t="s">
        <v>415</v>
      </c>
      <c r="E286" s="20">
        <v>35</v>
      </c>
      <c r="F286" s="21">
        <v>45771</v>
      </c>
      <c r="G286" s="22" t="s">
        <v>465</v>
      </c>
      <c r="H286" s="23" t="s">
        <v>401</v>
      </c>
      <c r="I286" s="24">
        <v>18381110677</v>
      </c>
      <c r="J286" s="10" t="str">
        <f>_xlfn._xlws.FILTER(辅助信息!D:D,辅助信息!G:G=G286)</f>
        <v>宜宾兴港三江新区长江工业园建设项目</v>
      </c>
    </row>
    <row r="287" hidden="1" spans="1:10">
      <c r="A287" s="25" t="s">
        <v>406</v>
      </c>
      <c r="B287" s="18" t="s">
        <v>116</v>
      </c>
      <c r="C287" s="19" t="s">
        <v>130</v>
      </c>
      <c r="D287" s="17" t="s">
        <v>415</v>
      </c>
      <c r="E287" s="20">
        <v>35</v>
      </c>
      <c r="F287" s="21">
        <v>45771</v>
      </c>
      <c r="G287" s="22" t="s">
        <v>465</v>
      </c>
      <c r="H287" s="23" t="s">
        <v>401</v>
      </c>
      <c r="I287" s="24">
        <v>18381110677</v>
      </c>
      <c r="J287" s="10" t="str">
        <f>_xlfn._xlws.FILTER(辅助信息!D:D,辅助信息!G:G=G287)</f>
        <v>宜宾兴港三江新区长江工业园建设项目</v>
      </c>
    </row>
    <row r="288" hidden="1" spans="1:10">
      <c r="A288" s="25" t="s">
        <v>406</v>
      </c>
      <c r="B288" s="18" t="s">
        <v>116</v>
      </c>
      <c r="C288" s="19" t="s">
        <v>32</v>
      </c>
      <c r="D288" s="27" t="s">
        <v>415</v>
      </c>
      <c r="E288" s="20">
        <v>6</v>
      </c>
      <c r="F288" s="21">
        <v>45771</v>
      </c>
      <c r="G288" s="22" t="s">
        <v>466</v>
      </c>
      <c r="H288" s="23" t="s">
        <v>401</v>
      </c>
      <c r="I288" s="24">
        <v>18381110677</v>
      </c>
      <c r="J288" s="10" t="str">
        <f>_xlfn._xlws.FILTER(辅助信息!D:D,辅助信息!G:G=G288)</f>
        <v>宜宾兴港三江新区长江工业园建设项目</v>
      </c>
    </row>
    <row r="289" hidden="1" spans="1:10">
      <c r="A289" s="25" t="s">
        <v>406</v>
      </c>
      <c r="B289" s="18" t="s">
        <v>116</v>
      </c>
      <c r="C289" s="19" t="s">
        <v>28</v>
      </c>
      <c r="D289" s="17" t="s">
        <v>415</v>
      </c>
      <c r="E289" s="20">
        <v>5</v>
      </c>
      <c r="F289" s="21">
        <v>45771</v>
      </c>
      <c r="G289" s="22" t="s">
        <v>466</v>
      </c>
      <c r="H289" s="23" t="s">
        <v>401</v>
      </c>
      <c r="I289" s="24">
        <v>18381110677</v>
      </c>
      <c r="J289" s="10" t="str">
        <f>_xlfn._xlws.FILTER(辅助信息!D:D,辅助信息!G:G=G289)</f>
        <v>宜宾兴港三江新区长江工业园建设项目</v>
      </c>
    </row>
    <row r="290" hidden="1" spans="1:10">
      <c r="A290" s="25" t="s">
        <v>406</v>
      </c>
      <c r="B290" s="18" t="s">
        <v>116</v>
      </c>
      <c r="C290" s="19" t="s">
        <v>18</v>
      </c>
      <c r="D290" s="27" t="s">
        <v>415</v>
      </c>
      <c r="E290" s="20">
        <v>6</v>
      </c>
      <c r="F290" s="21">
        <v>45771</v>
      </c>
      <c r="G290" s="22" t="s">
        <v>466</v>
      </c>
      <c r="H290" s="23" t="s">
        <v>401</v>
      </c>
      <c r="I290" s="24">
        <v>18381110677</v>
      </c>
      <c r="J290" s="10" t="str">
        <f>_xlfn._xlws.FILTER(辅助信息!D:D,辅助信息!G:G=G290)</f>
        <v>宜宾兴港三江新区长江工业园建设项目</v>
      </c>
    </row>
    <row r="291" hidden="1" spans="1:10">
      <c r="A291" s="25" t="s">
        <v>406</v>
      </c>
      <c r="B291" s="18" t="s">
        <v>116</v>
      </c>
      <c r="C291" s="19" t="s">
        <v>138</v>
      </c>
      <c r="D291" s="17" t="s">
        <v>415</v>
      </c>
      <c r="E291" s="20">
        <v>35</v>
      </c>
      <c r="F291" s="21">
        <v>45771</v>
      </c>
      <c r="G291" s="22" t="s">
        <v>466</v>
      </c>
      <c r="H291" s="23" t="s">
        <v>401</v>
      </c>
      <c r="I291" s="24">
        <v>18381110677</v>
      </c>
      <c r="J291" s="10" t="str">
        <f>_xlfn._xlws.FILTER(辅助信息!D:D,辅助信息!G:G=G291)</f>
        <v>宜宾兴港三江新区长江工业园建设项目</v>
      </c>
    </row>
    <row r="292" hidden="1" spans="1:10">
      <c r="A292" s="25" t="s">
        <v>406</v>
      </c>
      <c r="B292" s="18" t="s">
        <v>116</v>
      </c>
      <c r="C292" s="19" t="s">
        <v>133</v>
      </c>
      <c r="D292" s="27" t="s">
        <v>415</v>
      </c>
      <c r="E292" s="20">
        <v>20</v>
      </c>
      <c r="F292" s="21">
        <v>45771</v>
      </c>
      <c r="G292" s="22" t="s">
        <v>466</v>
      </c>
      <c r="H292" s="23" t="s">
        <v>401</v>
      </c>
      <c r="I292" s="24">
        <v>18381110677</v>
      </c>
      <c r="J292" s="10" t="str">
        <f>_xlfn._xlws.FILTER(辅助信息!D:D,辅助信息!G:G=G292)</f>
        <v>宜宾兴港三江新区长江工业园建设项目</v>
      </c>
    </row>
    <row r="293" hidden="1" spans="1:10">
      <c r="A293" s="25" t="s">
        <v>406</v>
      </c>
      <c r="B293" s="18" t="s">
        <v>116</v>
      </c>
      <c r="C293" s="19" t="s">
        <v>27</v>
      </c>
      <c r="D293" s="17" t="s">
        <v>415</v>
      </c>
      <c r="E293" s="20">
        <v>10</v>
      </c>
      <c r="F293" s="21">
        <v>45771</v>
      </c>
      <c r="G293" s="22" t="s">
        <v>467</v>
      </c>
      <c r="H293" s="23" t="s">
        <v>401</v>
      </c>
      <c r="I293" s="24">
        <v>18381110677</v>
      </c>
      <c r="J293" s="10" t="str">
        <f>_xlfn._xlws.FILTER(辅助信息!D:D,辅助信息!G:G=G293)</f>
        <v>宜宾兴港三江新区长江工业园建设项目</v>
      </c>
    </row>
    <row r="294" hidden="1" spans="1:10">
      <c r="A294" s="25" t="s">
        <v>406</v>
      </c>
      <c r="B294" s="18" t="s">
        <v>116</v>
      </c>
      <c r="C294" s="19" t="s">
        <v>32</v>
      </c>
      <c r="D294" s="27" t="s">
        <v>415</v>
      </c>
      <c r="E294" s="20">
        <v>6</v>
      </c>
      <c r="F294" s="21">
        <v>45771</v>
      </c>
      <c r="G294" s="22" t="s">
        <v>467</v>
      </c>
      <c r="H294" s="23" t="s">
        <v>401</v>
      </c>
      <c r="I294" s="24">
        <v>18381110677</v>
      </c>
      <c r="J294" s="10" t="str">
        <f>_xlfn._xlws.FILTER(辅助信息!D:D,辅助信息!G:G=G294)</f>
        <v>宜宾兴港三江新区长江工业园建设项目</v>
      </c>
    </row>
    <row r="295" hidden="1" spans="1:10">
      <c r="A295" s="25" t="s">
        <v>406</v>
      </c>
      <c r="B295" s="18" t="s">
        <v>116</v>
      </c>
      <c r="C295" s="19" t="s">
        <v>33</v>
      </c>
      <c r="D295" s="17" t="s">
        <v>415</v>
      </c>
      <c r="E295" s="20">
        <v>17</v>
      </c>
      <c r="F295" s="21">
        <v>45771</v>
      </c>
      <c r="G295" s="22" t="s">
        <v>467</v>
      </c>
      <c r="H295" s="23" t="s">
        <v>401</v>
      </c>
      <c r="I295" s="24">
        <v>18381110677</v>
      </c>
      <c r="J295" s="10" t="str">
        <f>_xlfn._xlws.FILTER(辅助信息!D:D,辅助信息!G:G=G295)</f>
        <v>宜宾兴港三江新区长江工业园建设项目</v>
      </c>
    </row>
    <row r="296" hidden="1" spans="1:10">
      <c r="A296" s="25" t="s">
        <v>406</v>
      </c>
      <c r="B296" s="18" t="s">
        <v>116</v>
      </c>
      <c r="C296" s="19" t="s">
        <v>28</v>
      </c>
      <c r="D296" s="27" t="s">
        <v>415</v>
      </c>
      <c r="E296" s="20">
        <v>20</v>
      </c>
      <c r="F296" s="21">
        <v>45771</v>
      </c>
      <c r="G296" s="22" t="s">
        <v>467</v>
      </c>
      <c r="H296" s="23" t="s">
        <v>401</v>
      </c>
      <c r="I296" s="24">
        <v>18381110677</v>
      </c>
      <c r="J296" s="10" t="str">
        <f>_xlfn._xlws.FILTER(辅助信息!D:D,辅助信息!G:G=G296)</f>
        <v>宜宾兴港三江新区长江工业园建设项目</v>
      </c>
    </row>
    <row r="297" hidden="1" spans="1:10">
      <c r="A297" s="25" t="s">
        <v>406</v>
      </c>
      <c r="B297" s="18" t="s">
        <v>116</v>
      </c>
      <c r="C297" s="19" t="s">
        <v>18</v>
      </c>
      <c r="D297" s="17" t="s">
        <v>415</v>
      </c>
      <c r="E297" s="20">
        <v>6</v>
      </c>
      <c r="F297" s="21">
        <v>45771</v>
      </c>
      <c r="G297" s="22" t="s">
        <v>467</v>
      </c>
      <c r="H297" s="23" t="s">
        <v>401</v>
      </c>
      <c r="I297" s="24">
        <v>18381110677</v>
      </c>
      <c r="J297" s="10" t="str">
        <f>_xlfn._xlws.FILTER(辅助信息!D:D,辅助信息!G:G=G297)</f>
        <v>宜宾兴港三江新区长江工业园建设项目</v>
      </c>
    </row>
    <row r="298" hidden="1" spans="1:10">
      <c r="A298" s="25" t="s">
        <v>406</v>
      </c>
      <c r="B298" s="18" t="s">
        <v>116</v>
      </c>
      <c r="C298" s="19" t="s">
        <v>76</v>
      </c>
      <c r="D298" s="27" t="s">
        <v>415</v>
      </c>
      <c r="E298" s="20">
        <v>22</v>
      </c>
      <c r="F298" s="21">
        <v>45771</v>
      </c>
      <c r="G298" s="22" t="s">
        <v>467</v>
      </c>
      <c r="H298" s="23" t="s">
        <v>401</v>
      </c>
      <c r="I298" s="24">
        <v>18381110677</v>
      </c>
      <c r="J298" s="10" t="str">
        <f>_xlfn._xlws.FILTER(辅助信息!D:D,辅助信息!G:G=G298)</f>
        <v>宜宾兴港三江新区长江工业园建设项目</v>
      </c>
    </row>
    <row r="299" hidden="1" spans="1:10">
      <c r="A299" s="25" t="s">
        <v>406</v>
      </c>
      <c r="B299" s="18" t="s">
        <v>116</v>
      </c>
      <c r="C299" s="19" t="s">
        <v>133</v>
      </c>
      <c r="D299" s="17" t="s">
        <v>415</v>
      </c>
      <c r="E299" s="20">
        <v>25</v>
      </c>
      <c r="F299" s="21">
        <v>45771</v>
      </c>
      <c r="G299" s="22" t="s">
        <v>467</v>
      </c>
      <c r="H299" s="23" t="s">
        <v>401</v>
      </c>
      <c r="I299" s="24">
        <v>18381110677</v>
      </c>
      <c r="J299" s="10" t="str">
        <f>_xlfn._xlws.FILTER(辅助信息!D:D,辅助信息!G:G=G299)</f>
        <v>宜宾兴港三江新区长江工业园建设项目</v>
      </c>
    </row>
    <row r="300" hidden="1" spans="1:10">
      <c r="A300" s="25" t="s">
        <v>414</v>
      </c>
      <c r="B300" s="18" t="s">
        <v>119</v>
      </c>
      <c r="C300" s="19" t="s">
        <v>40</v>
      </c>
      <c r="D300" s="17" t="s">
        <v>415</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414</v>
      </c>
      <c r="B301" s="18" t="s">
        <v>119</v>
      </c>
      <c r="C301" s="19" t="s">
        <v>41</v>
      </c>
      <c r="D301" s="17" t="s">
        <v>415</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414</v>
      </c>
      <c r="B302" s="18" t="s">
        <v>116</v>
      </c>
      <c r="C302" s="19" t="s">
        <v>27</v>
      </c>
      <c r="D302" s="17" t="s">
        <v>415</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414</v>
      </c>
      <c r="B303" s="18" t="s">
        <v>116</v>
      </c>
      <c r="C303" s="19" t="s">
        <v>19</v>
      </c>
      <c r="D303" s="17" t="s">
        <v>415</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414</v>
      </c>
      <c r="B304" s="18" t="s">
        <v>116</v>
      </c>
      <c r="C304" s="19" t="s">
        <v>27</v>
      </c>
      <c r="D304" s="17" t="s">
        <v>415</v>
      </c>
      <c r="E304" s="20">
        <v>24</v>
      </c>
      <c r="F304" s="21">
        <v>45771</v>
      </c>
      <c r="G304" s="22" t="s">
        <v>224</v>
      </c>
      <c r="H304" s="23" t="s">
        <v>225</v>
      </c>
      <c r="I304" s="24">
        <v>18381899787</v>
      </c>
      <c r="J304" s="10" t="str">
        <f>_xlfn._xlws.FILTER(辅助信息!D:D,辅助信息!G:G=G304)</f>
        <v>商投建工达州中医药科技园</v>
      </c>
    </row>
    <row r="305" hidden="1" spans="1:10">
      <c r="A305" s="25" t="s">
        <v>414</v>
      </c>
      <c r="B305" s="18" t="s">
        <v>116</v>
      </c>
      <c r="C305" s="19" t="s">
        <v>33</v>
      </c>
      <c r="D305" s="17" t="s">
        <v>415</v>
      </c>
      <c r="E305" s="20">
        <v>21</v>
      </c>
      <c r="F305" s="21">
        <v>45771</v>
      </c>
      <c r="G305" s="22" t="s">
        <v>224</v>
      </c>
      <c r="H305" s="23" t="s">
        <v>225</v>
      </c>
      <c r="I305" s="24">
        <v>18381899787</v>
      </c>
      <c r="J305" s="10" t="str">
        <f>_xlfn._xlws.FILTER(辅助信息!D:D,辅助信息!G:G=G305)</f>
        <v>商投建工达州中医药科技园</v>
      </c>
    </row>
    <row r="306" hidden="1" spans="1:10">
      <c r="A306" s="25" t="s">
        <v>414</v>
      </c>
      <c r="B306" s="18" t="s">
        <v>116</v>
      </c>
      <c r="C306" s="19" t="s">
        <v>52</v>
      </c>
      <c r="D306" s="17" t="s">
        <v>415</v>
      </c>
      <c r="E306" s="20">
        <v>65</v>
      </c>
      <c r="F306" s="21">
        <v>45771</v>
      </c>
      <c r="G306" s="22" t="s">
        <v>224</v>
      </c>
      <c r="H306" s="23" t="s">
        <v>225</v>
      </c>
      <c r="I306" s="24">
        <v>18381899787</v>
      </c>
      <c r="J306" s="10" t="str">
        <f>_xlfn._xlws.FILTER(辅助信息!D:D,辅助信息!G:G=G306)</f>
        <v>商投建工达州中医药科技园</v>
      </c>
    </row>
    <row r="307" hidden="1" spans="1:10">
      <c r="A307" s="25" t="s">
        <v>414</v>
      </c>
      <c r="B307" s="18" t="s">
        <v>119</v>
      </c>
      <c r="C307" s="19" t="s">
        <v>49</v>
      </c>
      <c r="D307" s="17" t="s">
        <v>415</v>
      </c>
      <c r="E307" s="20">
        <v>10</v>
      </c>
      <c r="F307" s="21">
        <v>45771</v>
      </c>
      <c r="G307" s="22" t="s">
        <v>464</v>
      </c>
      <c r="H307" s="23" t="s">
        <v>401</v>
      </c>
      <c r="I307" s="24">
        <v>18381110677</v>
      </c>
      <c r="J307" s="10" t="str">
        <f>_xlfn._xlws.FILTER(辅助信息!D:D,辅助信息!G:G=G307)</f>
        <v>宜宾兴港三江新区长江工业园建设项目</v>
      </c>
    </row>
    <row r="308" hidden="1" spans="1:10">
      <c r="A308" s="25" t="s">
        <v>414</v>
      </c>
      <c r="B308" s="18" t="s">
        <v>119</v>
      </c>
      <c r="C308" s="19" t="s">
        <v>40</v>
      </c>
      <c r="D308" s="17" t="s">
        <v>415</v>
      </c>
      <c r="E308" s="20">
        <v>20</v>
      </c>
      <c r="F308" s="21">
        <v>45771</v>
      </c>
      <c r="G308" s="22" t="s">
        <v>464</v>
      </c>
      <c r="H308" s="23" t="s">
        <v>401</v>
      </c>
      <c r="I308" s="24">
        <v>18381110677</v>
      </c>
      <c r="J308" s="10" t="str">
        <f>_xlfn._xlws.FILTER(辅助信息!D:D,辅助信息!G:G=G308)</f>
        <v>宜宾兴港三江新区长江工业园建设项目</v>
      </c>
    </row>
    <row r="309" hidden="1" spans="1:10">
      <c r="A309" s="25" t="s">
        <v>414</v>
      </c>
      <c r="B309" s="18" t="s">
        <v>119</v>
      </c>
      <c r="C309" s="19" t="s">
        <v>41</v>
      </c>
      <c r="D309" s="17" t="s">
        <v>415</v>
      </c>
      <c r="E309" s="20">
        <v>30</v>
      </c>
      <c r="F309" s="21">
        <v>45771</v>
      </c>
      <c r="G309" s="22" t="s">
        <v>464</v>
      </c>
      <c r="H309" s="23" t="s">
        <v>401</v>
      </c>
      <c r="I309" s="24">
        <v>18381110677</v>
      </c>
      <c r="J309" s="10" t="str">
        <f>_xlfn._xlws.FILTER(辅助信息!D:D,辅助信息!G:G=G309)</f>
        <v>宜宾兴港三江新区长江工业园建设项目</v>
      </c>
    </row>
    <row r="310" hidden="1" spans="1:10">
      <c r="A310" s="25" t="s">
        <v>414</v>
      </c>
      <c r="B310" s="18" t="s">
        <v>116</v>
      </c>
      <c r="C310" s="19" t="s">
        <v>27</v>
      </c>
      <c r="D310" s="17" t="s">
        <v>415</v>
      </c>
      <c r="E310" s="20">
        <v>10</v>
      </c>
      <c r="F310" s="21">
        <v>45771</v>
      </c>
      <c r="G310" s="22" t="s">
        <v>464</v>
      </c>
      <c r="H310" s="23" t="s">
        <v>401</v>
      </c>
      <c r="I310" s="24">
        <v>18381110677</v>
      </c>
      <c r="J310" s="10" t="str">
        <f>_xlfn._xlws.FILTER(辅助信息!D:D,辅助信息!G:G=G310)</f>
        <v>宜宾兴港三江新区长江工业园建设项目</v>
      </c>
    </row>
    <row r="311" hidden="1" spans="1:10">
      <c r="A311" s="25" t="s">
        <v>414</v>
      </c>
      <c r="B311" s="18" t="s">
        <v>119</v>
      </c>
      <c r="C311" s="19" t="s">
        <v>41</v>
      </c>
      <c r="D311" s="17" t="s">
        <v>415</v>
      </c>
      <c r="E311" s="20">
        <v>35</v>
      </c>
      <c r="F311" s="21">
        <v>45771</v>
      </c>
      <c r="G311" s="22" t="s">
        <v>465</v>
      </c>
      <c r="H311" s="23" t="s">
        <v>401</v>
      </c>
      <c r="I311" s="24">
        <v>18381110677</v>
      </c>
      <c r="J311" s="10" t="str">
        <f>_xlfn._xlws.FILTER(辅助信息!D:D,辅助信息!G:G=G311)</f>
        <v>宜宾兴港三江新区长江工业园建设项目</v>
      </c>
    </row>
    <row r="312" hidden="1" spans="1:10">
      <c r="A312" s="25" t="s">
        <v>414</v>
      </c>
      <c r="B312" s="18" t="s">
        <v>119</v>
      </c>
      <c r="C312" s="19" t="s">
        <v>40</v>
      </c>
      <c r="D312" s="17" t="s">
        <v>415</v>
      </c>
      <c r="E312" s="20">
        <v>10</v>
      </c>
      <c r="F312" s="21">
        <v>45771</v>
      </c>
      <c r="G312" s="22" t="s">
        <v>466</v>
      </c>
      <c r="H312" s="23" t="s">
        <v>401</v>
      </c>
      <c r="I312" s="24">
        <v>18381110677</v>
      </c>
      <c r="J312" s="10" t="str">
        <f>_xlfn._xlws.FILTER(辅助信息!D:D,辅助信息!G:G=G312)</f>
        <v>宜宾兴港三江新区长江工业园建设项目</v>
      </c>
    </row>
    <row r="313" hidden="1" spans="1:10">
      <c r="A313" s="25" t="s">
        <v>414</v>
      </c>
      <c r="B313" s="18" t="s">
        <v>119</v>
      </c>
      <c r="C313" s="19" t="s">
        <v>41</v>
      </c>
      <c r="D313" s="17" t="s">
        <v>415</v>
      </c>
      <c r="E313" s="20">
        <v>30</v>
      </c>
      <c r="F313" s="21">
        <v>45771</v>
      </c>
      <c r="G313" s="22" t="s">
        <v>466</v>
      </c>
      <c r="H313" s="23" t="s">
        <v>401</v>
      </c>
      <c r="I313" s="24">
        <v>18381110677</v>
      </c>
      <c r="J313" s="10" t="str">
        <f>_xlfn._xlws.FILTER(辅助信息!D:D,辅助信息!G:G=G313)</f>
        <v>宜宾兴港三江新区长江工业园建设项目</v>
      </c>
    </row>
    <row r="314" hidden="1" spans="1:10">
      <c r="A314" s="25" t="s">
        <v>414</v>
      </c>
      <c r="B314" s="18" t="s">
        <v>116</v>
      </c>
      <c r="C314" s="19" t="s">
        <v>27</v>
      </c>
      <c r="D314" s="17" t="s">
        <v>415</v>
      </c>
      <c r="E314" s="20">
        <v>10</v>
      </c>
      <c r="F314" s="21">
        <v>45771</v>
      </c>
      <c r="G314" s="22" t="s">
        <v>466</v>
      </c>
      <c r="H314" s="23" t="s">
        <v>401</v>
      </c>
      <c r="I314" s="24">
        <v>18381110677</v>
      </c>
      <c r="J314" s="10" t="str">
        <f>_xlfn._xlws.FILTER(辅助信息!D:D,辅助信息!G:G=G314)</f>
        <v>宜宾兴港三江新区长江工业园建设项目</v>
      </c>
    </row>
    <row r="315" hidden="1" spans="1:10">
      <c r="A315" s="25" t="s">
        <v>414</v>
      </c>
      <c r="B315" s="18" t="s">
        <v>116</v>
      </c>
      <c r="C315" s="19" t="s">
        <v>33</v>
      </c>
      <c r="D315" s="17" t="s">
        <v>415</v>
      </c>
      <c r="E315" s="20">
        <v>20</v>
      </c>
      <c r="F315" s="21">
        <v>45771</v>
      </c>
      <c r="G315" s="22" t="s">
        <v>466</v>
      </c>
      <c r="H315" s="23" t="s">
        <v>401</v>
      </c>
      <c r="I315" s="24">
        <v>18381110677</v>
      </c>
      <c r="J315" s="10" t="str">
        <f>_xlfn._xlws.FILTER(辅助信息!D:D,辅助信息!G:G=G315)</f>
        <v>宜宾兴港三江新区长江工业园建设项目</v>
      </c>
    </row>
    <row r="316" hidden="1" spans="1:10">
      <c r="A316" s="25" t="s">
        <v>414</v>
      </c>
      <c r="B316" s="18" t="s">
        <v>119</v>
      </c>
      <c r="C316" s="19" t="s">
        <v>40</v>
      </c>
      <c r="D316" s="17" t="s">
        <v>415</v>
      </c>
      <c r="E316" s="20">
        <v>6</v>
      </c>
      <c r="F316" s="21">
        <v>45771</v>
      </c>
      <c r="G316" s="22" t="s">
        <v>467</v>
      </c>
      <c r="H316" s="23" t="s">
        <v>401</v>
      </c>
      <c r="I316" s="24">
        <v>18381110677</v>
      </c>
      <c r="J316" s="10" t="str">
        <f>_xlfn._xlws.FILTER(辅助信息!D:D,辅助信息!G:G=G316)</f>
        <v>宜宾兴港三江新区长江工业园建设项目</v>
      </c>
    </row>
    <row r="317" hidden="1" spans="1:10">
      <c r="A317" s="25" t="s">
        <v>414</v>
      </c>
      <c r="B317" s="18" t="s">
        <v>119</v>
      </c>
      <c r="C317" s="19" t="s">
        <v>41</v>
      </c>
      <c r="D317" s="17" t="s">
        <v>415</v>
      </c>
      <c r="E317" s="20">
        <v>30</v>
      </c>
      <c r="F317" s="21">
        <v>45771</v>
      </c>
      <c r="G317" s="22" t="s">
        <v>467</v>
      </c>
      <c r="H317" s="23" t="s">
        <v>401</v>
      </c>
      <c r="I317" s="24">
        <v>18381110677</v>
      </c>
      <c r="J317" s="10" t="str">
        <f>_xlfn._xlws.FILTER(辅助信息!D:D,辅助信息!G:G=G317)</f>
        <v>宜宾兴港三江新区长江工业园建设项目</v>
      </c>
    </row>
    <row r="318" hidden="1" spans="1:10">
      <c r="A318" s="25" t="s">
        <v>414</v>
      </c>
      <c r="B318" s="18" t="s">
        <v>119</v>
      </c>
      <c r="C318" s="19" t="s">
        <v>49</v>
      </c>
      <c r="D318" s="17" t="s">
        <v>415</v>
      </c>
      <c r="E318" s="20">
        <v>20</v>
      </c>
      <c r="F318" s="21">
        <v>45771</v>
      </c>
      <c r="G318" s="22" t="s">
        <v>441</v>
      </c>
      <c r="H318" s="23" t="s">
        <v>376</v>
      </c>
      <c r="I318" s="24">
        <v>18349955455</v>
      </c>
      <c r="J318" s="10" t="str">
        <f>_xlfn._xlws.FILTER(辅助信息!D:D,辅助信息!G:G=G318)</f>
        <v>五冶钢构南充医学科学产业园建设项目</v>
      </c>
    </row>
    <row r="319" hidden="1" spans="1:10">
      <c r="A319" s="25" t="s">
        <v>414</v>
      </c>
      <c r="B319" s="18" t="s">
        <v>119</v>
      </c>
      <c r="C319" s="19" t="s">
        <v>40</v>
      </c>
      <c r="D319" s="17" t="s">
        <v>415</v>
      </c>
      <c r="E319" s="20">
        <v>2</v>
      </c>
      <c r="F319" s="21">
        <v>45771</v>
      </c>
      <c r="G319" s="22" t="s">
        <v>441</v>
      </c>
      <c r="H319" s="23" t="s">
        <v>376</v>
      </c>
      <c r="I319" s="24">
        <v>18349955455</v>
      </c>
      <c r="J319" s="10" t="str">
        <f>_xlfn._xlws.FILTER(辅助信息!D:D,辅助信息!G:G=G319)</f>
        <v>五冶钢构南充医学科学产业园建设项目</v>
      </c>
    </row>
    <row r="320" hidden="1" spans="1:10">
      <c r="A320" s="25" t="s">
        <v>414</v>
      </c>
      <c r="B320" s="18" t="s">
        <v>119</v>
      </c>
      <c r="C320" s="19" t="s">
        <v>41</v>
      </c>
      <c r="D320" s="17" t="s">
        <v>415</v>
      </c>
      <c r="E320" s="20">
        <v>3</v>
      </c>
      <c r="F320" s="21">
        <v>45771</v>
      </c>
      <c r="G320" s="22" t="s">
        <v>441</v>
      </c>
      <c r="H320" s="23" t="s">
        <v>376</v>
      </c>
      <c r="I320" s="24">
        <v>18349955455</v>
      </c>
      <c r="J320" s="10" t="str">
        <f>_xlfn._xlws.FILTER(辅助信息!D:D,辅助信息!G:G=G320)</f>
        <v>五冶钢构南充医学科学产业园建设项目</v>
      </c>
    </row>
    <row r="321" hidden="1" spans="1:10">
      <c r="A321" s="25" t="s">
        <v>414</v>
      </c>
      <c r="B321" s="18" t="s">
        <v>116</v>
      </c>
      <c r="C321" s="19" t="s">
        <v>27</v>
      </c>
      <c r="D321" s="17" t="s">
        <v>415</v>
      </c>
      <c r="E321" s="20">
        <v>10</v>
      </c>
      <c r="F321" s="21">
        <v>45771</v>
      </c>
      <c r="G321" s="22" t="s">
        <v>441</v>
      </c>
      <c r="H321" s="23" t="s">
        <v>376</v>
      </c>
      <c r="I321" s="24">
        <v>18349955455</v>
      </c>
      <c r="J321" s="10" t="str">
        <f>_xlfn._xlws.FILTER(辅助信息!D:D,辅助信息!G:G=G321)</f>
        <v>五冶钢构南充医学科学产业园建设项目</v>
      </c>
    </row>
    <row r="322" spans="1:10">
      <c r="A322" s="25" t="s">
        <v>407</v>
      </c>
      <c r="B322" s="18" t="s">
        <v>119</v>
      </c>
      <c r="C322" s="19" t="s">
        <v>41</v>
      </c>
      <c r="D322" s="17" t="s">
        <v>415</v>
      </c>
      <c r="E322" s="20">
        <v>6</v>
      </c>
      <c r="F322" s="21">
        <v>45772</v>
      </c>
      <c r="G322" s="22" t="s">
        <v>430</v>
      </c>
      <c r="H322" s="23" t="s">
        <v>431</v>
      </c>
      <c r="I322" s="24">
        <v>13835906370</v>
      </c>
      <c r="J322" s="10" vm="1" t="e">
        <f>_xlfn._xlws.FILTER(辅助信息!D:D,辅助信息!G:G=G322)</f>
        <v>#VALUE!</v>
      </c>
    </row>
    <row r="323" spans="1:10">
      <c r="A323" s="25" t="s">
        <v>407</v>
      </c>
      <c r="B323" s="18" t="s">
        <v>116</v>
      </c>
      <c r="C323" s="19" t="s">
        <v>432</v>
      </c>
      <c r="D323" s="17" t="s">
        <v>415</v>
      </c>
      <c r="E323" s="20">
        <v>18</v>
      </c>
      <c r="F323" s="21">
        <v>45772</v>
      </c>
      <c r="G323" s="22" t="s">
        <v>430</v>
      </c>
      <c r="H323" s="23" t="s">
        <v>431</v>
      </c>
      <c r="I323" s="24">
        <v>13835906370</v>
      </c>
      <c r="J323" s="10" vm="1" t="e">
        <f>_xlfn._xlws.FILTER(辅助信息!D:D,辅助信息!G:G=G323)</f>
        <v>#VALUE!</v>
      </c>
    </row>
    <row r="324" spans="1:10">
      <c r="A324" s="25" t="s">
        <v>407</v>
      </c>
      <c r="B324" s="18" t="s">
        <v>116</v>
      </c>
      <c r="C324" s="19" t="s">
        <v>448</v>
      </c>
      <c r="D324" s="17" t="s">
        <v>415</v>
      </c>
      <c r="E324" s="20">
        <v>3</v>
      </c>
      <c r="F324" s="21">
        <v>45772</v>
      </c>
      <c r="G324" s="22" t="s">
        <v>430</v>
      </c>
      <c r="H324" s="23" t="s">
        <v>431</v>
      </c>
      <c r="I324" s="24">
        <v>13835906370</v>
      </c>
      <c r="J324" s="10" vm="1" t="e">
        <f>_xlfn._xlws.FILTER(辅助信息!D:D,辅助信息!G:G=G324)</f>
        <v>#VALUE!</v>
      </c>
    </row>
    <row r="325" spans="1:10">
      <c r="A325" s="25" t="s">
        <v>407</v>
      </c>
      <c r="B325" s="18" t="s">
        <v>116</v>
      </c>
      <c r="C325" s="19" t="s">
        <v>443</v>
      </c>
      <c r="D325" s="17" t="s">
        <v>415</v>
      </c>
      <c r="E325" s="20">
        <v>3</v>
      </c>
      <c r="F325" s="21">
        <v>45772</v>
      </c>
      <c r="G325" s="22" t="s">
        <v>430</v>
      </c>
      <c r="H325" s="23" t="s">
        <v>431</v>
      </c>
      <c r="I325" s="24">
        <v>13835906370</v>
      </c>
      <c r="J325" s="10" vm="1" t="e">
        <f>_xlfn._xlws.FILTER(辅助信息!D:D,辅助信息!G:G=G325)</f>
        <v>#VALUE!</v>
      </c>
    </row>
    <row r="326" spans="1:10">
      <c r="A326" s="25" t="s">
        <v>407</v>
      </c>
      <c r="B326" s="18" t="s">
        <v>116</v>
      </c>
      <c r="C326" s="19" t="s">
        <v>468</v>
      </c>
      <c r="D326" s="17" t="s">
        <v>415</v>
      </c>
      <c r="E326" s="20">
        <v>6</v>
      </c>
      <c r="F326" s="21">
        <v>45772</v>
      </c>
      <c r="G326" s="22" t="s">
        <v>430</v>
      </c>
      <c r="H326" s="23" t="s">
        <v>431</v>
      </c>
      <c r="I326" s="24">
        <v>13835906370</v>
      </c>
      <c r="J326" s="10" vm="1" t="e">
        <f>_xlfn._xlws.FILTER(辅助信息!D:D,辅助信息!G:G=G326)</f>
        <v>#VALUE!</v>
      </c>
    </row>
    <row r="327" spans="1:10">
      <c r="A327" s="25" t="s">
        <v>407</v>
      </c>
      <c r="B327" s="18" t="s">
        <v>116</v>
      </c>
      <c r="C327" s="19" t="s">
        <v>445</v>
      </c>
      <c r="D327" s="17" t="s">
        <v>415</v>
      </c>
      <c r="E327" s="20">
        <v>11</v>
      </c>
      <c r="F327" s="21">
        <v>45772</v>
      </c>
      <c r="G327" s="22" t="s">
        <v>430</v>
      </c>
      <c r="H327" s="23" t="s">
        <v>431</v>
      </c>
      <c r="I327" s="24">
        <v>13835906370</v>
      </c>
      <c r="J327" s="10" vm="1" t="e">
        <f>_xlfn._xlws.FILTER(辅助信息!D:D,辅助信息!G:G=G327)</f>
        <v>#VALUE!</v>
      </c>
    </row>
    <row r="328" spans="1:10">
      <c r="A328" s="25" t="s">
        <v>407</v>
      </c>
      <c r="B328" s="18" t="s">
        <v>116</v>
      </c>
      <c r="C328" s="19" t="s">
        <v>444</v>
      </c>
      <c r="D328" s="17" t="s">
        <v>415</v>
      </c>
      <c r="E328" s="20">
        <v>22</v>
      </c>
      <c r="F328" s="21">
        <v>45772</v>
      </c>
      <c r="G328" s="22" t="s">
        <v>430</v>
      </c>
      <c r="H328" s="23" t="s">
        <v>431</v>
      </c>
      <c r="I328" s="24">
        <v>13835906370</v>
      </c>
      <c r="J328" s="10" vm="1" t="e">
        <f>_xlfn._xlws.FILTER(辅助信息!D:D,辅助信息!G:G=G328)</f>
        <v>#VALUE!</v>
      </c>
    </row>
    <row r="329" spans="1:10">
      <c r="A329" s="25" t="s">
        <v>407</v>
      </c>
      <c r="B329" s="18" t="s">
        <v>116</v>
      </c>
      <c r="C329" s="19" t="s">
        <v>469</v>
      </c>
      <c r="D329" s="17" t="s">
        <v>415</v>
      </c>
      <c r="E329" s="20">
        <v>15</v>
      </c>
      <c r="F329" s="21">
        <v>45772</v>
      </c>
      <c r="G329" s="22" t="s">
        <v>470</v>
      </c>
      <c r="H329" s="23" t="s">
        <v>471</v>
      </c>
      <c r="I329" s="24" t="s">
        <v>472</v>
      </c>
      <c r="J329" s="10" vm="1" t="e">
        <f>_xlfn._xlws.FILTER(辅助信息!D:D,辅助信息!G:G=G329)</f>
        <v>#VALUE!</v>
      </c>
    </row>
    <row r="330" spans="1:10">
      <c r="A330" s="25" t="s">
        <v>407</v>
      </c>
      <c r="B330" s="18" t="s">
        <v>421</v>
      </c>
      <c r="C330" s="19" t="s">
        <v>473</v>
      </c>
      <c r="D330" s="17" t="s">
        <v>415</v>
      </c>
      <c r="E330" s="20">
        <v>18.5</v>
      </c>
      <c r="F330" s="21">
        <v>45772</v>
      </c>
      <c r="G330" s="22" t="s">
        <v>470</v>
      </c>
      <c r="H330" s="23" t="s">
        <v>471</v>
      </c>
      <c r="I330" s="24" t="s">
        <v>472</v>
      </c>
      <c r="J330" s="10" vm="1" t="e">
        <f>_xlfn._xlws.FILTER(辅助信息!D:D,辅助信息!G:G=G330)</f>
        <v>#VALUE!</v>
      </c>
    </row>
    <row r="331" spans="1:10">
      <c r="A331" s="25" t="s">
        <v>414</v>
      </c>
      <c r="B331" s="18" t="s">
        <v>116</v>
      </c>
      <c r="C331" s="19" t="s">
        <v>45</v>
      </c>
      <c r="D331" s="17" t="s">
        <v>415</v>
      </c>
      <c r="E331" s="20">
        <v>3</v>
      </c>
      <c r="F331" s="21">
        <v>45772</v>
      </c>
      <c r="G331" s="22" t="s">
        <v>231</v>
      </c>
      <c r="H331" s="23" t="s">
        <v>232</v>
      </c>
      <c r="I331" s="24">
        <v>18381904567</v>
      </c>
      <c r="J331" s="10" t="str">
        <f>_xlfn._xlws.FILTER(辅助信息!D:D,辅助信息!G:G=G331)</f>
        <v>商投建工达州中医药科技园</v>
      </c>
    </row>
    <row r="332" spans="1:10">
      <c r="A332" s="25" t="s">
        <v>414</v>
      </c>
      <c r="B332" s="18" t="s">
        <v>116</v>
      </c>
      <c r="C332" s="19" t="s">
        <v>21</v>
      </c>
      <c r="D332" s="17" t="s">
        <v>415</v>
      </c>
      <c r="E332" s="20">
        <v>12</v>
      </c>
      <c r="F332" s="21">
        <v>45772</v>
      </c>
      <c r="G332" s="22" t="s">
        <v>231</v>
      </c>
      <c r="H332" s="23" t="s">
        <v>232</v>
      </c>
      <c r="I332" s="24">
        <v>18381904567</v>
      </c>
      <c r="J332" s="10" t="str">
        <f>_xlfn._xlws.FILTER(辅助信息!D:D,辅助信息!G:G=G332)</f>
        <v>商投建工达州中医药科技园</v>
      </c>
    </row>
    <row r="333" spans="1:10">
      <c r="A333" s="25" t="s">
        <v>414</v>
      </c>
      <c r="B333" s="18" t="s">
        <v>116</v>
      </c>
      <c r="C333" s="19" t="s">
        <v>58</v>
      </c>
      <c r="D333" s="17" t="s">
        <v>415</v>
      </c>
      <c r="E333" s="20">
        <v>9</v>
      </c>
      <c r="F333" s="21">
        <v>45772</v>
      </c>
      <c r="G333" s="22" t="s">
        <v>231</v>
      </c>
      <c r="H333" s="23" t="s">
        <v>232</v>
      </c>
      <c r="I333" s="24">
        <v>18381904567</v>
      </c>
      <c r="J333" s="10" t="str">
        <f>_xlfn._xlws.FILTER(辅助信息!D:D,辅助信息!G:G=G333)</f>
        <v>商投建工达州中医药科技园</v>
      </c>
    </row>
    <row r="334" spans="1:10">
      <c r="A334" s="25" t="s">
        <v>414</v>
      </c>
      <c r="B334" s="18" t="s">
        <v>116</v>
      </c>
      <c r="C334" s="19" t="s">
        <v>46</v>
      </c>
      <c r="D334" s="17" t="s">
        <v>415</v>
      </c>
      <c r="E334" s="20">
        <v>9</v>
      </c>
      <c r="F334" s="21">
        <v>45772</v>
      </c>
      <c r="G334" s="22" t="s">
        <v>231</v>
      </c>
      <c r="H334" s="23" t="s">
        <v>232</v>
      </c>
      <c r="I334" s="24">
        <v>18381904567</v>
      </c>
      <c r="J334" s="10" t="str">
        <f>_xlfn._xlws.FILTER(辅助信息!D:D,辅助信息!G:G=G334)</f>
        <v>商投建工达州中医药科技园</v>
      </c>
    </row>
    <row r="335" spans="1:10">
      <c r="A335" s="25" t="s">
        <v>414</v>
      </c>
      <c r="B335" s="18" t="s">
        <v>116</v>
      </c>
      <c r="C335" s="19" t="s">
        <v>46</v>
      </c>
      <c r="D335" s="17" t="s">
        <v>415</v>
      </c>
      <c r="E335" s="20">
        <v>21</v>
      </c>
      <c r="F335" s="21">
        <v>45772</v>
      </c>
      <c r="G335" s="22" t="s">
        <v>235</v>
      </c>
      <c r="H335" s="23" t="s">
        <v>232</v>
      </c>
      <c r="I335" s="24">
        <v>18381904567</v>
      </c>
      <c r="J335" s="10" t="str">
        <f>_xlfn._xlws.FILTER(辅助信息!D:D,辅助信息!G:G=G335)</f>
        <v>商投建工达州中医药科技园</v>
      </c>
    </row>
    <row r="336" spans="1:10">
      <c r="A336" s="25" t="s">
        <v>414</v>
      </c>
      <c r="B336" s="18" t="s">
        <v>116</v>
      </c>
      <c r="C336" s="19" t="s">
        <v>22</v>
      </c>
      <c r="D336" s="17" t="s">
        <v>415</v>
      </c>
      <c r="E336" s="20">
        <v>30</v>
      </c>
      <c r="F336" s="21">
        <v>45772</v>
      </c>
      <c r="G336" s="22" t="s">
        <v>235</v>
      </c>
      <c r="H336" s="23" t="s">
        <v>232</v>
      </c>
      <c r="I336" s="24">
        <v>18381904567</v>
      </c>
      <c r="J336" s="10" t="str">
        <f>_xlfn._xlws.FILTER(辅助信息!D:D,辅助信息!G:G=G336)</f>
        <v>商投建工达州中医药科技园</v>
      </c>
    </row>
    <row r="337" spans="1:10">
      <c r="A337" s="25" t="s">
        <v>414</v>
      </c>
      <c r="B337" s="18" t="s">
        <v>155</v>
      </c>
      <c r="C337" s="19" t="s">
        <v>51</v>
      </c>
      <c r="D337" s="17" t="s">
        <v>415</v>
      </c>
      <c r="E337" s="20">
        <v>3</v>
      </c>
      <c r="F337" s="21">
        <v>45772</v>
      </c>
      <c r="G337" s="22" t="s">
        <v>224</v>
      </c>
      <c r="H337" s="23" t="s">
        <v>225</v>
      </c>
      <c r="I337" s="24">
        <v>18381899787</v>
      </c>
      <c r="J337" s="10" t="str">
        <f>_xlfn._xlws.FILTER(辅助信息!D:D,辅助信息!G:G=G337)</f>
        <v>商投建工达州中医药科技园</v>
      </c>
    </row>
    <row r="338" spans="1:10">
      <c r="A338" s="25" t="s">
        <v>414</v>
      </c>
      <c r="B338" s="18" t="s">
        <v>119</v>
      </c>
      <c r="C338" s="19" t="s">
        <v>41</v>
      </c>
      <c r="D338" s="17" t="s">
        <v>415</v>
      </c>
      <c r="E338" s="20">
        <v>3</v>
      </c>
      <c r="F338" s="21">
        <v>45772</v>
      </c>
      <c r="G338" s="22" t="s">
        <v>224</v>
      </c>
      <c r="H338" s="23" t="s">
        <v>225</v>
      </c>
      <c r="I338" s="24">
        <v>18381899787</v>
      </c>
      <c r="J338" s="10" t="str">
        <f>_xlfn._xlws.FILTER(辅助信息!D:D,辅助信息!G:G=G338)</f>
        <v>商投建工达州中医药科技园</v>
      </c>
    </row>
    <row r="339" spans="1:10">
      <c r="A339" s="25" t="s">
        <v>414</v>
      </c>
      <c r="B339" s="18" t="s">
        <v>116</v>
      </c>
      <c r="C339" s="19" t="s">
        <v>32</v>
      </c>
      <c r="D339" s="17" t="s">
        <v>415</v>
      </c>
      <c r="E339" s="20">
        <v>17</v>
      </c>
      <c r="F339" s="21">
        <v>45772</v>
      </c>
      <c r="G339" s="22" t="s">
        <v>224</v>
      </c>
      <c r="H339" s="23" t="s">
        <v>225</v>
      </c>
      <c r="I339" s="24">
        <v>18381899787</v>
      </c>
      <c r="J339" s="10" t="str">
        <f>_xlfn._xlws.FILTER(辅助信息!D:D,辅助信息!G:G=G339)</f>
        <v>商投建工达州中医药科技园</v>
      </c>
    </row>
    <row r="340" spans="1:10">
      <c r="A340" s="25" t="s">
        <v>414</v>
      </c>
      <c r="B340" s="18" t="s">
        <v>116</v>
      </c>
      <c r="C340" s="19" t="s">
        <v>18</v>
      </c>
      <c r="D340" s="17" t="s">
        <v>415</v>
      </c>
      <c r="E340" s="20">
        <v>12</v>
      </c>
      <c r="F340" s="21">
        <v>45772</v>
      </c>
      <c r="G340" s="22" t="s">
        <v>224</v>
      </c>
      <c r="H340" s="23" t="s">
        <v>225</v>
      </c>
      <c r="I340" s="24">
        <v>18381899787</v>
      </c>
      <c r="J340" s="10" t="str">
        <f>_xlfn._xlws.FILTER(辅助信息!D:D,辅助信息!G:G=G340)</f>
        <v>商投建工达州中医药科技园</v>
      </c>
    </row>
    <row r="341" spans="1:10">
      <c r="A341" s="25" t="s">
        <v>406</v>
      </c>
      <c r="B341" s="18" t="s">
        <v>116</v>
      </c>
      <c r="C341" s="19" t="s">
        <v>143</v>
      </c>
      <c r="D341" s="17" t="s">
        <v>415</v>
      </c>
      <c r="E341" s="20">
        <v>12</v>
      </c>
      <c r="F341" s="21">
        <v>45772</v>
      </c>
      <c r="G341" s="22" t="s">
        <v>463</v>
      </c>
      <c r="H341" s="23" t="s">
        <v>398</v>
      </c>
      <c r="I341" s="24">
        <v>15924731822</v>
      </c>
      <c r="J341" s="10" t="str">
        <f>_xlfn._xlws.FILTER(辅助信息!D:D,辅助信息!G:G=G341)</f>
        <v>宜宾兴港三江新区长江工业园建设项目</v>
      </c>
    </row>
    <row r="342" spans="1:10">
      <c r="A342" s="25" t="s">
        <v>406</v>
      </c>
      <c r="B342" s="18" t="s">
        <v>116</v>
      </c>
      <c r="C342" s="19" t="s">
        <v>141</v>
      </c>
      <c r="D342" s="17" t="s">
        <v>415</v>
      </c>
      <c r="E342" s="20">
        <v>75</v>
      </c>
      <c r="F342" s="21">
        <v>45772</v>
      </c>
      <c r="G342" s="22" t="s">
        <v>463</v>
      </c>
      <c r="H342" s="23" t="s">
        <v>398</v>
      </c>
      <c r="I342" s="24">
        <v>15924731822</v>
      </c>
      <c r="J342" s="10" t="str">
        <f>_xlfn._xlws.FILTER(辅助信息!D:D,辅助信息!G:G=G342)</f>
        <v>宜宾兴港三江新区长江工业园建设项目</v>
      </c>
    </row>
    <row r="343" spans="1:10">
      <c r="A343" s="25" t="s">
        <v>406</v>
      </c>
      <c r="B343" s="18" t="s">
        <v>116</v>
      </c>
      <c r="C343" s="19" t="s">
        <v>142</v>
      </c>
      <c r="D343" s="17" t="s">
        <v>415</v>
      </c>
      <c r="E343" s="20">
        <v>18</v>
      </c>
      <c r="F343" s="21">
        <v>45772</v>
      </c>
      <c r="G343" s="22" t="s">
        <v>463</v>
      </c>
      <c r="H343" s="23" t="s">
        <v>398</v>
      </c>
      <c r="I343" s="24">
        <v>15924731822</v>
      </c>
      <c r="J343" s="10" t="str">
        <f>_xlfn._xlws.FILTER(辅助信息!D:D,辅助信息!G:G=G343)</f>
        <v>宜宾兴港三江新区长江工业园建设项目</v>
      </c>
    </row>
    <row r="344" spans="1:10">
      <c r="A344" s="10" t="s">
        <v>406</v>
      </c>
      <c r="B344" s="10" t="s">
        <v>116</v>
      </c>
      <c r="C344" s="10" t="s">
        <v>27</v>
      </c>
      <c r="D344" s="10" t="s">
        <v>415</v>
      </c>
      <c r="E344" s="11">
        <v>53</v>
      </c>
      <c r="F344" s="12">
        <v>45773</v>
      </c>
      <c r="G344" s="10" t="s">
        <v>464</v>
      </c>
      <c r="H344" s="10" t="s">
        <v>401</v>
      </c>
      <c r="I344" s="10">
        <v>18381110677</v>
      </c>
      <c r="J344" s="10" t="str">
        <f>_xlfn._xlws.FILTER(辅助信息!D:D,辅助信息!G:G=G344)</f>
        <v>宜宾兴港三江新区长江工业园建设项目</v>
      </c>
    </row>
    <row r="345" spans="1:10">
      <c r="A345" s="10" t="s">
        <v>406</v>
      </c>
      <c r="B345" s="10" t="s">
        <v>116</v>
      </c>
      <c r="C345" s="10" t="s">
        <v>30</v>
      </c>
      <c r="D345" s="10" t="s">
        <v>415</v>
      </c>
      <c r="E345" s="11">
        <v>86</v>
      </c>
      <c r="F345" s="12">
        <v>45773</v>
      </c>
      <c r="G345" s="10" t="s">
        <v>464</v>
      </c>
      <c r="H345" s="10" t="s">
        <v>401</v>
      </c>
      <c r="I345" s="10">
        <v>18381110677</v>
      </c>
      <c r="J345" s="10" t="str">
        <f>_xlfn._xlws.FILTER(辅助信息!D:D,辅助信息!G:G=G345)</f>
        <v>宜宾兴港三江新区长江工业园建设项目</v>
      </c>
    </row>
    <row r="346" spans="1:10">
      <c r="A346" s="10" t="s">
        <v>406</v>
      </c>
      <c r="B346" s="10" t="s">
        <v>116</v>
      </c>
      <c r="C346" s="10" t="s">
        <v>474</v>
      </c>
      <c r="D346" s="10" t="s">
        <v>415</v>
      </c>
      <c r="E346" s="11">
        <v>70</v>
      </c>
      <c r="F346" s="12">
        <v>45773</v>
      </c>
      <c r="G346" s="10" t="s">
        <v>465</v>
      </c>
      <c r="H346" s="10" t="s">
        <v>401</v>
      </c>
      <c r="I346" s="10">
        <v>18381110677</v>
      </c>
      <c r="J346" s="10" t="str">
        <f>_xlfn._xlws.FILTER(辅助信息!D:D,辅助信息!G:G=G346)</f>
        <v>宜宾兴港三江新区长江工业园建设项目</v>
      </c>
    </row>
    <row r="347" spans="1:10">
      <c r="A347" s="10" t="s">
        <v>406</v>
      </c>
      <c r="B347" s="10" t="s">
        <v>116</v>
      </c>
      <c r="C347" s="10" t="s">
        <v>138</v>
      </c>
      <c r="D347" s="10" t="s">
        <v>415</v>
      </c>
      <c r="E347" s="11">
        <v>45</v>
      </c>
      <c r="F347" s="12">
        <v>45773</v>
      </c>
      <c r="G347" s="10" t="s">
        <v>466</v>
      </c>
      <c r="H347" s="10" t="s">
        <v>401</v>
      </c>
      <c r="I347" s="10">
        <v>18381110677</v>
      </c>
      <c r="J347" s="10" t="str">
        <f>_xlfn._xlws.FILTER(辅助信息!D:D,辅助信息!G:G=G347)</f>
        <v>宜宾兴港三江新区长江工业园建设项目</v>
      </c>
    </row>
    <row r="348" spans="1:10">
      <c r="A348" s="10" t="s">
        <v>406</v>
      </c>
      <c r="B348" s="10" t="s">
        <v>116</v>
      </c>
      <c r="C348" s="10" t="s">
        <v>133</v>
      </c>
      <c r="D348" s="10" t="s">
        <v>415</v>
      </c>
      <c r="E348" s="11">
        <v>65</v>
      </c>
      <c r="F348" s="12">
        <v>45773</v>
      </c>
      <c r="G348" s="10" t="s">
        <v>467</v>
      </c>
      <c r="H348" s="10" t="s">
        <v>401</v>
      </c>
      <c r="I348" s="10">
        <v>18381110677</v>
      </c>
      <c r="J348" s="10" t="str">
        <f>_xlfn._xlws.FILTER(辅助信息!D:D,辅助信息!G:G=G348)</f>
        <v>宜宾兴港三江新区长江工业园建设项目</v>
      </c>
    </row>
    <row r="349" spans="1:10">
      <c r="A349" s="10" t="s">
        <v>406</v>
      </c>
      <c r="B349" s="10" t="s">
        <v>116</v>
      </c>
      <c r="C349" s="10" t="s">
        <v>30</v>
      </c>
      <c r="D349" s="10" t="s">
        <v>415</v>
      </c>
      <c r="E349" s="11">
        <v>87</v>
      </c>
      <c r="F349" s="12">
        <v>45773</v>
      </c>
      <c r="G349" s="10" t="s">
        <v>462</v>
      </c>
      <c r="H349" s="10" t="s">
        <v>398</v>
      </c>
      <c r="I349" s="10">
        <v>15924731822</v>
      </c>
      <c r="J349" s="10" t="str">
        <f>_xlfn._xlws.FILTER(辅助信息!D:D,辅助信息!G:G=G349)</f>
        <v>宜宾兴港三江新区长江工业园建设项目</v>
      </c>
    </row>
    <row r="350" spans="1:10">
      <c r="A350" s="10" t="s">
        <v>406</v>
      </c>
      <c r="B350" s="10" t="s">
        <v>116</v>
      </c>
      <c r="C350" s="10" t="s">
        <v>46</v>
      </c>
      <c r="D350" s="10" t="s">
        <v>415</v>
      </c>
      <c r="E350" s="11">
        <v>140</v>
      </c>
      <c r="F350" s="12">
        <v>45773</v>
      </c>
      <c r="G350" s="10" t="s">
        <v>475</v>
      </c>
      <c r="H350" s="10" t="s">
        <v>398</v>
      </c>
      <c r="I350" s="10">
        <v>15924731822</v>
      </c>
      <c r="J350" s="10" t="str">
        <f>_xlfn._xlws.FILTER(辅助信息!D:D,辅助信息!G:G=G350)</f>
        <v>宜宾兴港三江新区长江工业园建设项目</v>
      </c>
    </row>
    <row r="351" spans="1:10">
      <c r="A351" s="10" t="s">
        <v>405</v>
      </c>
      <c r="B351" s="10" t="s">
        <v>116</v>
      </c>
      <c r="C351" s="10" t="s">
        <v>65</v>
      </c>
      <c r="D351" s="10" t="s">
        <v>415</v>
      </c>
      <c r="E351" s="11">
        <v>27</v>
      </c>
      <c r="F351" s="12">
        <v>45774</v>
      </c>
      <c r="G351" s="10" t="s">
        <v>313</v>
      </c>
      <c r="H351" s="10" t="s">
        <v>314</v>
      </c>
      <c r="I351" s="10">
        <v>18302833536</v>
      </c>
      <c r="J351" s="10" t="str">
        <f>_xlfn._xlws.FILTER(辅助信息!D:D,辅助信息!G:G=G351)</f>
        <v>五冶达州国道542项目</v>
      </c>
    </row>
    <row r="352" spans="1:10">
      <c r="A352" s="10" t="s">
        <v>405</v>
      </c>
      <c r="B352" s="10" t="s">
        <v>119</v>
      </c>
      <c r="C352" s="10" t="s">
        <v>40</v>
      </c>
      <c r="D352" s="10" t="s">
        <v>415</v>
      </c>
      <c r="E352" s="11">
        <v>15</v>
      </c>
      <c r="F352" s="12">
        <v>45774</v>
      </c>
      <c r="G352" s="10" t="s">
        <v>219</v>
      </c>
      <c r="H352" s="10" t="s">
        <v>220</v>
      </c>
      <c r="I352" s="10">
        <v>15108211617</v>
      </c>
      <c r="J352" s="10" t="str">
        <f>_xlfn._xlws.FILTER(辅助信息!D:D,辅助信息!G:G=G352)</f>
        <v>商投建工达州中医药科技园</v>
      </c>
    </row>
    <row r="353" spans="1:10">
      <c r="A353" s="10" t="s">
        <v>405</v>
      </c>
      <c r="B353" s="10" t="s">
        <v>119</v>
      </c>
      <c r="C353" s="10" t="s">
        <v>41</v>
      </c>
      <c r="D353" s="10" t="s">
        <v>415</v>
      </c>
      <c r="E353" s="11">
        <v>3</v>
      </c>
      <c r="F353" s="12">
        <v>45774</v>
      </c>
      <c r="G353" s="10" t="s">
        <v>219</v>
      </c>
      <c r="H353" s="10" t="s">
        <v>220</v>
      </c>
      <c r="I353" s="10">
        <v>15108211617</v>
      </c>
      <c r="J353" s="10" t="str">
        <f>_xlfn._xlws.FILTER(辅助信息!D:D,辅助信息!G:G=G353)</f>
        <v>商投建工达州中医药科技园</v>
      </c>
    </row>
    <row r="354" spans="1:10">
      <c r="A354" s="10" t="s">
        <v>405</v>
      </c>
      <c r="B354" s="10" t="s">
        <v>116</v>
      </c>
      <c r="C354" s="10" t="s">
        <v>27</v>
      </c>
      <c r="D354" s="10" t="s">
        <v>415</v>
      </c>
      <c r="E354" s="11">
        <v>21</v>
      </c>
      <c r="F354" s="12">
        <v>45774</v>
      </c>
      <c r="G354" s="10" t="s">
        <v>219</v>
      </c>
      <c r="H354" s="10" t="s">
        <v>220</v>
      </c>
      <c r="I354" s="10">
        <v>15108211617</v>
      </c>
      <c r="J354" s="10" t="str">
        <f>_xlfn._xlws.FILTER(辅助信息!D:D,辅助信息!G:G=G354)</f>
        <v>商投建工达州中医药科技园</v>
      </c>
    </row>
    <row r="355" spans="1:10">
      <c r="A355" s="10" t="s">
        <v>405</v>
      </c>
      <c r="B355" s="10" t="s">
        <v>116</v>
      </c>
      <c r="C355" s="10" t="s">
        <v>28</v>
      </c>
      <c r="D355" s="10" t="s">
        <v>415</v>
      </c>
      <c r="E355" s="11">
        <v>9</v>
      </c>
      <c r="F355" s="12">
        <v>45774</v>
      </c>
      <c r="G355" s="10" t="s">
        <v>219</v>
      </c>
      <c r="H355" s="10" t="s">
        <v>220</v>
      </c>
      <c r="I355" s="10">
        <v>15108211617</v>
      </c>
      <c r="J355" s="10" t="str">
        <f>_xlfn._xlws.FILTER(辅助信息!D:D,辅助信息!G:G=G355)</f>
        <v>商投建工达州中医药科技园</v>
      </c>
    </row>
    <row r="356" spans="1:10">
      <c r="A356" s="10" t="s">
        <v>407</v>
      </c>
      <c r="B356" s="10" t="s">
        <v>116</v>
      </c>
      <c r="C356" s="10" t="s">
        <v>32</v>
      </c>
      <c r="D356" s="10" t="s">
        <v>415</v>
      </c>
      <c r="E356" s="11">
        <v>12</v>
      </c>
      <c r="F356" s="12">
        <v>45774</v>
      </c>
      <c r="G356" s="10" t="s">
        <v>250</v>
      </c>
      <c r="H356" s="10" t="s">
        <v>251</v>
      </c>
      <c r="I356" s="10">
        <v>15692885305</v>
      </c>
      <c r="J356" s="10" t="str">
        <f>_xlfn._xlws.FILTER(辅助信息!D:D,辅助信息!G:G=G356)</f>
        <v>四川商建
射洪城乡一体化项目</v>
      </c>
    </row>
    <row r="357" spans="1:10">
      <c r="A357" s="10" t="s">
        <v>407</v>
      </c>
      <c r="B357" s="10" t="s">
        <v>116</v>
      </c>
      <c r="C357" s="10" t="s">
        <v>28</v>
      </c>
      <c r="D357" s="10" t="s">
        <v>415</v>
      </c>
      <c r="E357" s="11">
        <v>24</v>
      </c>
      <c r="F357" s="12">
        <v>45774</v>
      </c>
      <c r="G357" s="10" t="s">
        <v>250</v>
      </c>
      <c r="H357" s="10" t="s">
        <v>251</v>
      </c>
      <c r="I357" s="10">
        <v>15692885305</v>
      </c>
      <c r="J357" s="10" t="str">
        <f>_xlfn._xlws.FILTER(辅助信息!D:D,辅助信息!G:G=G357)</f>
        <v>四川商建
射洪城乡一体化项目</v>
      </c>
    </row>
    <row r="358" spans="1:10">
      <c r="A358" s="10" t="s">
        <v>414</v>
      </c>
      <c r="B358" s="10" t="s">
        <v>155</v>
      </c>
      <c r="C358" s="10" t="s">
        <v>53</v>
      </c>
      <c r="D358" s="10" t="s">
        <v>415</v>
      </c>
      <c r="E358" s="11">
        <v>8</v>
      </c>
      <c r="F358" s="12">
        <v>45774</v>
      </c>
      <c r="G358" s="10" t="s">
        <v>343</v>
      </c>
      <c r="H358" s="10" t="s">
        <v>332</v>
      </c>
      <c r="I358" s="10">
        <v>18398563998</v>
      </c>
      <c r="J358" s="10" t="str">
        <f>_xlfn._xlws.FILTER(辅助信息!D:D,辅助信息!G:G=G358)</f>
        <v>五冶达州国道542项目</v>
      </c>
    </row>
    <row r="359" spans="1:10">
      <c r="A359" s="10" t="s">
        <v>414</v>
      </c>
      <c r="B359" s="10" t="s">
        <v>116</v>
      </c>
      <c r="C359" s="10" t="s">
        <v>27</v>
      </c>
      <c r="D359" s="10" t="s">
        <v>415</v>
      </c>
      <c r="E359" s="11">
        <v>9</v>
      </c>
      <c r="F359" s="12">
        <v>45774</v>
      </c>
      <c r="G359" s="10" t="s">
        <v>343</v>
      </c>
      <c r="H359" s="10" t="s">
        <v>332</v>
      </c>
      <c r="I359" s="10">
        <v>18398563998</v>
      </c>
      <c r="J359" s="10" t="str">
        <f>_xlfn._xlws.FILTER(辅助信息!D:D,辅助信息!G:G=G359)</f>
        <v>五冶达州国道542项目</v>
      </c>
    </row>
    <row r="360" spans="1:10">
      <c r="A360" s="10" t="s">
        <v>414</v>
      </c>
      <c r="B360" s="10" t="s">
        <v>116</v>
      </c>
      <c r="C360" s="10" t="s">
        <v>19</v>
      </c>
      <c r="D360" s="10" t="s">
        <v>415</v>
      </c>
      <c r="E360" s="11">
        <v>10</v>
      </c>
      <c r="F360" s="12">
        <v>45774</v>
      </c>
      <c r="G360" s="10" t="s">
        <v>343</v>
      </c>
      <c r="H360" s="10" t="s">
        <v>332</v>
      </c>
      <c r="I360" s="10">
        <v>18398563998</v>
      </c>
      <c r="J360" s="10" t="str">
        <f>_xlfn._xlws.FILTER(辅助信息!D:D,辅助信息!G:G=G360)</f>
        <v>五冶达州国道542项目</v>
      </c>
    </row>
    <row r="361" spans="1:10">
      <c r="A361" s="10" t="s">
        <v>414</v>
      </c>
      <c r="B361" s="10" t="s">
        <v>116</v>
      </c>
      <c r="C361" s="10" t="s">
        <v>32</v>
      </c>
      <c r="D361" s="10" t="s">
        <v>415</v>
      </c>
      <c r="E361" s="11">
        <v>3</v>
      </c>
      <c r="F361" s="12">
        <v>45774</v>
      </c>
      <c r="G361" s="10" t="s">
        <v>343</v>
      </c>
      <c r="H361" s="10" t="s">
        <v>332</v>
      </c>
      <c r="I361" s="10">
        <v>18398563998</v>
      </c>
      <c r="J361" s="10" t="str">
        <f>_xlfn._xlws.FILTER(辅助信息!D:D,辅助信息!G:G=G361)</f>
        <v>五冶达州国道542项目</v>
      </c>
    </row>
    <row r="362" spans="1:10">
      <c r="A362" s="10" t="s">
        <v>414</v>
      </c>
      <c r="B362" s="10" t="s">
        <v>116</v>
      </c>
      <c r="C362" s="10" t="s">
        <v>30</v>
      </c>
      <c r="D362" s="10" t="s">
        <v>415</v>
      </c>
      <c r="E362" s="11">
        <v>6</v>
      </c>
      <c r="F362" s="12">
        <v>45774</v>
      </c>
      <c r="G362" s="10" t="s">
        <v>343</v>
      </c>
      <c r="H362" s="10" t="s">
        <v>332</v>
      </c>
      <c r="I362" s="10">
        <v>18398563998</v>
      </c>
      <c r="J362" s="10" t="str">
        <f>_xlfn._xlws.FILTER(辅助信息!D:D,辅助信息!G:G=G362)</f>
        <v>五冶达州国道542项目</v>
      </c>
    </row>
    <row r="363" spans="1:10">
      <c r="A363" s="10" t="s">
        <v>414</v>
      </c>
      <c r="B363" s="10" t="s">
        <v>116</v>
      </c>
      <c r="C363" s="10" t="s">
        <v>27</v>
      </c>
      <c r="D363" s="10" t="s">
        <v>415</v>
      </c>
      <c r="E363" s="11">
        <v>18</v>
      </c>
      <c r="F363" s="12">
        <v>45774</v>
      </c>
      <c r="G363" s="10" t="s">
        <v>337</v>
      </c>
      <c r="H363" s="10" t="s">
        <v>338</v>
      </c>
      <c r="I363" s="10">
        <v>13518183653</v>
      </c>
      <c r="J363" s="10" t="str">
        <f>_xlfn._xlws.FILTER(辅助信息!D:D,辅助信息!G:G=G363)</f>
        <v>五冶达州国道542项目</v>
      </c>
    </row>
    <row r="364" spans="1:10">
      <c r="A364" s="10" t="s">
        <v>414</v>
      </c>
      <c r="B364" s="10" t="s">
        <v>116</v>
      </c>
      <c r="C364" s="10" t="s">
        <v>19</v>
      </c>
      <c r="D364" s="10" t="s">
        <v>415</v>
      </c>
      <c r="E364" s="11">
        <v>16</v>
      </c>
      <c r="F364" s="12">
        <v>45774</v>
      </c>
      <c r="G364" s="10" t="s">
        <v>337</v>
      </c>
      <c r="H364" s="10" t="s">
        <v>338</v>
      </c>
      <c r="I364" s="10">
        <v>13518183653</v>
      </c>
      <c r="J364" s="10" t="str">
        <f>_xlfn._xlws.FILTER(辅助信息!D:D,辅助信息!G:G=G364)</f>
        <v>五冶达州国道542项目</v>
      </c>
    </row>
    <row r="365" spans="1:10">
      <c r="A365" s="10" t="s">
        <v>414</v>
      </c>
      <c r="B365" s="10" t="s">
        <v>116</v>
      </c>
      <c r="C365" s="10" t="s">
        <v>18</v>
      </c>
      <c r="D365" s="10" t="s">
        <v>415</v>
      </c>
      <c r="E365" s="11">
        <v>6</v>
      </c>
      <c r="F365" s="12">
        <v>45774</v>
      </c>
      <c r="G365" s="10" t="s">
        <v>337</v>
      </c>
      <c r="H365" s="10" t="s">
        <v>338</v>
      </c>
      <c r="I365" s="10">
        <v>13518183653</v>
      </c>
      <c r="J365" s="10" t="str">
        <f>_xlfn._xlws.FILTER(辅助信息!D:D,辅助信息!G:G=G365)</f>
        <v>五冶达州国道542项目</v>
      </c>
    </row>
    <row r="366" spans="1:10">
      <c r="A366" s="10" t="s">
        <v>414</v>
      </c>
      <c r="B366" s="10" t="s">
        <v>119</v>
      </c>
      <c r="C366" s="10" t="s">
        <v>49</v>
      </c>
      <c r="D366" s="10" t="s">
        <v>415</v>
      </c>
      <c r="E366" s="11">
        <v>6</v>
      </c>
      <c r="F366" s="12">
        <v>45774</v>
      </c>
      <c r="G366" s="10" t="s">
        <v>219</v>
      </c>
      <c r="H366" s="10" t="s">
        <v>220</v>
      </c>
      <c r="I366" s="10">
        <v>15108211617</v>
      </c>
      <c r="J366" s="10" t="str">
        <f>_xlfn._xlws.FILTER(辅助信息!D:D,辅助信息!G:G=G366)</f>
        <v>商投建工达州中医药科技园</v>
      </c>
    </row>
    <row r="367" spans="1:10">
      <c r="A367" s="10" t="s">
        <v>414</v>
      </c>
      <c r="B367" s="10" t="s">
        <v>116</v>
      </c>
      <c r="C367" s="10" t="s">
        <v>32</v>
      </c>
      <c r="D367" s="10" t="s">
        <v>415</v>
      </c>
      <c r="E367" s="11">
        <v>13</v>
      </c>
      <c r="F367" s="12">
        <v>45774</v>
      </c>
      <c r="G367" s="10" t="s">
        <v>219</v>
      </c>
      <c r="H367" s="10" t="s">
        <v>220</v>
      </c>
      <c r="I367" s="10">
        <v>15108211617</v>
      </c>
      <c r="J367" s="10" t="str">
        <f>_xlfn._xlws.FILTER(辅助信息!D:D,辅助信息!G:G=G367)</f>
        <v>商投建工达州中医药科技园</v>
      </c>
    </row>
    <row r="368" spans="1:10">
      <c r="A368" s="10" t="s">
        <v>414</v>
      </c>
      <c r="B368" s="10" t="s">
        <v>116</v>
      </c>
      <c r="C368" s="10" t="s">
        <v>130</v>
      </c>
      <c r="D368" s="10" t="s">
        <v>415</v>
      </c>
      <c r="E368" s="11">
        <v>3</v>
      </c>
      <c r="F368" s="12">
        <v>45774</v>
      </c>
      <c r="G368" s="10" t="s">
        <v>219</v>
      </c>
      <c r="H368" s="10" t="s">
        <v>220</v>
      </c>
      <c r="I368" s="10">
        <v>15108211617</v>
      </c>
      <c r="J368" s="10" t="str">
        <f>_xlfn._xlws.FILTER(辅助信息!D:D,辅助信息!G:G=G368)</f>
        <v>商投建工达州中医药科技园</v>
      </c>
    </row>
    <row r="369" spans="1:10">
      <c r="A369" s="10" t="s">
        <v>414</v>
      </c>
      <c r="B369" s="10" t="s">
        <v>116</v>
      </c>
      <c r="C369" s="10" t="s">
        <v>33</v>
      </c>
      <c r="D369" s="10" t="s">
        <v>415</v>
      </c>
      <c r="E369" s="11">
        <v>13</v>
      </c>
      <c r="F369" s="12">
        <v>45774</v>
      </c>
      <c r="G369" s="10" t="s">
        <v>219</v>
      </c>
      <c r="H369" s="10" t="s">
        <v>220</v>
      </c>
      <c r="I369" s="10">
        <v>15108211617</v>
      </c>
      <c r="J369" s="10" t="str">
        <f>_xlfn._xlws.FILTER(辅助信息!D:D,辅助信息!G:G=G369)</f>
        <v>商投建工达州中医药科技园</v>
      </c>
    </row>
    <row r="370" spans="1:10">
      <c r="A370" s="10" t="s">
        <v>414</v>
      </c>
      <c r="B370" s="10" t="s">
        <v>116</v>
      </c>
      <c r="C370" s="10" t="s">
        <v>90</v>
      </c>
      <c r="D370" s="10" t="s">
        <v>415</v>
      </c>
      <c r="E370" s="11">
        <v>70</v>
      </c>
      <c r="F370" s="12">
        <v>45774</v>
      </c>
      <c r="G370" s="10" t="s">
        <v>465</v>
      </c>
      <c r="H370" s="10" t="s">
        <v>401</v>
      </c>
      <c r="I370" s="10">
        <v>18381110677</v>
      </c>
      <c r="J370" s="10" t="str">
        <f>_xlfn._xlws.FILTER(辅助信息!D:D,辅助信息!G:G=G370)</f>
        <v>宜宾兴港三江新区长江工业园建设项目</v>
      </c>
    </row>
    <row r="371" spans="1:10">
      <c r="A371" s="10" t="s">
        <v>414</v>
      </c>
      <c r="B371" s="10" t="s">
        <v>119</v>
      </c>
      <c r="C371" s="10" t="s">
        <v>41</v>
      </c>
      <c r="D371" s="10" t="s">
        <v>415</v>
      </c>
      <c r="E371" s="11">
        <v>15</v>
      </c>
      <c r="F371" s="12">
        <v>45774</v>
      </c>
      <c r="G371" s="10" t="s">
        <v>467</v>
      </c>
      <c r="H371" s="10" t="s">
        <v>401</v>
      </c>
      <c r="I371" s="10">
        <v>18381110677</v>
      </c>
      <c r="J371" s="10" t="str">
        <f>_xlfn._xlws.FILTER(辅助信息!D:D,辅助信息!G:G=G371)</f>
        <v>宜宾兴港三江新区长江工业园建设项目</v>
      </c>
    </row>
    <row r="372" spans="1:10">
      <c r="A372" s="10" t="s">
        <v>414</v>
      </c>
      <c r="B372" s="10" t="s">
        <v>116</v>
      </c>
      <c r="C372" s="10" t="s">
        <v>133</v>
      </c>
      <c r="D372" s="10" t="s">
        <v>415</v>
      </c>
      <c r="E372" s="11">
        <v>20</v>
      </c>
      <c r="F372" s="12">
        <v>45774</v>
      </c>
      <c r="G372" s="10" t="s">
        <v>467</v>
      </c>
      <c r="H372" s="10" t="s">
        <v>401</v>
      </c>
      <c r="I372" s="10">
        <v>18381110677</v>
      </c>
      <c r="J372" s="10" t="str">
        <f>_xlfn._xlws.FILTER(辅助信息!D:D,辅助信息!G:G=G372)</f>
        <v>宜宾兴港三江新区长江工业园建设项目</v>
      </c>
    </row>
    <row r="373" spans="1:10">
      <c r="A373" s="10" t="s">
        <v>414</v>
      </c>
      <c r="B373" s="10" t="s">
        <v>119</v>
      </c>
      <c r="C373" s="10" t="s">
        <v>40</v>
      </c>
      <c r="D373" s="10" t="s">
        <v>415</v>
      </c>
      <c r="E373" s="11">
        <v>20</v>
      </c>
      <c r="F373" s="12">
        <v>45774</v>
      </c>
      <c r="G373" s="10" t="s">
        <v>463</v>
      </c>
      <c r="H373" s="10" t="s">
        <v>398</v>
      </c>
      <c r="I373" s="10">
        <v>15924731822</v>
      </c>
      <c r="J373" s="10" t="str">
        <f>_xlfn._xlws.FILTER(辅助信息!D:D,辅助信息!G:G=G373)</f>
        <v>宜宾兴港三江新区长江工业园建设项目</v>
      </c>
    </row>
    <row r="374" spans="1:10">
      <c r="A374" s="10" t="s">
        <v>414</v>
      </c>
      <c r="B374" s="10" t="s">
        <v>119</v>
      </c>
      <c r="C374" s="10" t="s">
        <v>41</v>
      </c>
      <c r="D374" s="10" t="s">
        <v>415</v>
      </c>
      <c r="E374" s="11">
        <v>15</v>
      </c>
      <c r="F374" s="12">
        <v>45774</v>
      </c>
      <c r="G374" s="10" t="s">
        <v>463</v>
      </c>
      <c r="H374" s="10" t="s">
        <v>398</v>
      </c>
      <c r="I374" s="10">
        <v>15924731822</v>
      </c>
      <c r="J374" s="10" t="str">
        <f>_xlfn._xlws.FILTER(辅助信息!D:D,辅助信息!G:G=G374)</f>
        <v>宜宾兴港三江新区长江工业园建设项目</v>
      </c>
    </row>
    <row r="375" spans="1:10">
      <c r="A375" s="10" t="s">
        <v>418</v>
      </c>
      <c r="B375" s="10" t="s">
        <v>119</v>
      </c>
      <c r="C375" s="10" t="s">
        <v>40</v>
      </c>
      <c r="D375" s="10" t="s">
        <v>415</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418</v>
      </c>
      <c r="B376" s="10" t="s">
        <v>119</v>
      </c>
      <c r="C376" s="10" t="s">
        <v>41</v>
      </c>
      <c r="D376" s="10" t="s">
        <v>415</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418</v>
      </c>
      <c r="B377" s="10" t="s">
        <v>116</v>
      </c>
      <c r="C377" s="10" t="s">
        <v>32</v>
      </c>
      <c r="D377" s="10" t="s">
        <v>415</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476</v>
      </c>
      <c r="B378" s="18" t="s">
        <v>116</v>
      </c>
      <c r="C378" s="19" t="s">
        <v>130</v>
      </c>
      <c r="D378" s="17" t="s">
        <v>415</v>
      </c>
      <c r="E378" s="20">
        <v>35</v>
      </c>
      <c r="F378" s="21">
        <v>45776</v>
      </c>
      <c r="G378" s="22" t="s">
        <v>462</v>
      </c>
      <c r="H378" s="23" t="s">
        <v>398</v>
      </c>
      <c r="I378" s="24">
        <v>15924731822</v>
      </c>
      <c r="J378" s="10" t="str">
        <f>_xlfn._xlws.FILTER(辅助信息!D:D,辅助信息!G:G=G378)</f>
        <v>宜宾兴港三江新区长江工业园建设项目</v>
      </c>
    </row>
    <row r="379" spans="1:10">
      <c r="A379" s="25" t="s">
        <v>407</v>
      </c>
      <c r="B379" s="18" t="s">
        <v>119</v>
      </c>
      <c r="C379" s="19" t="s">
        <v>40</v>
      </c>
      <c r="D379" s="17" t="s">
        <v>415</v>
      </c>
      <c r="E379" s="20">
        <v>12</v>
      </c>
      <c r="F379" s="21">
        <v>45776</v>
      </c>
      <c r="G379" s="22" t="s">
        <v>250</v>
      </c>
      <c r="H379" s="23" t="s">
        <v>251</v>
      </c>
      <c r="I379" s="24">
        <v>15692885305</v>
      </c>
      <c r="J379" s="10" t="str">
        <f>_xlfn._xlws.FILTER(辅助信息!D:D,辅助信息!G:G=G379)</f>
        <v>四川商建
射洪城乡一体化项目</v>
      </c>
    </row>
    <row r="380" spans="1:10">
      <c r="A380" s="25" t="s">
        <v>407</v>
      </c>
      <c r="B380" s="18" t="s">
        <v>119</v>
      </c>
      <c r="C380" s="19" t="s">
        <v>41</v>
      </c>
      <c r="D380" s="17" t="s">
        <v>415</v>
      </c>
      <c r="E380" s="20">
        <v>22</v>
      </c>
      <c r="F380" s="21">
        <v>45776</v>
      </c>
      <c r="G380" s="22" t="s">
        <v>250</v>
      </c>
      <c r="H380" s="23" t="s">
        <v>251</v>
      </c>
      <c r="I380" s="24">
        <v>15692885305</v>
      </c>
      <c r="J380" s="10" t="str">
        <f>_xlfn._xlws.FILTER(辅助信息!D:D,辅助信息!G:G=G380)</f>
        <v>四川商建
射洪城乡一体化项目</v>
      </c>
    </row>
    <row r="381" spans="1:10">
      <c r="A381" s="25" t="s">
        <v>406</v>
      </c>
      <c r="B381" s="18" t="s">
        <v>116</v>
      </c>
      <c r="C381" s="19" t="s">
        <v>434</v>
      </c>
      <c r="D381" s="17" t="s">
        <v>415</v>
      </c>
      <c r="E381" s="20">
        <v>105</v>
      </c>
      <c r="F381" s="21">
        <v>45776</v>
      </c>
      <c r="G381" s="22" t="s">
        <v>449</v>
      </c>
      <c r="H381" s="23" t="s">
        <v>450</v>
      </c>
      <c r="I381" s="24">
        <v>18980505177</v>
      </c>
      <c r="J381" s="10" vm="1" t="e">
        <f>_xlfn._xlws.FILTER(辅助信息!D:D,辅助信息!G:G=G381)</f>
        <v>#VALUE!</v>
      </c>
    </row>
    <row r="382" spans="1:10">
      <c r="A382" s="25" t="s">
        <v>406</v>
      </c>
      <c r="B382" s="18" t="s">
        <v>116</v>
      </c>
      <c r="C382" s="19" t="s">
        <v>445</v>
      </c>
      <c r="D382" s="17" t="s">
        <v>415</v>
      </c>
      <c r="E382" s="20">
        <v>35</v>
      </c>
      <c r="F382" s="21">
        <v>45776</v>
      </c>
      <c r="G382" s="22" t="s">
        <v>449</v>
      </c>
      <c r="H382" s="23" t="s">
        <v>450</v>
      </c>
      <c r="I382" s="24">
        <v>18980505177</v>
      </c>
      <c r="J382" s="10" vm="1" t="e">
        <f>_xlfn._xlws.FILTER(辅助信息!D:D,辅助信息!G:G=G382)</f>
        <v>#VALUE!</v>
      </c>
    </row>
    <row r="383" spans="1:10">
      <c r="A383" s="25" t="s">
        <v>406</v>
      </c>
      <c r="B383" s="18" t="s">
        <v>116</v>
      </c>
      <c r="C383" s="19" t="s">
        <v>477</v>
      </c>
      <c r="D383" s="17" t="s">
        <v>415</v>
      </c>
      <c r="E383" s="20">
        <v>35</v>
      </c>
      <c r="F383" s="21">
        <v>45776</v>
      </c>
      <c r="G383" s="22" t="s">
        <v>449</v>
      </c>
      <c r="H383" s="23" t="s">
        <v>450</v>
      </c>
      <c r="I383" s="24">
        <v>18980505177</v>
      </c>
      <c r="J383" s="10" vm="1" t="e">
        <f>_xlfn._xlws.FILTER(辅助信息!D:D,辅助信息!G:G=G383)</f>
        <v>#VALUE!</v>
      </c>
    </row>
    <row r="384" spans="1:10">
      <c r="A384" s="25" t="s">
        <v>406</v>
      </c>
      <c r="B384" s="18" t="s">
        <v>116</v>
      </c>
      <c r="C384" s="19" t="s">
        <v>452</v>
      </c>
      <c r="D384" s="17" t="s">
        <v>415</v>
      </c>
      <c r="E384" s="20">
        <v>35</v>
      </c>
      <c r="F384" s="21">
        <v>45776</v>
      </c>
      <c r="G384" s="22" t="s">
        <v>449</v>
      </c>
      <c r="H384" s="23" t="s">
        <v>450</v>
      </c>
      <c r="I384" s="24">
        <v>18980505177</v>
      </c>
      <c r="J384" s="10" vm="1" t="e">
        <f>_xlfn._xlws.FILTER(辅助信息!D:D,辅助信息!G:G=G384)</f>
        <v>#VALUE!</v>
      </c>
    </row>
    <row r="385" spans="1:10">
      <c r="A385" s="25" t="s">
        <v>405</v>
      </c>
      <c r="B385" s="18" t="s">
        <v>119</v>
      </c>
      <c r="C385" s="19" t="s">
        <v>40</v>
      </c>
      <c r="D385" s="17" t="s">
        <v>415</v>
      </c>
      <c r="E385" s="20">
        <v>50</v>
      </c>
      <c r="F385" s="21">
        <v>45776</v>
      </c>
      <c r="G385" s="22" t="s">
        <v>241</v>
      </c>
      <c r="H385" s="23" t="s">
        <v>232</v>
      </c>
      <c r="I385" s="24">
        <v>18381904567</v>
      </c>
      <c r="J385" s="10" t="str">
        <f>_xlfn._xlws.FILTER(辅助信息!D:D,辅助信息!G:G=G385)</f>
        <v>商投建工达州中医药科技园</v>
      </c>
    </row>
    <row r="386" spans="1:10">
      <c r="A386" s="25" t="s">
        <v>405</v>
      </c>
      <c r="B386" s="18" t="s">
        <v>116</v>
      </c>
      <c r="C386" s="19" t="s">
        <v>32</v>
      </c>
      <c r="D386" s="17" t="s">
        <v>415</v>
      </c>
      <c r="E386" s="20">
        <v>15</v>
      </c>
      <c r="F386" s="21">
        <v>45776</v>
      </c>
      <c r="G386" s="22" t="s">
        <v>241</v>
      </c>
      <c r="H386" s="23" t="s">
        <v>232</v>
      </c>
      <c r="I386" s="24">
        <v>18381904567</v>
      </c>
      <c r="J386" s="10" t="str">
        <f>_xlfn._xlws.FILTER(辅助信息!D:D,辅助信息!G:G=G386)</f>
        <v>商投建工达州中医药科技园</v>
      </c>
    </row>
    <row r="387" spans="1:10">
      <c r="A387" s="25" t="s">
        <v>405</v>
      </c>
      <c r="B387" s="18" t="s">
        <v>116</v>
      </c>
      <c r="C387" s="19" t="s">
        <v>28</v>
      </c>
      <c r="D387" s="17" t="s">
        <v>415</v>
      </c>
      <c r="E387" s="20">
        <v>42</v>
      </c>
      <c r="F387" s="21">
        <v>45776</v>
      </c>
      <c r="G387" s="22" t="s">
        <v>241</v>
      </c>
      <c r="H387" s="23" t="s">
        <v>232</v>
      </c>
      <c r="I387" s="24">
        <v>18381904567</v>
      </c>
      <c r="J387" s="10" t="str">
        <f>_xlfn._xlws.FILTER(辅助信息!D:D,辅助信息!G:G=G387)</f>
        <v>商投建工达州中医药科技园</v>
      </c>
    </row>
    <row r="388" spans="1:10">
      <c r="A388" s="10" t="s">
        <v>405</v>
      </c>
      <c r="B388" s="10" t="s">
        <v>119</v>
      </c>
      <c r="C388" s="10" t="s">
        <v>40</v>
      </c>
      <c r="D388" s="10" t="s">
        <v>415</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405</v>
      </c>
      <c r="B389" s="10" t="s">
        <v>116</v>
      </c>
      <c r="C389" s="10" t="s">
        <v>32</v>
      </c>
      <c r="D389" s="10" t="s">
        <v>415</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418</v>
      </c>
      <c r="B390" s="10" t="s">
        <v>119</v>
      </c>
      <c r="C390" s="10" t="s">
        <v>41</v>
      </c>
      <c r="D390" s="10" t="s">
        <v>415</v>
      </c>
      <c r="E390" s="11">
        <v>12</v>
      </c>
      <c r="F390" s="12">
        <v>45777</v>
      </c>
      <c r="G390" s="10" t="s">
        <v>442</v>
      </c>
      <c r="H390" s="10" t="s">
        <v>123</v>
      </c>
      <c r="I390" s="10">
        <v>15228205853</v>
      </c>
      <c r="J390" s="10" t="str">
        <f>_xlfn._xlws.FILTER(辅助信息!D:D,辅助信息!G:G=G390)</f>
        <v>五冶钢构-宜宾市南溪区高县月江镇建设项目</v>
      </c>
    </row>
    <row r="391" spans="1:10">
      <c r="A391" s="10" t="s">
        <v>418</v>
      </c>
      <c r="B391" s="10" t="s">
        <v>116</v>
      </c>
      <c r="C391" s="10" t="s">
        <v>18</v>
      </c>
      <c r="D391" s="10" t="s">
        <v>415</v>
      </c>
      <c r="E391" s="11">
        <v>21</v>
      </c>
      <c r="F391" s="12">
        <v>45777</v>
      </c>
      <c r="G391" s="10" t="s">
        <v>442</v>
      </c>
      <c r="H391" s="10" t="s">
        <v>123</v>
      </c>
      <c r="I391" s="10">
        <v>15228205853</v>
      </c>
      <c r="J391" s="10" t="str">
        <f>_xlfn._xlws.FILTER(辅助信息!D:D,辅助信息!G:G=G391)</f>
        <v>五冶钢构-宜宾市南溪区高县月江镇建设项目</v>
      </c>
    </row>
    <row r="392" spans="1:10">
      <c r="A392" s="10" t="s">
        <v>418</v>
      </c>
      <c r="B392" s="10" t="s">
        <v>119</v>
      </c>
      <c r="C392" s="10" t="s">
        <v>40</v>
      </c>
      <c r="D392" s="10" t="s">
        <v>415</v>
      </c>
      <c r="E392" s="11">
        <v>3</v>
      </c>
      <c r="F392" s="12">
        <v>45777</v>
      </c>
      <c r="G392" s="10" t="s">
        <v>178</v>
      </c>
      <c r="H392" s="10" t="s">
        <v>179</v>
      </c>
      <c r="I392" s="10">
        <v>15884666220</v>
      </c>
      <c r="J392" s="10" t="str">
        <f>_xlfn._xlws.FILTER(辅助信息!D:D,辅助信息!G:G=G392)</f>
        <v>华西简阳西城嘉苑</v>
      </c>
    </row>
    <row r="393" spans="1:10">
      <c r="A393" s="10" t="s">
        <v>418</v>
      </c>
      <c r="B393" s="10" t="s">
        <v>119</v>
      </c>
      <c r="C393" s="10" t="s">
        <v>41</v>
      </c>
      <c r="D393" s="10" t="s">
        <v>415</v>
      </c>
      <c r="E393" s="11">
        <v>5</v>
      </c>
      <c r="F393" s="12">
        <v>45777</v>
      </c>
      <c r="G393" s="10" t="s">
        <v>178</v>
      </c>
      <c r="H393" s="10" t="s">
        <v>179</v>
      </c>
      <c r="I393" s="10">
        <v>15884666220</v>
      </c>
      <c r="J393" s="10" t="str">
        <f>_xlfn._xlws.FILTER(辅助信息!D:D,辅助信息!G:G=G393)</f>
        <v>华西简阳西城嘉苑</v>
      </c>
    </row>
    <row r="394" spans="1:10">
      <c r="A394" s="10" t="s">
        <v>418</v>
      </c>
      <c r="B394" s="10" t="s">
        <v>119</v>
      </c>
      <c r="C394" s="10" t="s">
        <v>26</v>
      </c>
      <c r="D394" s="10" t="s">
        <v>415</v>
      </c>
      <c r="E394" s="11">
        <v>40</v>
      </c>
      <c r="F394" s="12">
        <v>45777</v>
      </c>
      <c r="G394" s="10" t="s">
        <v>178</v>
      </c>
      <c r="H394" s="10" t="s">
        <v>179</v>
      </c>
      <c r="I394" s="10">
        <v>15884666220</v>
      </c>
      <c r="J394" s="10" t="str">
        <f>_xlfn._xlws.FILTER(辅助信息!D:D,辅助信息!G:G=G394)</f>
        <v>华西简阳西城嘉苑</v>
      </c>
    </row>
    <row r="395" spans="1:10">
      <c r="A395" s="10" t="s">
        <v>418</v>
      </c>
      <c r="B395" s="10" t="s">
        <v>116</v>
      </c>
      <c r="C395" s="10" t="s">
        <v>27</v>
      </c>
      <c r="D395" s="10" t="s">
        <v>415</v>
      </c>
      <c r="E395" s="11">
        <v>3</v>
      </c>
      <c r="F395" s="12">
        <v>45777</v>
      </c>
      <c r="G395" s="10" t="s">
        <v>178</v>
      </c>
      <c r="H395" s="10" t="s">
        <v>179</v>
      </c>
      <c r="I395" s="10">
        <v>15884666220</v>
      </c>
      <c r="J395" s="10" t="str">
        <f>_xlfn._xlws.FILTER(辅助信息!D:D,辅助信息!G:G=G395)</f>
        <v>华西简阳西城嘉苑</v>
      </c>
    </row>
    <row r="396" spans="1:10">
      <c r="A396" s="10" t="s">
        <v>418</v>
      </c>
      <c r="B396" s="10" t="s">
        <v>116</v>
      </c>
      <c r="C396" s="10" t="s">
        <v>19</v>
      </c>
      <c r="D396" s="10" t="s">
        <v>415</v>
      </c>
      <c r="E396" s="11">
        <v>54</v>
      </c>
      <c r="F396" s="12">
        <v>45777</v>
      </c>
      <c r="G396" s="10" t="s">
        <v>178</v>
      </c>
      <c r="H396" s="10" t="s">
        <v>179</v>
      </c>
      <c r="I396" s="10">
        <v>15884666220</v>
      </c>
      <c r="J396" s="10" t="str">
        <f>_xlfn._xlws.FILTER(辅助信息!D:D,辅助信息!G:G=G396)</f>
        <v>华西简阳西城嘉苑</v>
      </c>
    </row>
    <row r="397" spans="1:10">
      <c r="A397" s="10" t="s">
        <v>418</v>
      </c>
      <c r="B397" s="10" t="s">
        <v>116</v>
      </c>
      <c r="C397" s="10" t="s">
        <v>32</v>
      </c>
      <c r="D397" s="10" t="s">
        <v>415</v>
      </c>
      <c r="E397" s="11">
        <v>126</v>
      </c>
      <c r="F397" s="12">
        <v>45777</v>
      </c>
      <c r="G397" s="10" t="s">
        <v>178</v>
      </c>
      <c r="H397" s="10" t="s">
        <v>179</v>
      </c>
      <c r="I397" s="10">
        <v>15884666220</v>
      </c>
      <c r="J397" s="10" t="str">
        <f>_xlfn._xlws.FILTER(辅助信息!D:D,辅助信息!G:G=G397)</f>
        <v>华西简阳西城嘉苑</v>
      </c>
    </row>
    <row r="398" spans="1:10">
      <c r="A398" s="10" t="s">
        <v>418</v>
      </c>
      <c r="B398" s="10" t="s">
        <v>116</v>
      </c>
      <c r="C398" s="10" t="s">
        <v>30</v>
      </c>
      <c r="D398" s="10" t="s">
        <v>415</v>
      </c>
      <c r="E398" s="11">
        <v>25</v>
      </c>
      <c r="F398" s="12">
        <v>45777</v>
      </c>
      <c r="G398" s="10" t="s">
        <v>178</v>
      </c>
      <c r="H398" s="10" t="s">
        <v>179</v>
      </c>
      <c r="I398" s="10">
        <v>15884666220</v>
      </c>
      <c r="J398" s="10" t="str">
        <f>_xlfn._xlws.FILTER(辅助信息!D:D,辅助信息!G:G=G398)</f>
        <v>华西简阳西城嘉苑</v>
      </c>
    </row>
    <row r="399" spans="1:10">
      <c r="A399" s="10" t="s">
        <v>418</v>
      </c>
      <c r="B399" s="10" t="s">
        <v>116</v>
      </c>
      <c r="C399" s="10" t="s">
        <v>33</v>
      </c>
      <c r="D399" s="10" t="s">
        <v>415</v>
      </c>
      <c r="E399" s="11">
        <v>39</v>
      </c>
      <c r="F399" s="12">
        <v>45777</v>
      </c>
      <c r="G399" s="10" t="s">
        <v>178</v>
      </c>
      <c r="H399" s="10" t="s">
        <v>179</v>
      </c>
      <c r="I399" s="10">
        <v>15884666220</v>
      </c>
      <c r="J399" s="10" t="str">
        <f>_xlfn._xlws.FILTER(辅助信息!D:D,辅助信息!G:G=G399)</f>
        <v>华西简阳西城嘉苑</v>
      </c>
    </row>
    <row r="400" spans="1:10">
      <c r="A400" s="10" t="s">
        <v>418</v>
      </c>
      <c r="B400" s="10" t="s">
        <v>116</v>
      </c>
      <c r="C400" s="10" t="s">
        <v>28</v>
      </c>
      <c r="D400" s="10" t="s">
        <v>415</v>
      </c>
      <c r="E400" s="11">
        <v>4</v>
      </c>
      <c r="F400" s="12">
        <v>45777</v>
      </c>
      <c r="G400" s="10" t="s">
        <v>178</v>
      </c>
      <c r="H400" s="10" t="s">
        <v>179</v>
      </c>
      <c r="I400" s="10">
        <v>15884666220</v>
      </c>
      <c r="J400" s="10" t="str">
        <f>_xlfn._xlws.FILTER(辅助信息!D:D,辅助信息!G:G=G400)</f>
        <v>华西简阳西城嘉苑</v>
      </c>
    </row>
    <row r="401" spans="1:10">
      <c r="A401" s="10" t="s">
        <v>418</v>
      </c>
      <c r="B401" s="10" t="s">
        <v>116</v>
      </c>
      <c r="C401" s="10" t="s">
        <v>18</v>
      </c>
      <c r="D401" s="10" t="s">
        <v>415</v>
      </c>
      <c r="E401" s="11">
        <v>20</v>
      </c>
      <c r="F401" s="12">
        <v>45777</v>
      </c>
      <c r="G401" s="10" t="s">
        <v>178</v>
      </c>
      <c r="H401" s="10" t="s">
        <v>179</v>
      </c>
      <c r="I401" s="10">
        <v>15884666220</v>
      </c>
      <c r="J401" s="10" t="str">
        <f>_xlfn._xlws.FILTER(辅助信息!D:D,辅助信息!G:G=G401)</f>
        <v>华西简阳西城嘉苑</v>
      </c>
    </row>
    <row r="402" spans="1:10">
      <c r="A402" s="10" t="s">
        <v>414</v>
      </c>
      <c r="B402" s="10" t="s">
        <v>119</v>
      </c>
      <c r="C402" s="10" t="s">
        <v>40</v>
      </c>
      <c r="D402" s="10" t="s">
        <v>415</v>
      </c>
      <c r="E402" s="11">
        <v>5</v>
      </c>
      <c r="F402" s="12">
        <v>45777</v>
      </c>
      <c r="G402" s="10" t="s">
        <v>213</v>
      </c>
      <c r="H402" s="10" t="s">
        <v>214</v>
      </c>
      <c r="I402" s="10">
        <v>15528785906</v>
      </c>
      <c r="J402" s="10" t="str">
        <f>_xlfn._xlws.FILTER(辅助信息!D:D,辅助信息!G:G=G402)</f>
        <v>五冶达州新材料产业园</v>
      </c>
    </row>
    <row r="403" spans="1:10">
      <c r="A403" s="10" t="s">
        <v>414</v>
      </c>
      <c r="B403" s="10" t="s">
        <v>119</v>
      </c>
      <c r="C403" s="10" t="s">
        <v>41</v>
      </c>
      <c r="D403" s="10" t="s">
        <v>415</v>
      </c>
      <c r="E403" s="11">
        <v>2.5</v>
      </c>
      <c r="F403" s="12">
        <v>45777</v>
      </c>
      <c r="G403" s="10" t="s">
        <v>213</v>
      </c>
      <c r="H403" s="10" t="s">
        <v>214</v>
      </c>
      <c r="I403" s="10">
        <v>15528785906</v>
      </c>
      <c r="J403" s="10" t="str">
        <f>_xlfn._xlws.FILTER(辅助信息!D:D,辅助信息!G:G=G403)</f>
        <v>五冶达州新材料产业园</v>
      </c>
    </row>
    <row r="404" spans="1:10">
      <c r="A404" s="10" t="s">
        <v>414</v>
      </c>
      <c r="B404" s="10" t="s">
        <v>116</v>
      </c>
      <c r="C404" s="10" t="s">
        <v>27</v>
      </c>
      <c r="D404" s="10" t="s">
        <v>415</v>
      </c>
      <c r="E404" s="11">
        <v>6</v>
      </c>
      <c r="F404" s="12">
        <v>45777</v>
      </c>
      <c r="G404" s="10" t="s">
        <v>213</v>
      </c>
      <c r="H404" s="10" t="s">
        <v>214</v>
      </c>
      <c r="I404" s="10">
        <v>15528785906</v>
      </c>
      <c r="J404" s="10" t="str">
        <f>_xlfn._xlws.FILTER(辅助信息!D:D,辅助信息!G:G=G404)</f>
        <v>五冶达州新材料产业园</v>
      </c>
    </row>
    <row r="405" spans="1:10">
      <c r="A405" s="10" t="s">
        <v>414</v>
      </c>
      <c r="B405" s="10" t="s">
        <v>116</v>
      </c>
      <c r="C405" s="10" t="s">
        <v>19</v>
      </c>
      <c r="D405" s="10" t="s">
        <v>415</v>
      </c>
      <c r="E405" s="11">
        <v>9</v>
      </c>
      <c r="F405" s="12">
        <v>45777</v>
      </c>
      <c r="G405" s="10" t="s">
        <v>213</v>
      </c>
      <c r="H405" s="10" t="s">
        <v>214</v>
      </c>
      <c r="I405" s="10">
        <v>15528785906</v>
      </c>
      <c r="J405" s="10" t="str">
        <f>_xlfn._xlws.FILTER(辅助信息!D:D,辅助信息!G:G=G405)</f>
        <v>五冶达州新材料产业园</v>
      </c>
    </row>
    <row r="406" spans="1:10">
      <c r="A406" s="10" t="s">
        <v>414</v>
      </c>
      <c r="B406" s="10" t="s">
        <v>116</v>
      </c>
      <c r="C406" s="10" t="s">
        <v>32</v>
      </c>
      <c r="D406" s="10" t="s">
        <v>415</v>
      </c>
      <c r="E406" s="11">
        <v>6</v>
      </c>
      <c r="F406" s="12">
        <v>45777</v>
      </c>
      <c r="G406" s="10" t="s">
        <v>213</v>
      </c>
      <c r="H406" s="10" t="s">
        <v>214</v>
      </c>
      <c r="I406" s="10">
        <v>15528785906</v>
      </c>
      <c r="J406" s="10" t="str">
        <f>_xlfn._xlws.FILTER(辅助信息!D:D,辅助信息!G:G=G406)</f>
        <v>五冶达州新材料产业园</v>
      </c>
    </row>
    <row r="407" spans="1:10">
      <c r="A407" s="10" t="s">
        <v>414</v>
      </c>
      <c r="B407" s="10" t="s">
        <v>116</v>
      </c>
      <c r="C407" s="10" t="s">
        <v>30</v>
      </c>
      <c r="D407" s="10" t="s">
        <v>415</v>
      </c>
      <c r="E407" s="11">
        <v>3</v>
      </c>
      <c r="F407" s="12">
        <v>45777</v>
      </c>
      <c r="G407" s="10" t="s">
        <v>213</v>
      </c>
      <c r="H407" s="10" t="s">
        <v>214</v>
      </c>
      <c r="I407" s="10">
        <v>15528785906</v>
      </c>
      <c r="J407" s="10" t="str">
        <f>_xlfn._xlws.FILTER(辅助信息!D:D,辅助信息!G:G=G407)</f>
        <v>五冶达州新材料产业园</v>
      </c>
    </row>
    <row r="408" spans="1:10">
      <c r="A408" s="10" t="s">
        <v>414</v>
      </c>
      <c r="B408" s="10" t="s">
        <v>116</v>
      </c>
      <c r="C408" s="10" t="s">
        <v>33</v>
      </c>
      <c r="D408" s="10" t="s">
        <v>415</v>
      </c>
      <c r="E408" s="11">
        <v>3</v>
      </c>
      <c r="F408" s="12">
        <v>45777</v>
      </c>
      <c r="G408" s="10" t="s">
        <v>213</v>
      </c>
      <c r="H408" s="10" t="s">
        <v>214</v>
      </c>
      <c r="I408" s="10">
        <v>15528785906</v>
      </c>
      <c r="J408" s="10" t="str">
        <f>_xlfn._xlws.FILTER(辅助信息!D:D,辅助信息!G:G=G408)</f>
        <v>五冶达州新材料产业园</v>
      </c>
    </row>
    <row r="409" spans="1:10">
      <c r="A409" s="10" t="s">
        <v>478</v>
      </c>
      <c r="B409" s="10" t="s">
        <v>155</v>
      </c>
      <c r="C409" s="10" t="s">
        <v>53</v>
      </c>
      <c r="D409" s="10" t="s">
        <v>415</v>
      </c>
      <c r="E409" s="11">
        <v>6</v>
      </c>
      <c r="F409" s="12">
        <v>45777</v>
      </c>
      <c r="G409" s="10" t="s">
        <v>449</v>
      </c>
      <c r="H409" s="10" t="s">
        <v>450</v>
      </c>
      <c r="I409" s="10">
        <v>18980505177</v>
      </c>
      <c r="J409" s="10" vm="1" t="e">
        <f>_xlfn._xlws.FILTER(辅助信息!D:D,辅助信息!G:G=G409)</f>
        <v>#VALUE!</v>
      </c>
    </row>
    <row r="410" spans="1:10">
      <c r="A410" s="10" t="s">
        <v>478</v>
      </c>
      <c r="B410" s="10" t="s">
        <v>155</v>
      </c>
      <c r="C410" s="10" t="s">
        <v>61</v>
      </c>
      <c r="D410" s="10" t="s">
        <v>415</v>
      </c>
      <c r="E410" s="11">
        <v>28</v>
      </c>
      <c r="F410" s="12">
        <v>45777</v>
      </c>
      <c r="G410" s="10" t="s">
        <v>449</v>
      </c>
      <c r="H410" s="10" t="s">
        <v>450</v>
      </c>
      <c r="I410" s="10">
        <v>18980505177</v>
      </c>
      <c r="J410" s="10" vm="1" t="e">
        <f>_xlfn._xlws.FILTER(辅助信息!D:D,辅助信息!G:G=G410)</f>
        <v>#VALUE!</v>
      </c>
    </row>
    <row r="411" spans="1:10">
      <c r="A411" s="10" t="s">
        <v>478</v>
      </c>
      <c r="B411" s="10" t="s">
        <v>155</v>
      </c>
      <c r="C411" s="10" t="s">
        <v>57</v>
      </c>
      <c r="D411" s="10" t="s">
        <v>415</v>
      </c>
      <c r="E411" s="11">
        <v>8</v>
      </c>
      <c r="F411" s="12">
        <v>45777</v>
      </c>
      <c r="G411" s="10" t="s">
        <v>479</v>
      </c>
      <c r="H411" s="10" t="s">
        <v>480</v>
      </c>
      <c r="I411" s="10">
        <v>18513327609</v>
      </c>
      <c r="J411" s="10" vm="1" t="e">
        <f>_xlfn._xlws.FILTER(辅助信息!D:D,辅助信息!G:G=G411)</f>
        <v>#VALUE!</v>
      </c>
    </row>
    <row r="412" spans="1:10">
      <c r="A412" s="10" t="s">
        <v>478</v>
      </c>
      <c r="B412" s="10" t="s">
        <v>116</v>
      </c>
      <c r="C412" s="10" t="s">
        <v>439</v>
      </c>
      <c r="D412" s="10" t="s">
        <v>415</v>
      </c>
      <c r="E412" s="11">
        <v>17</v>
      </c>
      <c r="F412" s="12">
        <v>45777</v>
      </c>
      <c r="G412" s="10" t="s">
        <v>479</v>
      </c>
      <c r="H412" s="10" t="s">
        <v>480</v>
      </c>
      <c r="I412" s="10">
        <v>18513327609</v>
      </c>
      <c r="J412" s="10" vm="1" t="e">
        <f>_xlfn._xlws.FILTER(辅助信息!D:D,辅助信息!G:G=G412)</f>
        <v>#VALUE!</v>
      </c>
    </row>
    <row r="413" spans="1:10">
      <c r="A413" s="10" t="s">
        <v>478</v>
      </c>
      <c r="B413" s="10" t="s">
        <v>116</v>
      </c>
      <c r="C413" s="10" t="s">
        <v>468</v>
      </c>
      <c r="D413" s="10" t="s">
        <v>415</v>
      </c>
      <c r="E413" s="11">
        <v>9</v>
      </c>
      <c r="F413" s="12">
        <v>45777</v>
      </c>
      <c r="G413" s="10" t="s">
        <v>479</v>
      </c>
      <c r="H413" s="10" t="s">
        <v>480</v>
      </c>
      <c r="I413" s="10">
        <v>18513327609</v>
      </c>
      <c r="J413" s="10" vm="1" t="e">
        <f>_xlfn._xlws.FILTER(辅助信息!D:D,辅助信息!G:G=G413)</f>
        <v>#VALUE!</v>
      </c>
    </row>
    <row r="414" spans="1:10">
      <c r="A414" s="10" t="s">
        <v>478</v>
      </c>
      <c r="B414" s="10" t="s">
        <v>116</v>
      </c>
      <c r="C414" s="10" t="s">
        <v>432</v>
      </c>
      <c r="D414" s="10" t="s">
        <v>415</v>
      </c>
      <c r="E414" s="11">
        <v>14</v>
      </c>
      <c r="F414" s="12">
        <v>45777</v>
      </c>
      <c r="G414" s="10" t="s">
        <v>479</v>
      </c>
      <c r="H414" s="10" t="s">
        <v>480</v>
      </c>
      <c r="I414" s="10">
        <v>18513327609</v>
      </c>
      <c r="J414" s="10" vm="1" t="e">
        <f>_xlfn._xlws.FILTER(辅助信息!D:D,辅助信息!G:G=G414)</f>
        <v>#VALUE!</v>
      </c>
    </row>
    <row r="415" spans="1:10">
      <c r="A415" s="10" t="s">
        <v>478</v>
      </c>
      <c r="B415" s="10" t="s">
        <v>116</v>
      </c>
      <c r="C415" s="10" t="s">
        <v>451</v>
      </c>
      <c r="D415" s="10" t="s">
        <v>415</v>
      </c>
      <c r="E415" s="11">
        <v>20</v>
      </c>
      <c r="F415" s="12">
        <v>45777</v>
      </c>
      <c r="G415" s="10" t="s">
        <v>479</v>
      </c>
      <c r="H415" s="10" t="s">
        <v>480</v>
      </c>
      <c r="I415" s="10">
        <v>18513327609</v>
      </c>
      <c r="J415" s="10" vm="1" t="e">
        <f>_xlfn._xlws.FILTER(辅助信息!D:D,辅助信息!G:G=G415)</f>
        <v>#VALUE!</v>
      </c>
    </row>
    <row r="416" spans="1:10">
      <c r="A416" s="10" t="s">
        <v>478</v>
      </c>
      <c r="B416" s="10" t="s">
        <v>155</v>
      </c>
      <c r="C416" s="10" t="s">
        <v>53</v>
      </c>
      <c r="D416" s="10" t="s">
        <v>415</v>
      </c>
      <c r="E416" s="11">
        <v>2</v>
      </c>
      <c r="F416" s="12">
        <v>45778</v>
      </c>
      <c r="G416" s="10" t="s">
        <v>178</v>
      </c>
      <c r="H416" s="10" t="s">
        <v>179</v>
      </c>
      <c r="I416" s="10">
        <v>15884666220</v>
      </c>
      <c r="J416" s="10" t="str">
        <f>_xlfn._xlws.FILTER(辅助信息!D:D,辅助信息!G:G=G416)</f>
        <v>华西简阳西城嘉苑</v>
      </c>
    </row>
    <row r="417" spans="1:10">
      <c r="A417" s="10" t="s">
        <v>478</v>
      </c>
      <c r="B417" s="10" t="s">
        <v>119</v>
      </c>
      <c r="C417" s="10" t="s">
        <v>49</v>
      </c>
      <c r="D417" s="10" t="s">
        <v>415</v>
      </c>
      <c r="E417" s="11">
        <v>2</v>
      </c>
      <c r="F417" s="12">
        <v>45778</v>
      </c>
      <c r="G417" s="10" t="s">
        <v>178</v>
      </c>
      <c r="H417" s="10" t="s">
        <v>179</v>
      </c>
      <c r="I417" s="10">
        <v>15884666220</v>
      </c>
      <c r="J417" s="10" t="str">
        <f>_xlfn._xlws.FILTER(辅助信息!D:D,辅助信息!G:G=G417)</f>
        <v>华西简阳西城嘉苑</v>
      </c>
    </row>
    <row r="418" spans="1:10">
      <c r="A418" s="10" t="s">
        <v>478</v>
      </c>
      <c r="B418" s="10" t="s">
        <v>119</v>
      </c>
      <c r="C418" s="10" t="s">
        <v>40</v>
      </c>
      <c r="D418" s="10" t="s">
        <v>415</v>
      </c>
      <c r="E418" s="11">
        <v>12</v>
      </c>
      <c r="F418" s="12">
        <v>45778</v>
      </c>
      <c r="G418" s="10" t="s">
        <v>178</v>
      </c>
      <c r="H418" s="10" t="s">
        <v>179</v>
      </c>
      <c r="I418" s="10">
        <v>15884666220</v>
      </c>
      <c r="J418" s="10" t="str">
        <f>_xlfn._xlws.FILTER(辅助信息!D:D,辅助信息!G:G=G418)</f>
        <v>华西简阳西城嘉苑</v>
      </c>
    </row>
    <row r="419" spans="1:10">
      <c r="A419" s="10" t="s">
        <v>478</v>
      </c>
      <c r="B419" s="10" t="s">
        <v>119</v>
      </c>
      <c r="C419" s="10" t="s">
        <v>41</v>
      </c>
      <c r="D419" s="10" t="s">
        <v>415</v>
      </c>
      <c r="E419" s="11">
        <v>53</v>
      </c>
      <c r="F419" s="12">
        <v>45778</v>
      </c>
      <c r="G419" s="10" t="s">
        <v>178</v>
      </c>
      <c r="H419" s="10" t="s">
        <v>179</v>
      </c>
      <c r="I419" s="10">
        <v>15884666220</v>
      </c>
      <c r="J419" s="10" t="str">
        <f>_xlfn._xlws.FILTER(辅助信息!D:D,辅助信息!G:G=G419)</f>
        <v>华西简阳西城嘉苑</v>
      </c>
    </row>
    <row r="420" spans="1:10">
      <c r="A420" s="10" t="s">
        <v>478</v>
      </c>
      <c r="B420" s="10" t="s">
        <v>119</v>
      </c>
      <c r="C420" s="10" t="s">
        <v>49</v>
      </c>
      <c r="D420" s="10" t="s">
        <v>415</v>
      </c>
      <c r="E420" s="11">
        <v>2.5</v>
      </c>
      <c r="F420" s="12">
        <v>45778</v>
      </c>
      <c r="G420" s="10" t="s">
        <v>172</v>
      </c>
      <c r="H420" s="10" t="s">
        <v>173</v>
      </c>
      <c r="I420" s="10">
        <v>18384145895</v>
      </c>
      <c r="J420" s="10" t="str">
        <f>_xlfn._xlws.FILTER(辅助信息!D:D,辅助信息!G:G=G420)</f>
        <v>华西酒城南</v>
      </c>
    </row>
    <row r="421" spans="1:10">
      <c r="A421" s="10" t="s">
        <v>478</v>
      </c>
      <c r="B421" s="10" t="s">
        <v>119</v>
      </c>
      <c r="C421" s="10" t="s">
        <v>26</v>
      </c>
      <c r="D421" s="10" t="s">
        <v>415</v>
      </c>
      <c r="E421" s="11">
        <v>32.5</v>
      </c>
      <c r="F421" s="12">
        <v>45778</v>
      </c>
      <c r="G421" s="10" t="s">
        <v>172</v>
      </c>
      <c r="H421" s="10" t="s">
        <v>173</v>
      </c>
      <c r="I421" s="10">
        <v>18384145895</v>
      </c>
      <c r="J421" s="10" t="str">
        <f>_xlfn._xlws.FILTER(辅助信息!D:D,辅助信息!G:G=G421)</f>
        <v>华西酒城南</v>
      </c>
    </row>
    <row r="422" spans="1:10">
      <c r="A422" s="10" t="s">
        <v>406</v>
      </c>
      <c r="B422" s="10" t="s">
        <v>116</v>
      </c>
      <c r="C422" s="10" t="s">
        <v>27</v>
      </c>
      <c r="D422" s="10" t="s">
        <v>415</v>
      </c>
      <c r="E422" s="11">
        <v>15</v>
      </c>
      <c r="F422" s="12">
        <v>45778</v>
      </c>
      <c r="G422" s="10" t="s">
        <v>250</v>
      </c>
      <c r="H422" s="10" t="s">
        <v>251</v>
      </c>
      <c r="I422" s="10">
        <v>15692885305</v>
      </c>
      <c r="J422" s="10" t="str">
        <f>_xlfn._xlws.FILTER(辅助信息!D:D,辅助信息!G:G=G422)</f>
        <v>四川商建
射洪城乡一体化项目</v>
      </c>
    </row>
    <row r="423" spans="1:10">
      <c r="A423" s="10" t="s">
        <v>406</v>
      </c>
      <c r="B423" s="10" t="s">
        <v>116</v>
      </c>
      <c r="C423" s="10" t="s">
        <v>30</v>
      </c>
      <c r="D423" s="10" t="s">
        <v>415</v>
      </c>
      <c r="E423" s="11">
        <v>12</v>
      </c>
      <c r="F423" s="12">
        <v>45778</v>
      </c>
      <c r="G423" s="10" t="s">
        <v>250</v>
      </c>
      <c r="H423" s="10" t="s">
        <v>251</v>
      </c>
      <c r="I423" s="10">
        <v>15692885305</v>
      </c>
      <c r="J423" s="10" t="str">
        <f>_xlfn._xlws.FILTER(辅助信息!D:D,辅助信息!G:G=G423)</f>
        <v>四川商建
射洪城乡一体化项目</v>
      </c>
    </row>
    <row r="424" spans="1:10">
      <c r="A424" s="10" t="s">
        <v>406</v>
      </c>
      <c r="B424" s="10" t="s">
        <v>116</v>
      </c>
      <c r="C424" s="10" t="s">
        <v>66</v>
      </c>
      <c r="D424" s="10" t="s">
        <v>415</v>
      </c>
      <c r="E424" s="11">
        <v>9</v>
      </c>
      <c r="F424" s="12">
        <v>45778</v>
      </c>
      <c r="G424" s="10" t="s">
        <v>250</v>
      </c>
      <c r="H424" s="10" t="s">
        <v>251</v>
      </c>
      <c r="I424" s="10">
        <v>15692885305</v>
      </c>
      <c r="J424" s="10" t="str">
        <f>_xlfn._xlws.FILTER(辅助信息!D:D,辅助信息!G:G=G424)</f>
        <v>四川商建
射洪城乡一体化项目</v>
      </c>
    </row>
    <row r="425" spans="1:10">
      <c r="A425" s="10" t="s">
        <v>406</v>
      </c>
      <c r="B425" s="10" t="s">
        <v>116</v>
      </c>
      <c r="C425" s="10" t="s">
        <v>21</v>
      </c>
      <c r="D425" s="10" t="s">
        <v>415</v>
      </c>
      <c r="E425" s="11">
        <v>3</v>
      </c>
      <c r="F425" s="12">
        <v>45778</v>
      </c>
      <c r="G425" s="10" t="s">
        <v>250</v>
      </c>
      <c r="H425" s="10" t="s">
        <v>251</v>
      </c>
      <c r="I425" s="10">
        <v>15692885305</v>
      </c>
      <c r="J425" s="10" t="str">
        <f>_xlfn._xlws.FILTER(辅助信息!D:D,辅助信息!G:G=G425)</f>
        <v>四川商建
射洪城乡一体化项目</v>
      </c>
    </row>
    <row r="426" spans="1:10">
      <c r="A426" s="10" t="s">
        <v>406</v>
      </c>
      <c r="B426" s="10" t="s">
        <v>116</v>
      </c>
      <c r="C426" s="10" t="s">
        <v>22</v>
      </c>
      <c r="D426" s="10" t="s">
        <v>415</v>
      </c>
      <c r="E426" s="11">
        <v>30</v>
      </c>
      <c r="F426" s="12">
        <v>45778</v>
      </c>
      <c r="G426" s="10" t="s">
        <v>250</v>
      </c>
      <c r="H426" s="10" t="s">
        <v>251</v>
      </c>
      <c r="I426" s="10">
        <v>15692885305</v>
      </c>
      <c r="J426" s="10" t="str">
        <f>_xlfn._xlws.FILTER(辅助信息!D:D,辅助信息!G:G=G426)</f>
        <v>四川商建
射洪城乡一体化项目</v>
      </c>
    </row>
    <row r="427" spans="1:10">
      <c r="A427" s="10" t="s">
        <v>406</v>
      </c>
      <c r="B427" s="10" t="s">
        <v>116</v>
      </c>
      <c r="C427" s="10" t="s">
        <v>27</v>
      </c>
      <c r="D427" s="10" t="s">
        <v>415</v>
      </c>
      <c r="E427" s="11">
        <v>18</v>
      </c>
      <c r="F427" s="12">
        <v>45778</v>
      </c>
      <c r="G427" s="10" t="s">
        <v>178</v>
      </c>
      <c r="H427" s="10" t="s">
        <v>179</v>
      </c>
      <c r="I427" s="10">
        <v>15884666220</v>
      </c>
      <c r="J427" s="10" t="str">
        <f>_xlfn._xlws.FILTER(辅助信息!D:D,辅助信息!G:G=G427)</f>
        <v>华西简阳西城嘉苑</v>
      </c>
    </row>
    <row r="428" spans="1:10">
      <c r="A428" s="10" t="s">
        <v>406</v>
      </c>
      <c r="B428" s="10" t="s">
        <v>116</v>
      </c>
      <c r="C428" s="10" t="s">
        <v>19</v>
      </c>
      <c r="D428" s="10" t="s">
        <v>415</v>
      </c>
      <c r="E428" s="11">
        <v>2</v>
      </c>
      <c r="F428" s="12">
        <v>45778</v>
      </c>
      <c r="G428" s="10" t="s">
        <v>178</v>
      </c>
      <c r="H428" s="10" t="s">
        <v>179</v>
      </c>
      <c r="I428" s="10">
        <v>15884666220</v>
      </c>
      <c r="J428" s="10" t="str">
        <f>_xlfn._xlws.FILTER(辅助信息!D:D,辅助信息!G:G=G428)</f>
        <v>华西简阳西城嘉苑</v>
      </c>
    </row>
    <row r="429" spans="1:10">
      <c r="A429" s="10" t="s">
        <v>406</v>
      </c>
      <c r="B429" s="10" t="s">
        <v>116</v>
      </c>
      <c r="C429" s="10" t="s">
        <v>32</v>
      </c>
      <c r="D429" s="10" t="s">
        <v>415</v>
      </c>
      <c r="E429" s="11">
        <v>17</v>
      </c>
      <c r="F429" s="12">
        <v>45778</v>
      </c>
      <c r="G429" s="10" t="s">
        <v>178</v>
      </c>
      <c r="H429" s="10" t="s">
        <v>179</v>
      </c>
      <c r="I429" s="10">
        <v>15884666220</v>
      </c>
      <c r="J429" s="10" t="str">
        <f>_xlfn._xlws.FILTER(辅助信息!D:D,辅助信息!G:G=G429)</f>
        <v>华西简阳西城嘉苑</v>
      </c>
    </row>
    <row r="430" spans="1:10">
      <c r="A430" s="10" t="s">
        <v>406</v>
      </c>
      <c r="B430" s="10" t="s">
        <v>116</v>
      </c>
      <c r="C430" s="10" t="s">
        <v>30</v>
      </c>
      <c r="D430" s="10" t="s">
        <v>415</v>
      </c>
      <c r="E430" s="11">
        <v>16</v>
      </c>
      <c r="F430" s="12">
        <v>45778</v>
      </c>
      <c r="G430" s="10" t="s">
        <v>178</v>
      </c>
      <c r="H430" s="10" t="s">
        <v>179</v>
      </c>
      <c r="I430" s="10">
        <v>15884666220</v>
      </c>
      <c r="J430" s="10" t="str">
        <f>_xlfn._xlws.FILTER(辅助信息!D:D,辅助信息!G:G=G430)</f>
        <v>华西简阳西城嘉苑</v>
      </c>
    </row>
    <row r="431" spans="1:10">
      <c r="A431" s="10" t="s">
        <v>406</v>
      </c>
      <c r="B431" s="10" t="s">
        <v>116</v>
      </c>
      <c r="C431" s="10" t="s">
        <v>33</v>
      </c>
      <c r="D431" s="10" t="s">
        <v>415</v>
      </c>
      <c r="E431" s="11">
        <v>13</v>
      </c>
      <c r="F431" s="12">
        <v>45778</v>
      </c>
      <c r="G431" s="10" t="s">
        <v>178</v>
      </c>
      <c r="H431" s="10" t="s">
        <v>179</v>
      </c>
      <c r="I431" s="10">
        <v>15884666220</v>
      </c>
      <c r="J431" s="10" t="str">
        <f>_xlfn._xlws.FILTER(辅助信息!D:D,辅助信息!G:G=G431)</f>
        <v>华西简阳西城嘉苑</v>
      </c>
    </row>
    <row r="432" spans="1:10">
      <c r="A432" s="10" t="s">
        <v>406</v>
      </c>
      <c r="B432" s="10" t="s">
        <v>116</v>
      </c>
      <c r="C432" s="10" t="s">
        <v>28</v>
      </c>
      <c r="D432" s="10" t="s">
        <v>415</v>
      </c>
      <c r="E432" s="11">
        <v>2</v>
      </c>
      <c r="F432" s="12">
        <v>45778</v>
      </c>
      <c r="G432" s="10" t="s">
        <v>178</v>
      </c>
      <c r="H432" s="10" t="s">
        <v>179</v>
      </c>
      <c r="I432" s="10">
        <v>15884666220</v>
      </c>
      <c r="J432" s="10" t="str">
        <f>_xlfn._xlws.FILTER(辅助信息!D:D,辅助信息!G:G=G432)</f>
        <v>华西简阳西城嘉苑</v>
      </c>
    </row>
    <row r="433" spans="1:10">
      <c r="A433" s="10" t="s">
        <v>406</v>
      </c>
      <c r="B433" s="10" t="s">
        <v>116</v>
      </c>
      <c r="C433" s="10" t="s">
        <v>18</v>
      </c>
      <c r="D433" s="10" t="s">
        <v>415</v>
      </c>
      <c r="E433" s="11">
        <v>2</v>
      </c>
      <c r="F433" s="12">
        <v>45778</v>
      </c>
      <c r="G433" s="10" t="s">
        <v>178</v>
      </c>
      <c r="H433" s="10" t="s">
        <v>179</v>
      </c>
      <c r="I433" s="10">
        <v>15884666220</v>
      </c>
      <c r="J433" s="10" t="str">
        <f>_xlfn._xlws.FILTER(辅助信息!D:D,辅助信息!G:G=G433)</f>
        <v>华西简阳西城嘉苑</v>
      </c>
    </row>
    <row r="434" spans="1:10">
      <c r="A434" s="10" t="s">
        <v>414</v>
      </c>
      <c r="B434" s="10" t="s">
        <v>116</v>
      </c>
      <c r="C434" s="10" t="s">
        <v>27</v>
      </c>
      <c r="D434" s="10" t="s">
        <v>415</v>
      </c>
      <c r="E434" s="11">
        <v>36</v>
      </c>
      <c r="F434" s="12">
        <v>45778</v>
      </c>
      <c r="G434" s="10" t="s">
        <v>453</v>
      </c>
      <c r="H434" s="10" t="s">
        <v>454</v>
      </c>
      <c r="I434" s="10">
        <v>18586545402</v>
      </c>
      <c r="J434" s="10" vm="1" t="e">
        <f>_xlfn._xlws.FILTER(辅助信息!D:D,辅助信息!G:G=G434)</f>
        <v>#VALUE!</v>
      </c>
    </row>
    <row r="435" spans="1:10">
      <c r="A435" s="10" t="s">
        <v>414</v>
      </c>
      <c r="B435" s="10" t="s">
        <v>116</v>
      </c>
      <c r="C435" s="10" t="s">
        <v>19</v>
      </c>
      <c r="D435" s="10" t="s">
        <v>415</v>
      </c>
      <c r="E435" s="11">
        <v>3</v>
      </c>
      <c r="F435" s="12">
        <v>45778</v>
      </c>
      <c r="G435" s="10" t="s">
        <v>453</v>
      </c>
      <c r="H435" s="10" t="s">
        <v>454</v>
      </c>
      <c r="I435" s="10">
        <v>18586545402</v>
      </c>
      <c r="J435" s="10" vm="1" t="e">
        <f>_xlfn._xlws.FILTER(辅助信息!D:D,辅助信息!G:G=G435)</f>
        <v>#VALUE!</v>
      </c>
    </row>
    <row r="436" spans="1:10">
      <c r="A436" s="10" t="s">
        <v>414</v>
      </c>
      <c r="B436" s="10" t="s">
        <v>116</v>
      </c>
      <c r="C436" s="10" t="s">
        <v>32</v>
      </c>
      <c r="D436" s="10" t="s">
        <v>415</v>
      </c>
      <c r="E436" s="11">
        <v>3</v>
      </c>
      <c r="F436" s="12">
        <v>45778</v>
      </c>
      <c r="G436" s="10" t="s">
        <v>453</v>
      </c>
      <c r="H436" s="10" t="s">
        <v>454</v>
      </c>
      <c r="I436" s="10">
        <v>18586545402</v>
      </c>
      <c r="J436" s="10" vm="1" t="e">
        <f>_xlfn._xlws.FILTER(辅助信息!D:D,辅助信息!G:G=G436)</f>
        <v>#VALUE!</v>
      </c>
    </row>
    <row r="437" spans="1:10">
      <c r="A437" s="10" t="s">
        <v>414</v>
      </c>
      <c r="B437" s="10" t="s">
        <v>116</v>
      </c>
      <c r="C437" s="10" t="s">
        <v>30</v>
      </c>
      <c r="D437" s="10" t="s">
        <v>415</v>
      </c>
      <c r="E437" s="11">
        <v>3</v>
      </c>
      <c r="F437" s="12">
        <v>45778</v>
      </c>
      <c r="G437" s="10" t="s">
        <v>453</v>
      </c>
      <c r="H437" s="10" t="s">
        <v>454</v>
      </c>
      <c r="I437" s="10">
        <v>18586545402</v>
      </c>
      <c r="J437" s="10" vm="1" t="e">
        <f>_xlfn._xlws.FILTER(辅助信息!D:D,辅助信息!G:G=G437)</f>
        <v>#VALUE!</v>
      </c>
    </row>
    <row r="438" spans="1:10">
      <c r="A438" s="10" t="s">
        <v>414</v>
      </c>
      <c r="B438" s="10" t="s">
        <v>116</v>
      </c>
      <c r="C438" s="10" t="s">
        <v>33</v>
      </c>
      <c r="D438" s="10" t="s">
        <v>415</v>
      </c>
      <c r="E438" s="11">
        <v>16</v>
      </c>
      <c r="F438" s="12">
        <v>45778</v>
      </c>
      <c r="G438" s="10" t="s">
        <v>453</v>
      </c>
      <c r="H438" s="10" t="s">
        <v>454</v>
      </c>
      <c r="I438" s="10">
        <v>18586545402</v>
      </c>
      <c r="J438" s="10" vm="1" t="e">
        <f>_xlfn._xlws.FILTER(辅助信息!D:D,辅助信息!G:G=G438)</f>
        <v>#VALUE!</v>
      </c>
    </row>
    <row r="439" spans="1:10">
      <c r="A439" s="10" t="s">
        <v>414</v>
      </c>
      <c r="B439" s="10" t="s">
        <v>116</v>
      </c>
      <c r="C439" s="10" t="s">
        <v>18</v>
      </c>
      <c r="D439" s="10" t="s">
        <v>415</v>
      </c>
      <c r="E439" s="11">
        <v>9</v>
      </c>
      <c r="F439" s="12">
        <v>45778</v>
      </c>
      <c r="G439" s="10" t="s">
        <v>453</v>
      </c>
      <c r="H439" s="10" t="s">
        <v>454</v>
      </c>
      <c r="I439" s="10">
        <v>18586545402</v>
      </c>
      <c r="J439" s="10" vm="1" t="e">
        <f>_xlfn._xlws.FILTER(辅助信息!D:D,辅助信息!G:G=G439)</f>
        <v>#VALUE!</v>
      </c>
    </row>
    <row r="440" spans="1:10">
      <c r="A440" s="10" t="s">
        <v>414</v>
      </c>
      <c r="B440" s="10" t="s">
        <v>119</v>
      </c>
      <c r="C440" s="10" t="s">
        <v>49</v>
      </c>
      <c r="D440" s="10" t="s">
        <v>415</v>
      </c>
      <c r="E440" s="11">
        <v>12</v>
      </c>
      <c r="F440" s="12">
        <v>45779</v>
      </c>
      <c r="G440" s="10" t="s">
        <v>441</v>
      </c>
      <c r="H440" s="10" t="s">
        <v>376</v>
      </c>
      <c r="I440" s="10">
        <v>18349955455</v>
      </c>
      <c r="J440" s="10" t="str">
        <f>_xlfn._xlws.FILTER(辅助信息!D:D,辅助信息!G:G=G440)</f>
        <v>五冶钢构南充医学科学产业园建设项目</v>
      </c>
    </row>
    <row r="441" spans="1:10">
      <c r="A441" s="10" t="s">
        <v>414</v>
      </c>
      <c r="B441" s="10" t="s">
        <v>119</v>
      </c>
      <c r="C441" s="10" t="s">
        <v>41</v>
      </c>
      <c r="D441" s="10" t="s">
        <v>415</v>
      </c>
      <c r="E441" s="11">
        <v>10</v>
      </c>
      <c r="F441" s="12">
        <v>45779</v>
      </c>
      <c r="G441" s="10" t="s">
        <v>441</v>
      </c>
      <c r="H441" s="10" t="s">
        <v>376</v>
      </c>
      <c r="I441" s="10">
        <v>18349955455</v>
      </c>
      <c r="J441" s="10" t="str">
        <f>_xlfn._xlws.FILTER(辅助信息!D:D,辅助信息!G:G=G441)</f>
        <v>五冶钢构南充医学科学产业园建设项目</v>
      </c>
    </row>
    <row r="442" spans="1:10">
      <c r="A442" s="10" t="s">
        <v>414</v>
      </c>
      <c r="B442" s="10" t="s">
        <v>116</v>
      </c>
      <c r="C442" s="10" t="s">
        <v>27</v>
      </c>
      <c r="D442" s="10" t="s">
        <v>415</v>
      </c>
      <c r="E442" s="11">
        <v>13</v>
      </c>
      <c r="F442" s="12">
        <v>45779</v>
      </c>
      <c r="G442" s="10" t="s">
        <v>441</v>
      </c>
      <c r="H442" s="10" t="s">
        <v>376</v>
      </c>
      <c r="I442" s="10">
        <v>18349955455</v>
      </c>
      <c r="J442" s="10" t="str">
        <f>_xlfn._xlws.FILTER(辅助信息!D:D,辅助信息!G:G=G442)</f>
        <v>五冶钢构南充医学科学产业园建设项目</v>
      </c>
    </row>
    <row r="443" spans="1:10">
      <c r="A443" s="10" t="s">
        <v>476</v>
      </c>
      <c r="B443" s="10" t="s">
        <v>116</v>
      </c>
      <c r="C443" s="10" t="s">
        <v>19</v>
      </c>
      <c r="D443" s="10" t="s">
        <v>415</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476</v>
      </c>
      <c r="B444" s="10" t="s">
        <v>116</v>
      </c>
      <c r="C444" s="10" t="s">
        <v>30</v>
      </c>
      <c r="D444" s="10" t="s">
        <v>415</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476</v>
      </c>
      <c r="B445" s="10" t="s">
        <v>119</v>
      </c>
      <c r="C445" s="10" t="s">
        <v>41</v>
      </c>
      <c r="D445" s="10" t="s">
        <v>415</v>
      </c>
      <c r="E445" s="11">
        <v>10</v>
      </c>
      <c r="F445" s="12">
        <v>45779</v>
      </c>
      <c r="G445" s="10" t="s">
        <v>442</v>
      </c>
      <c r="H445" s="10" t="s">
        <v>123</v>
      </c>
      <c r="I445" s="10">
        <v>15228205853</v>
      </c>
      <c r="J445" s="10" t="str">
        <f>_xlfn._xlws.FILTER(辅助信息!D:D,辅助信息!G:G=G445)</f>
        <v>五冶钢构-宜宾市南溪区高县月江镇建设项目</v>
      </c>
    </row>
    <row r="446" spans="1:10">
      <c r="A446" s="10" t="s">
        <v>476</v>
      </c>
      <c r="B446" s="10" t="s">
        <v>116</v>
      </c>
      <c r="C446" s="10" t="s">
        <v>32</v>
      </c>
      <c r="D446" s="10" t="s">
        <v>415</v>
      </c>
      <c r="E446" s="11">
        <v>18</v>
      </c>
      <c r="F446" s="12">
        <v>45779</v>
      </c>
      <c r="G446" s="10" t="s">
        <v>442</v>
      </c>
      <c r="H446" s="10" t="s">
        <v>123</v>
      </c>
      <c r="I446" s="10">
        <v>15228205853</v>
      </c>
      <c r="J446" s="10" t="str">
        <f>_xlfn._xlws.FILTER(辅助信息!D:D,辅助信息!G:G=G446)</f>
        <v>五冶钢构-宜宾市南溪区高县月江镇建设项目</v>
      </c>
    </row>
    <row r="447" spans="1:10">
      <c r="A447" s="10" t="s">
        <v>405</v>
      </c>
      <c r="B447" s="10" t="s">
        <v>116</v>
      </c>
      <c r="C447" s="10" t="s">
        <v>27</v>
      </c>
      <c r="D447" s="10" t="s">
        <v>415</v>
      </c>
      <c r="E447" s="11">
        <v>21</v>
      </c>
      <c r="F447" s="12">
        <v>45780</v>
      </c>
      <c r="G447" s="10" t="s">
        <v>178</v>
      </c>
      <c r="H447" s="10" t="s">
        <v>179</v>
      </c>
      <c r="I447" s="10">
        <v>15884666220</v>
      </c>
      <c r="J447" s="10" t="str">
        <f>_xlfn._xlws.FILTER(辅助信息!D:D,辅助信息!G:G=G447)</f>
        <v>华西简阳西城嘉苑</v>
      </c>
    </row>
    <row r="448" spans="1:10">
      <c r="A448" s="10" t="s">
        <v>405</v>
      </c>
      <c r="B448" s="10" t="s">
        <v>116</v>
      </c>
      <c r="C448" s="10" t="s">
        <v>19</v>
      </c>
      <c r="D448" s="10" t="s">
        <v>415</v>
      </c>
      <c r="E448" s="11">
        <v>9</v>
      </c>
      <c r="F448" s="12">
        <v>45780</v>
      </c>
      <c r="G448" s="10" t="s">
        <v>178</v>
      </c>
      <c r="H448" s="10" t="s">
        <v>179</v>
      </c>
      <c r="I448" s="10">
        <v>15884666220</v>
      </c>
      <c r="J448" s="10" t="str">
        <f>_xlfn._xlws.FILTER(辅助信息!D:D,辅助信息!G:G=G448)</f>
        <v>华西简阳西城嘉苑</v>
      </c>
    </row>
    <row r="449" spans="1:10">
      <c r="A449" s="10" t="s">
        <v>405</v>
      </c>
      <c r="B449" s="10" t="s">
        <v>116</v>
      </c>
      <c r="C449" s="10" t="s">
        <v>32</v>
      </c>
      <c r="D449" s="10" t="s">
        <v>415</v>
      </c>
      <c r="E449" s="11">
        <v>63</v>
      </c>
      <c r="F449" s="12">
        <v>45780</v>
      </c>
      <c r="G449" s="10" t="s">
        <v>178</v>
      </c>
      <c r="H449" s="10" t="s">
        <v>179</v>
      </c>
      <c r="I449" s="10">
        <v>15884666220</v>
      </c>
      <c r="J449" s="10" t="str">
        <f>_xlfn._xlws.FILTER(辅助信息!D:D,辅助信息!G:G=G449)</f>
        <v>华西简阳西城嘉苑</v>
      </c>
    </row>
    <row r="450" spans="1:10">
      <c r="A450" s="10" t="s">
        <v>405</v>
      </c>
      <c r="B450" s="10" t="s">
        <v>116</v>
      </c>
      <c r="C450" s="10" t="s">
        <v>33</v>
      </c>
      <c r="D450" s="10" t="s">
        <v>415</v>
      </c>
      <c r="E450" s="11">
        <v>9</v>
      </c>
      <c r="F450" s="12">
        <v>45780</v>
      </c>
      <c r="G450" s="10" t="s">
        <v>178</v>
      </c>
      <c r="H450" s="10" t="s">
        <v>179</v>
      </c>
      <c r="I450" s="10">
        <v>15884666220</v>
      </c>
      <c r="J450" s="10" t="str">
        <f>_xlfn._xlws.FILTER(辅助信息!D:D,辅助信息!G:G=G450)</f>
        <v>华西简阳西城嘉苑</v>
      </c>
    </row>
    <row r="451" spans="1:10">
      <c r="A451" s="10" t="s">
        <v>405</v>
      </c>
      <c r="B451" s="10" t="s">
        <v>116</v>
      </c>
      <c r="C451" s="10" t="s">
        <v>28</v>
      </c>
      <c r="D451" s="10" t="s">
        <v>415</v>
      </c>
      <c r="E451" s="11">
        <v>6</v>
      </c>
      <c r="F451" s="12">
        <v>45780</v>
      </c>
      <c r="G451" s="10" t="s">
        <v>178</v>
      </c>
      <c r="H451" s="10" t="s">
        <v>179</v>
      </c>
      <c r="I451" s="10">
        <v>15884666220</v>
      </c>
      <c r="J451" s="10" t="str">
        <f>_xlfn._xlws.FILTER(辅助信息!D:D,辅助信息!G:G=G451)</f>
        <v>华西简阳西城嘉苑</v>
      </c>
    </row>
    <row r="452" spans="1:10">
      <c r="A452" s="10" t="s">
        <v>405</v>
      </c>
      <c r="B452" s="10" t="s">
        <v>116</v>
      </c>
      <c r="C452" s="10" t="s">
        <v>27</v>
      </c>
      <c r="D452" s="10" t="s">
        <v>415</v>
      </c>
      <c r="E452" s="11">
        <v>21</v>
      </c>
      <c r="F452" s="12">
        <v>45780</v>
      </c>
      <c r="G452" s="10" t="s">
        <v>241</v>
      </c>
      <c r="H452" s="10" t="s">
        <v>232</v>
      </c>
      <c r="I452" s="10">
        <v>18381904567</v>
      </c>
      <c r="J452" s="10" t="str">
        <f>_xlfn._xlws.FILTER(辅助信息!D:D,辅助信息!G:G=G452)</f>
        <v>商投建工达州中医药科技园</v>
      </c>
    </row>
    <row r="453" spans="1:10">
      <c r="A453" s="10" t="s">
        <v>405</v>
      </c>
      <c r="B453" s="10" t="s">
        <v>116</v>
      </c>
      <c r="C453" s="10" t="s">
        <v>30</v>
      </c>
      <c r="D453" s="10" t="s">
        <v>415</v>
      </c>
      <c r="E453" s="11">
        <v>30</v>
      </c>
      <c r="F453" s="12">
        <v>45780</v>
      </c>
      <c r="G453" s="10" t="s">
        <v>241</v>
      </c>
      <c r="H453" s="10" t="s">
        <v>232</v>
      </c>
      <c r="I453" s="10">
        <v>18381904567</v>
      </c>
      <c r="J453" s="10" t="str">
        <f>_xlfn._xlws.FILTER(辅助信息!D:D,辅助信息!G:G=G453)</f>
        <v>商投建工达州中医药科技园</v>
      </c>
    </row>
    <row r="454" spans="1:10">
      <c r="A454" s="10" t="s">
        <v>405</v>
      </c>
      <c r="B454" s="10" t="s">
        <v>155</v>
      </c>
      <c r="C454" s="10" t="s">
        <v>53</v>
      </c>
      <c r="D454" s="10" t="s">
        <v>415</v>
      </c>
      <c r="E454" s="11">
        <v>2.5</v>
      </c>
      <c r="F454" s="12">
        <v>45780</v>
      </c>
      <c r="G454" s="10" t="s">
        <v>481</v>
      </c>
      <c r="H454" s="10" t="s">
        <v>366</v>
      </c>
      <c r="I454" s="10">
        <v>19950525030</v>
      </c>
      <c r="J454" s="10" t="str">
        <f>_xlfn._xlws.FILTER(辅助信息!D:D,辅助信息!G:G=G454)</f>
        <v>五冶钢构南充医学科学产业园建设项目</v>
      </c>
    </row>
    <row r="455" spans="1:10">
      <c r="A455" s="10" t="s">
        <v>405</v>
      </c>
      <c r="B455" s="10" t="s">
        <v>116</v>
      </c>
      <c r="C455" s="10" t="s">
        <v>27</v>
      </c>
      <c r="D455" s="10" t="s">
        <v>415</v>
      </c>
      <c r="E455" s="11">
        <v>33</v>
      </c>
      <c r="F455" s="12">
        <v>45780</v>
      </c>
      <c r="G455" s="10" t="s">
        <v>481</v>
      </c>
      <c r="H455" s="10" t="s">
        <v>366</v>
      </c>
      <c r="I455" s="10">
        <v>19950525030</v>
      </c>
      <c r="J455" s="10" t="str">
        <f>_xlfn._xlws.FILTER(辅助信息!D:D,辅助信息!G:G=G455)</f>
        <v>五冶钢构南充医学科学产业园建设项目</v>
      </c>
    </row>
    <row r="456" spans="1:10">
      <c r="A456" s="10" t="s">
        <v>476</v>
      </c>
      <c r="B456" s="10" t="s">
        <v>155</v>
      </c>
      <c r="C456" s="10" t="s">
        <v>51</v>
      </c>
      <c r="D456" s="10" t="s">
        <v>415</v>
      </c>
      <c r="E456" s="11">
        <v>2.5</v>
      </c>
      <c r="F456" s="12">
        <v>45781</v>
      </c>
      <c r="G456" s="10" t="s">
        <v>250</v>
      </c>
      <c r="H456" s="10" t="s">
        <v>251</v>
      </c>
      <c r="I456" s="10">
        <v>15692885305</v>
      </c>
      <c r="J456" s="10" t="str">
        <f>_xlfn._xlws.FILTER(辅助信息!D:D,辅助信息!G:G=G456)</f>
        <v>四川商建
射洪城乡一体化项目</v>
      </c>
    </row>
    <row r="457" spans="1:10">
      <c r="A457" s="10" t="s">
        <v>476</v>
      </c>
      <c r="B457" s="10" t="s">
        <v>119</v>
      </c>
      <c r="C457" s="10" t="s">
        <v>41</v>
      </c>
      <c r="D457" s="10" t="s">
        <v>415</v>
      </c>
      <c r="E457" s="11">
        <v>32.5</v>
      </c>
      <c r="F457" s="12">
        <v>45781</v>
      </c>
      <c r="G457" s="10" t="s">
        <v>250</v>
      </c>
      <c r="H457" s="10" t="s">
        <v>251</v>
      </c>
      <c r="I457" s="10">
        <v>15692885305</v>
      </c>
      <c r="J457" s="10" t="str">
        <f>_xlfn._xlws.FILTER(辅助信息!D:D,辅助信息!G:G=G457)</f>
        <v>四川商建
射洪城乡一体化项目</v>
      </c>
    </row>
    <row r="458" spans="1:10">
      <c r="A458" s="10" t="s">
        <v>476</v>
      </c>
      <c r="B458" s="10" t="s">
        <v>119</v>
      </c>
      <c r="C458" s="10" t="s">
        <v>49</v>
      </c>
      <c r="D458" s="10" t="s">
        <v>415</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476</v>
      </c>
      <c r="B459" s="10" t="s">
        <v>119</v>
      </c>
      <c r="C459" s="10" t="s">
        <v>40</v>
      </c>
      <c r="D459" s="10" t="s">
        <v>415</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476</v>
      </c>
      <c r="B460" s="10" t="s">
        <v>116</v>
      </c>
      <c r="C460" s="10" t="s">
        <v>432</v>
      </c>
      <c r="D460" s="10" t="s">
        <v>415</v>
      </c>
      <c r="E460" s="11">
        <v>70</v>
      </c>
      <c r="F460" s="12">
        <v>45781</v>
      </c>
      <c r="G460" s="10" t="s">
        <v>449</v>
      </c>
      <c r="H460" s="10" t="s">
        <v>450</v>
      </c>
      <c r="I460" s="10">
        <v>18980505177</v>
      </c>
      <c r="J460" s="10" vm="1" t="e">
        <f>_xlfn._xlws.FILTER(辅助信息!D:D,辅助信息!G:G=G460)</f>
        <v>#VALUE!</v>
      </c>
    </row>
    <row r="461" spans="1:10">
      <c r="A461" s="10" t="s">
        <v>476</v>
      </c>
      <c r="B461" s="10" t="s">
        <v>116</v>
      </c>
      <c r="C461" s="10" t="s">
        <v>433</v>
      </c>
      <c r="D461" s="10" t="s">
        <v>415</v>
      </c>
      <c r="E461" s="11">
        <v>35</v>
      </c>
      <c r="F461" s="12">
        <v>45781</v>
      </c>
      <c r="G461" s="10" t="s">
        <v>449</v>
      </c>
      <c r="H461" s="10" t="s">
        <v>450</v>
      </c>
      <c r="I461" s="10">
        <v>18980505177</v>
      </c>
      <c r="J461" s="10" vm="1" t="e">
        <f>_xlfn._xlws.FILTER(辅助信息!D:D,辅助信息!G:G=G461)</f>
        <v>#VALUE!</v>
      </c>
    </row>
    <row r="462" spans="1:10">
      <c r="A462" s="10" t="s">
        <v>476</v>
      </c>
      <c r="B462" s="10" t="s">
        <v>116</v>
      </c>
      <c r="C462" s="10" t="s">
        <v>448</v>
      </c>
      <c r="D462" s="10" t="s">
        <v>415</v>
      </c>
      <c r="E462" s="11">
        <v>105</v>
      </c>
      <c r="F462" s="12">
        <v>45781</v>
      </c>
      <c r="G462" s="10" t="s">
        <v>449</v>
      </c>
      <c r="H462" s="10" t="s">
        <v>450</v>
      </c>
      <c r="I462" s="10">
        <v>18980505177</v>
      </c>
      <c r="J462" s="10" vm="1" t="e">
        <f>_xlfn._xlws.FILTER(辅助信息!D:D,辅助信息!G:G=G462)</f>
        <v>#VALUE!</v>
      </c>
    </row>
    <row r="463" spans="1:10">
      <c r="A463" s="10" t="s">
        <v>476</v>
      </c>
      <c r="B463" s="10" t="s">
        <v>116</v>
      </c>
      <c r="C463" s="10" t="s">
        <v>451</v>
      </c>
      <c r="D463" s="10" t="s">
        <v>415</v>
      </c>
      <c r="E463" s="11">
        <v>70</v>
      </c>
      <c r="F463" s="12">
        <v>45781</v>
      </c>
      <c r="G463" s="10" t="s">
        <v>449</v>
      </c>
      <c r="H463" s="10" t="s">
        <v>450</v>
      </c>
      <c r="I463" s="10">
        <v>18980505177</v>
      </c>
      <c r="J463" s="10" vm="1" t="e">
        <f>_xlfn._xlws.FILTER(辅助信息!D:D,辅助信息!G:G=G463)</f>
        <v>#VALUE!</v>
      </c>
    </row>
    <row r="464" spans="1:10">
      <c r="A464" s="10" t="s">
        <v>476</v>
      </c>
      <c r="B464" s="10" t="s">
        <v>116</v>
      </c>
      <c r="C464" s="10" t="s">
        <v>477</v>
      </c>
      <c r="D464" s="10" t="s">
        <v>415</v>
      </c>
      <c r="E464" s="11">
        <v>35</v>
      </c>
      <c r="F464" s="12">
        <v>45781</v>
      </c>
      <c r="G464" s="10" t="s">
        <v>449</v>
      </c>
      <c r="H464" s="10" t="s">
        <v>450</v>
      </c>
      <c r="I464" s="10">
        <v>18980505177</v>
      </c>
      <c r="J464" s="10" vm="1" t="e">
        <f>_xlfn._xlws.FILTER(辅助信息!D:D,辅助信息!G:G=G464)</f>
        <v>#VALUE!</v>
      </c>
    </row>
    <row r="465" spans="1:10">
      <c r="A465" s="10" t="s">
        <v>406</v>
      </c>
      <c r="B465" s="10" t="s">
        <v>116</v>
      </c>
      <c r="C465" s="10" t="s">
        <v>30</v>
      </c>
      <c r="D465" s="10" t="s">
        <v>415</v>
      </c>
      <c r="E465" s="11">
        <v>20</v>
      </c>
      <c r="F465" s="12">
        <v>45783</v>
      </c>
      <c r="G465" s="10" t="s">
        <v>482</v>
      </c>
      <c r="H465" s="10" t="s">
        <v>398</v>
      </c>
      <c r="I465" s="10">
        <v>15924731822</v>
      </c>
      <c r="J465" s="10" t="str">
        <f>_xlfn._xlws.FILTER(辅助信息!D:D,辅助信息!G:G=G465)</f>
        <v>宜宾兴港三江新区长江工业园建设项目</v>
      </c>
    </row>
    <row r="466" spans="1:10">
      <c r="A466" s="10" t="s">
        <v>406</v>
      </c>
      <c r="B466" s="10" t="s">
        <v>116</v>
      </c>
      <c r="C466" s="10" t="s">
        <v>141</v>
      </c>
      <c r="D466" s="10" t="s">
        <v>415</v>
      </c>
      <c r="E466" s="11">
        <v>15</v>
      </c>
      <c r="F466" s="12">
        <v>45783</v>
      </c>
      <c r="G466" s="10" t="s">
        <v>482</v>
      </c>
      <c r="H466" s="10" t="s">
        <v>398</v>
      </c>
      <c r="I466" s="10">
        <v>15924731822</v>
      </c>
      <c r="J466" s="10" t="str">
        <f>_xlfn._xlws.FILTER(辅助信息!D:D,辅助信息!G:G=G466)</f>
        <v>宜宾兴港三江新区长江工业园建设项目</v>
      </c>
    </row>
    <row r="467" spans="1:10">
      <c r="A467" s="10" t="s">
        <v>478</v>
      </c>
      <c r="B467" s="10" t="s">
        <v>119</v>
      </c>
      <c r="C467" s="10" t="s">
        <v>40</v>
      </c>
      <c r="D467" s="10" t="s">
        <v>415</v>
      </c>
      <c r="E467" s="11">
        <v>10</v>
      </c>
      <c r="F467" s="12">
        <v>45783</v>
      </c>
      <c r="G467" s="10" t="s">
        <v>190</v>
      </c>
      <c r="H467" s="10" t="s">
        <v>191</v>
      </c>
      <c r="I467" s="10">
        <v>13458642015</v>
      </c>
      <c r="J467" s="10" t="str">
        <f>_xlfn._xlws.FILTER(辅助信息!D:D,辅助信息!G:G=G467)</f>
        <v>华西萌海-科创农业生态谷</v>
      </c>
    </row>
    <row r="468" spans="1:10">
      <c r="A468" s="10" t="s">
        <v>478</v>
      </c>
      <c r="B468" s="10" t="s">
        <v>119</v>
      </c>
      <c r="C468" s="10" t="s">
        <v>26</v>
      </c>
      <c r="D468" s="10" t="s">
        <v>415</v>
      </c>
      <c r="E468" s="11">
        <v>10</v>
      </c>
      <c r="F468" s="12">
        <v>45783</v>
      </c>
      <c r="G468" s="10" t="s">
        <v>190</v>
      </c>
      <c r="H468" s="10" t="s">
        <v>191</v>
      </c>
      <c r="I468" s="10">
        <v>13458642015</v>
      </c>
      <c r="J468" s="10" t="str">
        <f>_xlfn._xlws.FILTER(辅助信息!D:D,辅助信息!G:G=G468)</f>
        <v>华西萌海-科创农业生态谷</v>
      </c>
    </row>
    <row r="469" spans="1:10">
      <c r="A469" s="10" t="s">
        <v>478</v>
      </c>
      <c r="B469" s="10" t="s">
        <v>116</v>
      </c>
      <c r="C469" s="10" t="s">
        <v>27</v>
      </c>
      <c r="D469" s="10" t="s">
        <v>415</v>
      </c>
      <c r="E469" s="11">
        <v>8</v>
      </c>
      <c r="F469" s="12">
        <v>45783</v>
      </c>
      <c r="G469" s="10" t="s">
        <v>190</v>
      </c>
      <c r="H469" s="10" t="s">
        <v>191</v>
      </c>
      <c r="I469" s="10">
        <v>13458642015</v>
      </c>
      <c r="J469" s="10" t="str">
        <f>_xlfn._xlws.FILTER(辅助信息!D:D,辅助信息!G:G=G469)</f>
        <v>华西萌海-科创农业生态谷</v>
      </c>
    </row>
    <row r="470" spans="1:10">
      <c r="A470" s="10" t="s">
        <v>478</v>
      </c>
      <c r="B470" s="10" t="s">
        <v>116</v>
      </c>
      <c r="C470" s="10" t="s">
        <v>66</v>
      </c>
      <c r="D470" s="10" t="s">
        <v>415</v>
      </c>
      <c r="E470" s="11">
        <v>3</v>
      </c>
      <c r="F470" s="12">
        <v>45783</v>
      </c>
      <c r="G470" s="10" t="s">
        <v>190</v>
      </c>
      <c r="H470" s="10" t="s">
        <v>191</v>
      </c>
      <c r="I470" s="10">
        <v>13458642015</v>
      </c>
      <c r="J470" s="10" t="str">
        <f>_xlfn._xlws.FILTER(辅助信息!D:D,辅助信息!G:G=G470)</f>
        <v>华西萌海-科创农业生态谷</v>
      </c>
    </row>
    <row r="471" spans="1:10">
      <c r="A471" s="10" t="s">
        <v>478</v>
      </c>
      <c r="B471" s="10" t="s">
        <v>116</v>
      </c>
      <c r="C471" s="10" t="s">
        <v>82</v>
      </c>
      <c r="D471" s="10" t="s">
        <v>415</v>
      </c>
      <c r="E471" s="11">
        <v>3</v>
      </c>
      <c r="F471" s="12">
        <v>45783</v>
      </c>
      <c r="G471" s="10" t="s">
        <v>190</v>
      </c>
      <c r="H471" s="10" t="s">
        <v>191</v>
      </c>
      <c r="I471" s="10">
        <v>13458642015</v>
      </c>
      <c r="J471" s="10" t="str">
        <f>_xlfn._xlws.FILTER(辅助信息!D:D,辅助信息!G:G=G471)</f>
        <v>华西萌海-科创农业生态谷</v>
      </c>
    </row>
    <row r="472" spans="1:10">
      <c r="A472" s="10" t="s">
        <v>478</v>
      </c>
      <c r="B472" s="10" t="s">
        <v>116</v>
      </c>
      <c r="C472" s="10" t="s">
        <v>58</v>
      </c>
      <c r="D472" s="10" t="s">
        <v>415</v>
      </c>
      <c r="E472" s="11">
        <v>3</v>
      </c>
      <c r="F472" s="12">
        <v>45783</v>
      </c>
      <c r="G472" s="10" t="s">
        <v>190</v>
      </c>
      <c r="H472" s="10" t="s">
        <v>191</v>
      </c>
      <c r="I472" s="10">
        <v>13458642015</v>
      </c>
      <c r="J472" s="10" t="str">
        <f>_xlfn._xlws.FILTER(辅助信息!D:D,辅助信息!G:G=G472)</f>
        <v>华西萌海-科创农业生态谷</v>
      </c>
    </row>
    <row r="473" spans="1:10">
      <c r="A473" s="10" t="s">
        <v>405</v>
      </c>
      <c r="B473" s="10" t="s">
        <v>116</v>
      </c>
      <c r="C473" s="10" t="s">
        <v>58</v>
      </c>
      <c r="D473" s="10" t="s">
        <v>415</v>
      </c>
      <c r="E473" s="11">
        <v>9</v>
      </c>
      <c r="F473" s="12">
        <v>45784</v>
      </c>
      <c r="G473" s="10" t="s">
        <v>178</v>
      </c>
      <c r="H473" s="10" t="s">
        <v>179</v>
      </c>
      <c r="I473" s="10">
        <v>15884666220</v>
      </c>
      <c r="J473" s="10" t="str">
        <f>_xlfn._xlws.FILTER(辅助信息!D:D,辅助信息!G:G=G473)</f>
        <v>华西简阳西城嘉苑</v>
      </c>
    </row>
    <row r="474" spans="1:10">
      <c r="A474" s="10" t="s">
        <v>405</v>
      </c>
      <c r="B474" s="10" t="s">
        <v>116</v>
      </c>
      <c r="C474" s="10" t="s">
        <v>22</v>
      </c>
      <c r="D474" s="10" t="s">
        <v>415</v>
      </c>
      <c r="E474" s="11">
        <v>12</v>
      </c>
      <c r="F474" s="12">
        <v>45784</v>
      </c>
      <c r="G474" s="10" t="s">
        <v>178</v>
      </c>
      <c r="H474" s="10" t="s">
        <v>179</v>
      </c>
      <c r="I474" s="10">
        <v>15884666220</v>
      </c>
      <c r="J474" s="10" t="str">
        <f>_xlfn._xlws.FILTER(辅助信息!D:D,辅助信息!G:G=G474)</f>
        <v>华西简阳西城嘉苑</v>
      </c>
    </row>
    <row r="475" spans="1:10">
      <c r="A475" s="10" t="s">
        <v>405</v>
      </c>
      <c r="B475" s="10" t="s">
        <v>116</v>
      </c>
      <c r="C475" s="10" t="s">
        <v>19</v>
      </c>
      <c r="D475" s="10" t="s">
        <v>415</v>
      </c>
      <c r="E475" s="11">
        <v>51</v>
      </c>
      <c r="F475" s="12">
        <v>45784</v>
      </c>
      <c r="G475" s="10" t="s">
        <v>178</v>
      </c>
      <c r="H475" s="10" t="s">
        <v>179</v>
      </c>
      <c r="I475" s="10">
        <v>15884666220</v>
      </c>
      <c r="J475" s="10" t="str">
        <f>_xlfn._xlws.FILTER(辅助信息!D:D,辅助信息!G:G=G475)</f>
        <v>华西简阳西城嘉苑</v>
      </c>
    </row>
    <row r="476" spans="1:10">
      <c r="A476" s="10" t="s">
        <v>478</v>
      </c>
      <c r="B476" s="10" t="s">
        <v>119</v>
      </c>
      <c r="C476" s="10" t="s">
        <v>26</v>
      </c>
      <c r="D476" s="10" t="s">
        <v>415</v>
      </c>
      <c r="E476" s="11">
        <v>5</v>
      </c>
      <c r="F476" s="12">
        <v>45784</v>
      </c>
      <c r="G476" s="10" t="s">
        <v>178</v>
      </c>
      <c r="H476" s="10" t="s">
        <v>179</v>
      </c>
      <c r="I476" s="10">
        <v>15884666220</v>
      </c>
      <c r="J476" s="10" t="str">
        <f>_xlfn._xlws.FILTER(辅助信息!D:D,辅助信息!G:G=G476)</f>
        <v>华西简阳西城嘉苑</v>
      </c>
    </row>
    <row r="477" spans="1:10">
      <c r="A477" s="10" t="s">
        <v>478</v>
      </c>
      <c r="B477" s="10" t="s">
        <v>116</v>
      </c>
      <c r="C477" s="10" t="s">
        <v>19</v>
      </c>
      <c r="D477" s="10" t="s">
        <v>415</v>
      </c>
      <c r="E477" s="11">
        <v>20</v>
      </c>
      <c r="F477" s="12">
        <v>45784</v>
      </c>
      <c r="G477" s="10" t="s">
        <v>178</v>
      </c>
      <c r="H477" s="10" t="s">
        <v>179</v>
      </c>
      <c r="I477" s="10">
        <v>15884666220</v>
      </c>
      <c r="J477" s="10" t="str">
        <f>_xlfn._xlws.FILTER(辅助信息!D:D,辅助信息!G:G=G477)</f>
        <v>华西简阳西城嘉苑</v>
      </c>
    </row>
    <row r="478" spans="1:10">
      <c r="A478" s="10" t="s">
        <v>478</v>
      </c>
      <c r="B478" s="10" t="s">
        <v>116</v>
      </c>
      <c r="C478" s="10" t="s">
        <v>32</v>
      </c>
      <c r="D478" s="10" t="s">
        <v>415</v>
      </c>
      <c r="E478" s="11">
        <v>17</v>
      </c>
      <c r="F478" s="12">
        <v>45784</v>
      </c>
      <c r="G478" s="10" t="s">
        <v>178</v>
      </c>
      <c r="H478" s="10" t="s">
        <v>179</v>
      </c>
      <c r="I478" s="10">
        <v>15884666220</v>
      </c>
      <c r="J478" s="10" t="str">
        <f>_xlfn._xlws.FILTER(辅助信息!D:D,辅助信息!G:G=G478)</f>
        <v>华西简阳西城嘉苑</v>
      </c>
    </row>
    <row r="479" spans="1:10">
      <c r="A479" s="10" t="s">
        <v>478</v>
      </c>
      <c r="B479" s="10" t="s">
        <v>116</v>
      </c>
      <c r="C479" s="10" t="s">
        <v>30</v>
      </c>
      <c r="D479" s="10" t="s">
        <v>415</v>
      </c>
      <c r="E479" s="11">
        <v>20</v>
      </c>
      <c r="F479" s="12">
        <v>45784</v>
      </c>
      <c r="G479" s="10" t="s">
        <v>178</v>
      </c>
      <c r="H479" s="10" t="s">
        <v>179</v>
      </c>
      <c r="I479" s="10">
        <v>15884666220</v>
      </c>
      <c r="J479" s="10" t="str">
        <f>_xlfn._xlws.FILTER(辅助信息!D:D,辅助信息!G:G=G479)</f>
        <v>华西简阳西城嘉苑</v>
      </c>
    </row>
    <row r="480" spans="1:10">
      <c r="A480" s="10" t="s">
        <v>478</v>
      </c>
      <c r="B480" s="10" t="s">
        <v>116</v>
      </c>
      <c r="C480" s="10" t="s">
        <v>33</v>
      </c>
      <c r="D480" s="10" t="s">
        <v>415</v>
      </c>
      <c r="E480" s="11">
        <v>3</v>
      </c>
      <c r="F480" s="12">
        <v>45784</v>
      </c>
      <c r="G480" s="10" t="s">
        <v>178</v>
      </c>
      <c r="H480" s="10" t="s">
        <v>179</v>
      </c>
      <c r="I480" s="10">
        <v>15884666220</v>
      </c>
      <c r="J480" s="10" t="str">
        <f>_xlfn._xlws.FILTER(辅助信息!D:D,辅助信息!G:G=G480)</f>
        <v>华西简阳西城嘉苑</v>
      </c>
    </row>
    <row r="481" spans="1:10">
      <c r="A481" s="10" t="s">
        <v>478</v>
      </c>
      <c r="B481" s="10" t="s">
        <v>116</v>
      </c>
      <c r="C481" s="10" t="s">
        <v>46</v>
      </c>
      <c r="D481" s="10" t="s">
        <v>415</v>
      </c>
      <c r="E481" s="11">
        <v>6</v>
      </c>
      <c r="F481" s="12">
        <v>45784</v>
      </c>
      <c r="G481" s="10" t="s">
        <v>178</v>
      </c>
      <c r="H481" s="10" t="s">
        <v>179</v>
      </c>
      <c r="I481" s="10">
        <v>15884666220</v>
      </c>
      <c r="J481" s="10" t="str">
        <f>_xlfn._xlws.FILTER(辅助信息!D:D,辅助信息!G:G=G481)</f>
        <v>华西简阳西城嘉苑</v>
      </c>
    </row>
    <row r="482" spans="1:10">
      <c r="A482" s="10" t="s">
        <v>414</v>
      </c>
      <c r="B482" s="10" t="s">
        <v>119</v>
      </c>
      <c r="C482" s="10" t="s">
        <v>40</v>
      </c>
      <c r="D482" s="10" t="s">
        <v>415</v>
      </c>
      <c r="E482" s="11">
        <v>15.6</v>
      </c>
      <c r="F482" s="12">
        <v>45784</v>
      </c>
      <c r="G482" s="10" t="s">
        <v>219</v>
      </c>
      <c r="H482" s="10" t="s">
        <v>220</v>
      </c>
      <c r="I482" s="10">
        <v>15108211617</v>
      </c>
      <c r="J482" s="10" t="str">
        <f>_xlfn._xlws.FILTER(辅助信息!D:D,辅助信息!G:G=G482)</f>
        <v>商投建工达州中医药科技园</v>
      </c>
    </row>
    <row r="483" spans="1:10">
      <c r="A483" s="10" t="s">
        <v>414</v>
      </c>
      <c r="B483" s="10" t="s">
        <v>119</v>
      </c>
      <c r="C483" s="10" t="s">
        <v>41</v>
      </c>
      <c r="D483" s="10" t="s">
        <v>415</v>
      </c>
      <c r="E483" s="11">
        <v>4.7</v>
      </c>
      <c r="F483" s="12">
        <v>45784</v>
      </c>
      <c r="G483" s="10" t="s">
        <v>219</v>
      </c>
      <c r="H483" s="10" t="s">
        <v>220</v>
      </c>
      <c r="I483" s="10">
        <v>15108211617</v>
      </c>
      <c r="J483" s="10" t="str">
        <f>_xlfn._xlws.FILTER(辅助信息!D:D,辅助信息!G:G=G483)</f>
        <v>商投建工达州中医药科技园</v>
      </c>
    </row>
    <row r="484" spans="1:10">
      <c r="A484" s="10" t="s">
        <v>414</v>
      </c>
      <c r="B484" s="10" t="s">
        <v>116</v>
      </c>
      <c r="C484" s="10" t="s">
        <v>27</v>
      </c>
      <c r="D484" s="10" t="s">
        <v>415</v>
      </c>
      <c r="E484" s="11">
        <v>16</v>
      </c>
      <c r="F484" s="12">
        <v>45784</v>
      </c>
      <c r="G484" s="10" t="s">
        <v>219</v>
      </c>
      <c r="H484" s="10" t="s">
        <v>220</v>
      </c>
      <c r="I484" s="10">
        <v>15108211617</v>
      </c>
      <c r="J484" s="10" t="str">
        <f>_xlfn._xlws.FILTER(辅助信息!D:D,辅助信息!G:G=G484)</f>
        <v>商投建工达州中医药科技园</v>
      </c>
    </row>
    <row r="485" spans="1:10">
      <c r="A485" s="10" t="s">
        <v>414</v>
      </c>
      <c r="B485" s="10" t="s">
        <v>116</v>
      </c>
      <c r="C485" s="10" t="s">
        <v>19</v>
      </c>
      <c r="D485" s="10" t="s">
        <v>415</v>
      </c>
      <c r="E485" s="11">
        <v>2</v>
      </c>
      <c r="F485" s="12">
        <v>45784</v>
      </c>
      <c r="G485" s="10" t="s">
        <v>219</v>
      </c>
      <c r="H485" s="10" t="s">
        <v>220</v>
      </c>
      <c r="I485" s="10">
        <v>15108211617</v>
      </c>
      <c r="J485" s="10" t="str">
        <f>_xlfn._xlws.FILTER(辅助信息!D:D,辅助信息!G:G=G485)</f>
        <v>商投建工达州中医药科技园</v>
      </c>
    </row>
    <row r="486" spans="1:10">
      <c r="A486" s="10" t="s">
        <v>414</v>
      </c>
      <c r="B486" s="10" t="s">
        <v>116</v>
      </c>
      <c r="C486" s="10" t="s">
        <v>32</v>
      </c>
      <c r="D486" s="10" t="s">
        <v>415</v>
      </c>
      <c r="E486" s="11">
        <v>4</v>
      </c>
      <c r="F486" s="12">
        <v>45784</v>
      </c>
      <c r="G486" s="10" t="s">
        <v>219</v>
      </c>
      <c r="H486" s="10" t="s">
        <v>220</v>
      </c>
      <c r="I486" s="10">
        <v>15108211617</v>
      </c>
      <c r="J486" s="10" t="str">
        <f>_xlfn._xlws.FILTER(辅助信息!D:D,辅助信息!G:G=G486)</f>
        <v>商投建工达州中医药科技园</v>
      </c>
    </row>
    <row r="487" spans="1:10">
      <c r="A487" s="10" t="s">
        <v>414</v>
      </c>
      <c r="B487" s="10" t="s">
        <v>116</v>
      </c>
      <c r="C487" s="10" t="s">
        <v>33</v>
      </c>
      <c r="D487" s="10" t="s">
        <v>415</v>
      </c>
      <c r="E487" s="11">
        <v>5</v>
      </c>
      <c r="F487" s="12">
        <v>45784</v>
      </c>
      <c r="G487" s="10" t="s">
        <v>219</v>
      </c>
      <c r="H487" s="10" t="s">
        <v>220</v>
      </c>
      <c r="I487" s="10">
        <v>15108211617</v>
      </c>
      <c r="J487" s="10" t="str">
        <f>_xlfn._xlws.FILTER(辅助信息!D:D,辅助信息!G:G=G487)</f>
        <v>商投建工达州中医药科技园</v>
      </c>
    </row>
    <row r="488" spans="1:10">
      <c r="A488" s="10" t="s">
        <v>414</v>
      </c>
      <c r="B488" s="10" t="s">
        <v>116</v>
      </c>
      <c r="C488" s="10" t="s">
        <v>28</v>
      </c>
      <c r="D488" s="10" t="s">
        <v>415</v>
      </c>
      <c r="E488" s="11">
        <v>23</v>
      </c>
      <c r="F488" s="12">
        <v>45784</v>
      </c>
      <c r="G488" s="10" t="s">
        <v>219</v>
      </c>
      <c r="H488" s="10" t="s">
        <v>220</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483</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484</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2025-05-12T01:54:50Z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