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汇总计划!$A$1:$Q$1261</definedName>
    <definedName name="_xlnm._FilterDatabase" localSheetId="3" hidden="1">物流明细!$A$1:$K$350</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<sst xmlns="http://schemas.openxmlformats.org/spreadsheetml/2006/main" count="5990" uniqueCount="468">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</sst>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m/d;@"/>
    <numFmt numFmtId="178" formatCode="[$-F800]dddd\,\ mmmm\ dd\,\ yyyy"/>
    <numFmt numFmtId="179" formatCode="0_);[Red]\(0\)"/>
    <numFmt numFmtId="180" formatCode="yyyy/m/d;@"/>
    <numFmt numFmtId="181" formatCode="0.000_ "/>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26">
    <xf numFmtId="0" fontId="0" fillId="0" borderId="0" xfId="0" applyAlignment="1">
      <alignment vertical="center"/>
    </xf>
    <xf numFmtId="0" fontId="1" fillId="0" borderId="1" xfId="0" applyFont="1" applyBorder="1" applyAlignment="1">
      <alignment horizontal="center" vertical="center"/>
    </xf>
    <xf numFmtId="179" fontId="1" fillId="0" borderId="1" xfId="0" applyNumberFormat="1" applyFont="1" applyBorder="1" applyAlignment="1">
      <alignment horizontal="center" vertical="center"/>
    </xf>
    <xf numFmtId="180"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9" fontId="2" fillId="0" borderId="1" xfId="0" applyNumberFormat="1" applyFont="1" applyBorder="1" applyAlignment="1">
      <alignment horizontal="center" vertical="center"/>
    </xf>
    <xf numFmtId="180"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81" fontId="1" fillId="0" borderId="1" xfId="0" applyNumberFormat="1" applyFont="1" applyFill="1" applyBorder="1" applyAlignment="1">
      <alignment horizontal="center" vertical="center"/>
    </xf>
    <xf numFmtId="180"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1" fontId="1" fillId="2" borderId="1" xfId="0" applyNumberFormat="1" applyFont="1" applyFill="1" applyBorder="1" applyAlignment="1">
      <alignment horizontal="center" vertical="center"/>
    </xf>
    <xf numFmtId="180"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80" fontId="14" fillId="0" borderId="1" xfId="0" applyNumberFormat="1" applyFont="1" applyFill="1" applyBorder="1" applyAlignment="1">
      <alignment horizontal="center" vertical="center"/>
    </xf>
    <xf numFmtId="177" fontId="14" fillId="0" borderId="1" xfId="0" applyNumberFormat="1" applyFont="1" applyFill="1" applyBorder="1" applyAlignment="1">
      <alignment horizontal="center" vertical="center"/>
    </xf>
    <xf numFmtId="177"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80"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4"/>
  <sheetViews>
    <sheetView tabSelected="1" workbookViewId="0">
      <pane ySplit="1" topLeftCell="A2" activePane="bottomLeft" state="frozen"/>
      <selection/>
      <selection pane="bottomLeft" activeCell="I1145" sqref="I1145"/>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69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69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69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69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69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69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69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69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69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69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69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69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69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69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69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69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69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69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69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69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69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69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69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69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69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69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69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69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69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69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69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69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69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69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69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69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69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69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69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69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69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v>
      </c>
      <c r="M1119" s="97">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v>
      </c>
      <c r="M1120" s="97">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v>
      </c>
      <c r="M1121" s="97">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v>
      </c>
      <c r="M1122" s="97">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2</v>
      </c>
      <c r="Q1141" s="67" t="str">
        <f>VLOOKUP(B1141,辅助信息!E:M,9,FALSE)</f>
        <v>ZTWM-CDGS-XS-2024-0181-五冶天府-国道542项目（二批次）</v>
      </c>
      <c r="R1141" s="67" t="str">
        <f>_xlfn._xlws.FILTER(辅助信息!D:D,辅助信息!E:E=B1141)</f>
        <v>五冶达州国道542项目</v>
      </c>
    </row>
    <row r="1142" s="34" customFormat="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2</v>
      </c>
      <c r="Q1142" s="67" t="str">
        <f>VLOOKUP(B1142,辅助信息!E:M,9,FALSE)</f>
        <v>ZTWM-CDGS-XS-2024-0181-五冶天府-国道542项目（二批次）</v>
      </c>
      <c r="R1142" s="67" t="str">
        <f>_xlfn._xlws.FILTER(辅助信息!D:D,辅助信息!E:E=B1142)</f>
        <v>五冶达州国道542项目</v>
      </c>
    </row>
    <row r="1143" s="34" customFormat="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2</v>
      </c>
      <c r="Q1160" s="67" t="str">
        <f>VLOOKUP(B1160,辅助信息!E:M,9,FALSE)</f>
        <v>ZTWM-CDGS-XS-2024-0181-五冶天府-国道542项目（二批次）</v>
      </c>
      <c r="R1160" s="67" t="str">
        <f>_xlfn._xlws.FILTER(辅助信息!D:D,辅助信息!E:E=B1160)</f>
        <v>五冶达州国道542项目</v>
      </c>
    </row>
    <row r="1161" s="34" customFormat="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2</v>
      </c>
      <c r="Q1161" s="67" t="str">
        <f>VLOOKUP(B1161,辅助信息!E:M,9,FALSE)</f>
        <v>ZTWM-CDGS-XS-2024-0181-五冶天府-国道542项目（二批次）</v>
      </c>
      <c r="R1161" s="67" t="str">
        <f>_xlfn._xlws.FILTER(辅助信息!D:D,辅助信息!E:E=B1161)</f>
        <v>五冶达州国道542项目</v>
      </c>
    </row>
    <row r="1162" s="34" customFormat="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v>
      </c>
      <c r="M1170" s="97">
        <v>45773</v>
      </c>
      <c r="O1170" s="66">
        <f ca="1" t="shared" si="45"/>
        <v>0</v>
      </c>
      <c r="P1170" s="66">
        <f ca="1" t="shared" si="44"/>
        <v>1</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7">
        <v>45773</v>
      </c>
      <c r="O1171" s="66">
        <f ca="1" t="shared" si="45"/>
        <v>0</v>
      </c>
      <c r="P1171" s="66">
        <f ca="1" t="shared" si="44"/>
        <v>1</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7">
        <v>45773</v>
      </c>
      <c r="O1172" s="66">
        <f ca="1" t="shared" si="45"/>
        <v>0</v>
      </c>
      <c r="P1172" s="66">
        <f ca="1" t="shared" si="44"/>
        <v>1</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7">
        <v>45773</v>
      </c>
      <c r="O1173" s="66">
        <f ca="1" t="shared" si="45"/>
        <v>0</v>
      </c>
      <c r="P1173" s="66">
        <f ca="1" t="shared" si="44"/>
        <v>1</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7">
        <v>45773</v>
      </c>
      <c r="O1174" s="66">
        <f ca="1" t="shared" si="45"/>
        <v>0</v>
      </c>
      <c r="P1174" s="66">
        <f ca="1" t="shared" si="44"/>
        <v>1</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7">
        <v>45773</v>
      </c>
      <c r="O1175" s="66">
        <f ca="1" t="shared" si="45"/>
        <v>0</v>
      </c>
      <c r="P1175" s="66">
        <f ca="1" t="shared" si="44"/>
        <v>1</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7">
        <v>45773</v>
      </c>
      <c r="O1176" s="66">
        <f ca="1" t="shared" si="45"/>
        <v>0</v>
      </c>
      <c r="P1176" s="66">
        <f ca="1" t="shared" si="44"/>
        <v>1</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7">
        <v>45773</v>
      </c>
      <c r="O1177" s="66">
        <f ca="1" t="shared" si="45"/>
        <v>0</v>
      </c>
      <c r="P1177" s="66">
        <f ca="1" t="shared" si="44"/>
        <v>1</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7">
        <v>45773</v>
      </c>
      <c r="O1178" s="66">
        <f ca="1" t="shared" si="45"/>
        <v>0</v>
      </c>
      <c r="P1178" s="66">
        <f ca="1" t="shared" si="44"/>
        <v>1</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7">
        <v>45773</v>
      </c>
      <c r="O1179" s="66">
        <f ca="1" t="shared" si="45"/>
        <v>0</v>
      </c>
      <c r="P1179" s="66">
        <f ca="1" t="shared" si="44"/>
        <v>1</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7">
        <v>45773</v>
      </c>
      <c r="O1180" s="66">
        <f ca="1" t="shared" si="45"/>
        <v>0</v>
      </c>
      <c r="P1180" s="66">
        <f ca="1" t="shared" si="44"/>
        <v>1</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7">
        <v>45773</v>
      </c>
      <c r="O1181" s="66">
        <f ca="1" t="shared" si="45"/>
        <v>0</v>
      </c>
      <c r="P1181" s="66">
        <f ca="1" t="shared" si="44"/>
        <v>1</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7">
        <v>45773</v>
      </c>
      <c r="O1182" s="66">
        <f ca="1" t="shared" si="45"/>
        <v>0</v>
      </c>
      <c r="P1182" s="66">
        <f ca="1" t="shared" si="44"/>
        <v>1</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7">
        <v>45773</v>
      </c>
      <c r="O1183" s="66">
        <f ca="1" t="shared" si="45"/>
        <v>0</v>
      </c>
      <c r="P1183" s="66">
        <f ca="1" t="shared" si="44"/>
        <v>1</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7">
        <v>45773</v>
      </c>
      <c r="O1184" s="66">
        <f ca="1" t="shared" si="45"/>
        <v>0</v>
      </c>
      <c r="P1184" s="66">
        <f ca="1" t="shared" si="44"/>
        <v>1</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7">
        <v>45773</v>
      </c>
      <c r="O1185" s="66">
        <f ca="1" t="shared" si="45"/>
        <v>0</v>
      </c>
      <c r="P1185" s="66">
        <f ca="1" t="shared" si="44"/>
        <v>1</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7">
        <v>45773</v>
      </c>
      <c r="O1186" s="66">
        <f ca="1" t="shared" si="45"/>
        <v>0</v>
      </c>
      <c r="P1186" s="66">
        <f ca="1" t="shared" si="44"/>
        <v>1</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7">
        <v>45773</v>
      </c>
      <c r="O1187" s="66">
        <f ca="1" t="shared" si="45"/>
        <v>0</v>
      </c>
      <c r="P1187" s="66">
        <f ca="1" t="shared" si="44"/>
        <v>1</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7">
        <v>45773</v>
      </c>
      <c r="O1188" s="66">
        <f ca="1" t="shared" si="45"/>
        <v>0</v>
      </c>
      <c r="P1188" s="66">
        <f ca="1" t="shared" si="44"/>
        <v>1</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7">
        <v>45773</v>
      </c>
      <c r="O1189" s="66">
        <f ca="1" t="shared" si="45"/>
        <v>0</v>
      </c>
      <c r="P1189" s="66">
        <f ca="1" t="shared" si="44"/>
        <v>1</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7">
        <v>45773</v>
      </c>
      <c r="O1190" s="66">
        <f ca="1" t="shared" si="45"/>
        <v>0</v>
      </c>
      <c r="P1190" s="66">
        <f ca="1" t="shared" si="44"/>
        <v>1</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7">
        <v>45773</v>
      </c>
      <c r="O1191" s="66">
        <f ca="1" t="shared" si="45"/>
        <v>0</v>
      </c>
      <c r="P1191" s="66">
        <f ca="1" t="shared" si="44"/>
        <v>1</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7">
        <v>45773</v>
      </c>
      <c r="O1192" s="66">
        <f ca="1" t="shared" si="45"/>
        <v>0</v>
      </c>
      <c r="P1192" s="66">
        <f ca="1" t="shared" si="44"/>
        <v>1</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7">
        <v>45773</v>
      </c>
      <c r="O1193" s="66">
        <f ca="1" t="shared" si="45"/>
        <v>0</v>
      </c>
      <c r="P1193" s="66">
        <f ca="1" t="shared" si="44"/>
        <v>1</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7">
        <v>45773</v>
      </c>
      <c r="O1194" s="66">
        <f ca="1" t="shared" ref="O1194:O1203" si="47">IF(OR(M1194="",N1194&lt;&gt;""),"",MAX(M1194-TODAY(),0))</f>
        <v>0</v>
      </c>
      <c r="P1194" s="66">
        <f ca="1" t="shared" si="44"/>
        <v>1</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7">
        <v>45773</v>
      </c>
      <c r="O1195" s="66">
        <f ca="1" t="shared" si="47"/>
        <v>0</v>
      </c>
      <c r="P1195" s="66">
        <f ca="1" t="shared" si="44"/>
        <v>1</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7">
        <v>45773</v>
      </c>
      <c r="O1196" s="66">
        <f ca="1" t="shared" si="47"/>
        <v>0</v>
      </c>
      <c r="P1196" s="66">
        <f ca="1" t="shared" si="44"/>
        <v>1</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7">
        <v>45773</v>
      </c>
      <c r="O1197" s="66">
        <f ca="1" t="shared" si="47"/>
        <v>0</v>
      </c>
      <c r="P1197" s="66">
        <f ca="1" t="shared" si="44"/>
        <v>1</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7">
        <v>45773</v>
      </c>
      <c r="O1198" s="66">
        <f ca="1" t="shared" si="47"/>
        <v>0</v>
      </c>
      <c r="P1198" s="66">
        <f ca="1" t="shared" si="44"/>
        <v>1</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7">
        <v>45773</v>
      </c>
      <c r="O1199" s="66">
        <f ca="1" t="shared" si="47"/>
        <v>0</v>
      </c>
      <c r="P1199" s="66">
        <f ca="1" t="shared" si="44"/>
        <v>1</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7">
        <v>45773</v>
      </c>
      <c r="O1200" s="66">
        <f ca="1" t="shared" si="47"/>
        <v>0</v>
      </c>
      <c r="P1200" s="66">
        <f ca="1" t="shared" si="44"/>
        <v>1</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7">
        <v>45773</v>
      </c>
      <c r="O1201" s="66">
        <f ca="1" t="shared" si="47"/>
        <v>0</v>
      </c>
      <c r="P1201" s="66">
        <f ca="1" t="shared" si="44"/>
        <v>1</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7">
        <v>45773</v>
      </c>
      <c r="O1202" s="66">
        <f ca="1" t="shared" si="47"/>
        <v>0</v>
      </c>
      <c r="P1202" s="66">
        <f ca="1" t="shared" si="44"/>
        <v>1</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v>
      </c>
      <c r="P1206" s="66" t="str">
        <f ca="1" t="shared" si="44"/>
        <v/>
      </c>
    </row>
    <row r="1207" s="62" customFormat="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5</v>
      </c>
      <c r="Q1207" s="62" t="str">
        <f>VLOOKUP(B1207,辅助信息!E:M,9,FALSE)</f>
        <v>ZTWM-CDGS-XS-2024-0030-华西集采-简州大道</v>
      </c>
      <c r="R1207" s="62" t="str">
        <f>_xlfn._xlws.FILTER(辅助信息!D:D,辅助信息!E:E=B1207)</f>
        <v>华西简阳西城嘉苑</v>
      </c>
    </row>
    <row r="1208" s="62" customFormat="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v>
      </c>
      <c r="M1220" s="97">
        <v>45773</v>
      </c>
      <c r="N1220" s="66"/>
      <c r="O1220" s="66">
        <f ca="1" t="shared" si="49"/>
        <v>0</v>
      </c>
      <c r="P1220" s="66">
        <f ca="1" t="shared" si="50"/>
        <v>1</v>
      </c>
      <c r="Q1220" s="34">
        <f>VLOOKUP(B1220,辅助信息!E:M,9,FALSE)</f>
        <v>0</v>
      </c>
      <c r="R1220" s="34" t="str">
        <f>_xlfn._xlws.FILTER(辅助信息!D:D,辅助信息!E:E=B1220)</f>
        <v>宜宾兴港三江新区长江工业园建设项目</v>
      </c>
    </row>
    <row r="1221" s="34" customFormat="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7">
        <v>45773</v>
      </c>
      <c r="N1221" s="66"/>
      <c r="O1221" s="66">
        <f ca="1" t="shared" si="49"/>
        <v>0</v>
      </c>
      <c r="P1221" s="66">
        <f ca="1" t="shared" si="50"/>
        <v>1</v>
      </c>
      <c r="Q1221" s="34">
        <f>VLOOKUP(B1221,辅助信息!E:M,9,FALSE)</f>
        <v>0</v>
      </c>
      <c r="R1221" s="34" t="str">
        <f>_xlfn._xlws.FILTER(辅助信息!D:D,辅助信息!E:E=B1221)</f>
        <v>宜宾兴港三江新区长江工业园建设项目</v>
      </c>
    </row>
    <row r="1222" s="34" customFormat="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7">
        <v>45773</v>
      </c>
      <c r="N1222" s="66"/>
      <c r="O1222" s="66">
        <f ca="1" t="shared" si="49"/>
        <v>0</v>
      </c>
      <c r="P1222" s="66">
        <f ca="1" t="shared" si="50"/>
        <v>1</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v>
      </c>
      <c r="M1223" s="97">
        <v>45773</v>
      </c>
      <c r="N1223" s="66"/>
      <c r="O1223" s="66">
        <f ca="1" t="shared" si="49"/>
        <v>0</v>
      </c>
      <c r="P1223" s="66">
        <f ca="1" t="shared" si="50"/>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v>
      </c>
      <c r="M1224" s="97">
        <v>45773</v>
      </c>
      <c r="N1224" s="66"/>
      <c r="O1224" s="66">
        <f ca="1" t="shared" si="49"/>
        <v>0</v>
      </c>
      <c r="P1224" s="66">
        <f ca="1" t="shared" si="50"/>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v>
      </c>
      <c r="M1225" s="97">
        <v>45773</v>
      </c>
      <c r="N1225" s="66"/>
      <c r="O1225" s="66">
        <f ca="1" t="shared" si="49"/>
        <v>0</v>
      </c>
      <c r="P1225" s="66">
        <f ca="1" t="shared" si="50"/>
        <v>1</v>
      </c>
      <c r="Q1225" s="34">
        <f>VLOOKUP(B1225,辅助信息!E:M,9,FALSE)</f>
        <v>0</v>
      </c>
      <c r="R1225" s="34" t="str">
        <f>_xlfn._xlws.FILTER(辅助信息!D:D,辅助信息!E:E=B1225)</f>
        <v>宜宾兴港三江新区长江工业园建设项目</v>
      </c>
    </row>
    <row r="1226"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5</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5</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5</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5</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5</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spans="2:18">
      <c r="B1231" s="47" t="s">
        <v>47</v>
      </c>
      <c r="C1231" s="76">
        <v>45774</v>
      </c>
      <c r="D1231" s="116" t="str">
        <f>VLOOKUP(B1231,辅助信息!E:K,7,FALSE)</f>
        <v>JWDDCD2025011400164</v>
      </c>
      <c r="E1231" s="116" t="str">
        <f>VLOOKUP(F1231,辅助信息!A:B,2,FALSE)</f>
        <v>螺纹钢</v>
      </c>
      <c r="F1231" s="47" t="s">
        <v>30</v>
      </c>
      <c r="G1231" s="43">
        <v>3</v>
      </c>
      <c r="H1231" s="117" t="str">
        <f>_xlfn.XLOOKUP(C1231&amp;F1231&amp;I1231&amp;J1231,'[1]2025年已发货'!$F:$F&amp;'[1]2025年已发货'!$C:$C&amp;'[1]2025年已发货'!$G:$G&amp;'[1]2025年已发货'!$H:$H,'[1]2025年已发货'!$E:$E,"未发货")</f>
        <v>未发货</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5</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5</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5</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5</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67" si="53">IF(OR(M1235="",N1235&lt;&gt;""),"",MAX(M1235-TODAY(),0))</f>
        <v>0</v>
      </c>
      <c r="P1235" s="66">
        <f ca="1" t="shared" ref="P1235:P1267" si="54">IF(M1235="","",IF(N1235&lt;&gt;"",MAX(N1235-M1235,0),IF(TODAY()&gt;M1235,TODAY()-M1235,0)))</f>
        <v>1</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1</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1</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1</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1</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1</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1</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1</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1</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1</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1</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1</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1</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1</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1</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1</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1</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1</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1</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1</v>
      </c>
      <c r="Q1254" s="67" t="str">
        <f>VLOOKUP(B1254,辅助信息!E:M,9,FALSE)</f>
        <v>ZTWM-CDGS-XS-2024-0181-五冶天府-国道542项目（二批次）</v>
      </c>
      <c r="R1254" s="67" t="str">
        <f>_xlfn._xlws.FILTER(辅助信息!D:D,辅助信息!E:E=B1254)</f>
        <v>五冶达州国道542项目</v>
      </c>
    </row>
    <row r="1255"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1</v>
      </c>
      <c r="P1255" s="66">
        <f ca="1" t="shared" si="54"/>
        <v>0</v>
      </c>
      <c r="Q1255" s="67" t="str">
        <f>VLOOKUP(B1255,辅助信息!E:M,9,FALSE)</f>
        <v>ZTWM-CDGS-XS-2024-0030-华西集采-简州大道</v>
      </c>
      <c r="R1255" s="67" t="str">
        <f>_xlfn._xlws.FILTER(辅助信息!D:D,辅助信息!E:E=B1255)</f>
        <v>华西简阳西城嘉苑</v>
      </c>
    </row>
    <row r="1256"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1</v>
      </c>
      <c r="P1256" s="66">
        <f ca="1" t="shared" si="54"/>
        <v>0</v>
      </c>
      <c r="Q1256" s="67" t="str">
        <f>VLOOKUP(B1256,辅助信息!E:M,9,FALSE)</f>
        <v>ZTWM-CDGS-XS-2024-0030-华西集采-简州大道</v>
      </c>
      <c r="R1256" s="67" t="str">
        <f>_xlfn._xlws.FILTER(辅助信息!D:D,辅助信息!E:E=B1256)</f>
        <v>华西简阳西城嘉苑</v>
      </c>
    </row>
    <row r="1257"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1</v>
      </c>
      <c r="P1257" s="66">
        <f ca="1" t="shared" si="54"/>
        <v>0</v>
      </c>
      <c r="Q1257" s="67" t="str">
        <f>VLOOKUP(B1257,辅助信息!E:M,9,FALSE)</f>
        <v>ZTWM-CDGS-XS-2024-0030-华西集采-简州大道</v>
      </c>
      <c r="R1257" s="67" t="str">
        <f>_xlfn._xlws.FILTER(辅助信息!D:D,辅助信息!E:E=B1257)</f>
        <v>华西简阳西城嘉苑</v>
      </c>
    </row>
    <row r="1258"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v>
      </c>
      <c r="M1258" s="97">
        <v>45775</v>
      </c>
      <c r="O1258" s="66">
        <f ca="1" t="shared" si="53"/>
        <v>1</v>
      </c>
      <c r="P1258" s="66">
        <f ca="1" t="shared" si="54"/>
        <v>0</v>
      </c>
      <c r="Q1258" s="67">
        <f>VLOOKUP(B1258,辅助信息!E:M,9,FALSE)</f>
        <v>0</v>
      </c>
      <c r="R1258" s="67" t="str">
        <f>_xlfn._xlws.FILTER(辅助信息!D:D,辅助信息!E:E=B1258)</f>
        <v>宜宾兴港三江新区长江工业园建设项目</v>
      </c>
    </row>
    <row r="1259"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v>
      </c>
      <c r="M1259" s="97">
        <v>45775</v>
      </c>
      <c r="O1259" s="66">
        <f ca="1" t="shared" si="53"/>
        <v>1</v>
      </c>
      <c r="P1259" s="66">
        <f ca="1" t="shared" si="54"/>
        <v>0</v>
      </c>
      <c r="Q1259" s="67">
        <f>VLOOKUP(B1259,辅助信息!E:M,9,FALSE)</f>
        <v>0</v>
      </c>
      <c r="R1259" s="67" t="str">
        <f>_xlfn._xlws.FILTER(辅助信息!D:D,辅助信息!E:E=B1259)</f>
        <v>宜宾兴港三江新区长江工业园建设项目</v>
      </c>
    </row>
    <row r="1260"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1</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1</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spans="2:18">
      <c r="B1262" s="125" t="s">
        <v>106</v>
      </c>
      <c r="C1262" s="76">
        <v>45774</v>
      </c>
      <c r="D1262" s="116" t="str">
        <f>VLOOKUP(B1262,辅助信息!E:K,7,FALSE)</f>
        <v>JWDDCD2024101600133</v>
      </c>
      <c r="E1262" s="116" t="str">
        <f>VLOOKUP(F1262,辅助信息!A:B,2,FALSE)</f>
        <v>盘螺</v>
      </c>
      <c r="F1262" s="125"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IF(OR(M1262="",N1262&lt;&gt;""),"",MAX(M1262-TODAY(),0))</f>
        <v>1</v>
      </c>
      <c r="P1262" s="66">
        <f ca="1">IF(M1262="","",IF(N1262&lt;&gt;"",MAX(N1262-M1262,0),IF(TODAY()&gt;M1262,TODAY()-M1262,0)))</f>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spans="2:18">
      <c r="B1263" s="125" t="s">
        <v>106</v>
      </c>
      <c r="C1263" s="76">
        <v>45774</v>
      </c>
      <c r="D1263" s="116" t="str">
        <f>VLOOKUP(B1263,辅助信息!E:K,7,FALSE)</f>
        <v>JWDDCD2024101600133</v>
      </c>
      <c r="E1263" s="116" t="str">
        <f>VLOOKUP(F1263,辅助信息!A:B,2,FALSE)</f>
        <v>盘螺</v>
      </c>
      <c r="F1263" s="125"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IF(OR(M1263="",N1263&lt;&gt;""),"",MAX(M1263-TODAY(),0))</f>
        <v>1</v>
      </c>
      <c r="P1263" s="66">
        <f ca="1">IF(M1263="","",IF(N1263&lt;&gt;"",MAX(N1263-M1263,0),IF(TODAY()&gt;M1263,TODAY()-M1263,0)))</f>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spans="2:18">
      <c r="B1264" s="125" t="s">
        <v>106</v>
      </c>
      <c r="C1264" s="76">
        <v>45774</v>
      </c>
      <c r="D1264" s="116" t="str">
        <f>VLOOKUP(B1264,辅助信息!E:K,7,FALSE)</f>
        <v>JWDDCD2024101600133</v>
      </c>
      <c r="E1264" s="116" t="str">
        <f>VLOOKUP(F1264,辅助信息!A:B,2,FALSE)</f>
        <v>螺纹钢</v>
      </c>
      <c r="F1264" s="125"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IF(OR(M1264="",N1264&lt;&gt;""),"",MAX(M1264-TODAY(),0))</f>
        <v>1</v>
      </c>
      <c r="P1264" s="66">
        <f ca="1">IF(M1264="","",IF(N1264&lt;&gt;"",MAX(N1264-M1264,0),IF(TODAY()&gt;M1264,TODAY()-M1264,0)))</f>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sheetData>
  <autoFilter ref="A1:Q1261">
    <filterColumn colId="2">
      <filters>
        <dateGroupItem year="2025" month="4" day="27"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45774</v>
      </c>
      <c r="B2" s="29" t="s">
        <v>397</v>
      </c>
      <c r="C2" s="29" t="str">
        <f>VLOOKUP(D2,辅助信息!A:B,2,FALSE)</f>
        <v>盘螺</v>
      </c>
      <c r="D2" s="29" t="s">
        <v>41</v>
      </c>
    </row>
    <row r="3" spans="1:4">
      <c r="A3" s="32">
        <f ca="1" t="shared" si="0"/>
        <v>45774</v>
      </c>
      <c r="B3" s="29" t="s">
        <v>397</v>
      </c>
      <c r="C3" s="29" t="str">
        <f>VLOOKUP(D3,辅助信息!A:B,2,FALSE)</f>
        <v>螺纹钢</v>
      </c>
      <c r="D3" s="29" t="s">
        <v>27</v>
      </c>
    </row>
    <row r="4" spans="1:4">
      <c r="A4" s="32">
        <f ca="1" t="shared" si="0"/>
        <v>45774</v>
      </c>
      <c r="B4" s="29" t="s">
        <v>397</v>
      </c>
      <c r="C4" s="29" t="str">
        <f>VLOOKUP(D4,辅助信息!A:B,2,FALSE)</f>
        <v>螺纹钢</v>
      </c>
      <c r="D4" s="29" t="s">
        <v>19</v>
      </c>
    </row>
    <row r="5" spans="1:4">
      <c r="A5" s="32">
        <f ca="1" t="shared" si="0"/>
        <v>45774</v>
      </c>
      <c r="B5" s="29" t="s">
        <v>397</v>
      </c>
      <c r="C5" s="29" t="str">
        <f>VLOOKUP(D5,辅助信息!A:B,2,FALSE)</f>
        <v>螺纹钢</v>
      </c>
      <c r="D5" s="29" t="s">
        <v>28</v>
      </c>
    </row>
    <row r="6" spans="1:4">
      <c r="A6" s="32">
        <f ca="1" t="shared" si="0"/>
        <v>45774</v>
      </c>
      <c r="B6" s="29" t="s">
        <v>397</v>
      </c>
      <c r="C6" s="29" t="str">
        <f>VLOOKUP(D6,辅助信息!A:B,2,FALSE)</f>
        <v>螺纹钢</v>
      </c>
      <c r="D6" s="29" t="s">
        <v>52</v>
      </c>
    </row>
    <row r="7" spans="1:4">
      <c r="A7" s="32">
        <f ca="1" t="shared" si="0"/>
        <v>45774</v>
      </c>
      <c r="B7" s="29" t="s">
        <v>397</v>
      </c>
      <c r="C7" s="29" t="str">
        <f>VLOOKUP(D7,辅助信息!A:B,2,FALSE)</f>
        <v>螺纹钢</v>
      </c>
      <c r="D7" s="29" t="s">
        <v>76</v>
      </c>
    </row>
    <row r="8" spans="1:4">
      <c r="A8" s="32">
        <f ca="1" t="shared" si="0"/>
        <v>45774</v>
      </c>
      <c r="B8" s="29" t="s">
        <v>397</v>
      </c>
      <c r="C8" s="29" t="str">
        <f>VLOOKUP(D8,辅助信息!A:B,2,FALSE)</f>
        <v>螺纹钢</v>
      </c>
      <c r="D8" s="29" t="s">
        <v>86</v>
      </c>
    </row>
    <row r="9" spans="1:4">
      <c r="A9" s="32">
        <f ca="1" t="shared" si="0"/>
        <v>45774</v>
      </c>
      <c r="B9" s="29" t="s">
        <v>397</v>
      </c>
      <c r="C9" s="29" t="str">
        <f>VLOOKUP(D9,辅助信息!A:B,2,FALSE)</f>
        <v>螺纹钢</v>
      </c>
      <c r="D9" s="29" t="s">
        <v>82</v>
      </c>
    </row>
    <row r="10" spans="1:4">
      <c r="A10" s="32">
        <f ca="1" t="shared" si="0"/>
        <v>45774</v>
      </c>
      <c r="B10" s="29" t="s">
        <v>397</v>
      </c>
      <c r="C10" s="29" t="str">
        <f>VLOOKUP(D10,辅助信息!A:B,2,FALSE)</f>
        <v>螺纹钢</v>
      </c>
      <c r="D10" s="29" t="s">
        <v>45</v>
      </c>
    </row>
    <row r="11" spans="1:4">
      <c r="A11" s="32">
        <f ca="1" t="shared" si="0"/>
        <v>45774</v>
      </c>
      <c r="B11" s="29" t="s">
        <v>397</v>
      </c>
      <c r="C11" s="29" t="str">
        <f>VLOOKUP(D11,辅助信息!A:B,2,FALSE)</f>
        <v>螺纹钢</v>
      </c>
      <c r="D11" s="29" t="s">
        <v>21</v>
      </c>
    </row>
    <row r="12" spans="1:1">
      <c r="A12" s="32">
        <f ca="1" t="shared" si="0"/>
        <v>45774</v>
      </c>
    </row>
    <row r="13" spans="1:4">
      <c r="A13" s="32">
        <f ca="1" t="shared" si="0"/>
        <v>45774</v>
      </c>
      <c r="B13" s="33" t="s">
        <v>398</v>
      </c>
      <c r="C13" s="29" t="str">
        <f>VLOOKUP(D13,辅助信息!A:B,2,FALSE)</f>
        <v>螺纹钢</v>
      </c>
      <c r="D13" s="29" t="s">
        <v>27</v>
      </c>
    </row>
    <row r="14" spans="1:4">
      <c r="A14" s="32">
        <f ca="1" t="shared" si="0"/>
        <v>45774</v>
      </c>
      <c r="B14" s="33" t="s">
        <v>398</v>
      </c>
      <c r="C14" s="29" t="str">
        <f>VLOOKUP(D14,辅助信息!A:B,2,FALSE)</f>
        <v>螺纹钢</v>
      </c>
      <c r="D14" s="29" t="s">
        <v>19</v>
      </c>
    </row>
    <row r="15" spans="1:4">
      <c r="A15" s="32">
        <f ca="1" t="shared" si="0"/>
        <v>45774</v>
      </c>
      <c r="B15" s="33" t="s">
        <v>398</v>
      </c>
      <c r="C15" s="29" t="str">
        <f>VLOOKUP(D15,辅助信息!A:B,2,FALSE)</f>
        <v>螺纹钢</v>
      </c>
      <c r="D15" s="29" t="s">
        <v>32</v>
      </c>
    </row>
    <row r="16" spans="1:4">
      <c r="A16" s="32">
        <f ca="1" t="shared" ref="A16:A39" si="1">TODAY()</f>
        <v>45774</v>
      </c>
      <c r="B16" s="33" t="s">
        <v>398</v>
      </c>
      <c r="C16" s="29" t="str">
        <f>VLOOKUP(D16,辅助信息!A:B,2,FALSE)</f>
        <v>螺纹钢</v>
      </c>
      <c r="D16" s="29" t="s">
        <v>33</v>
      </c>
    </row>
    <row r="17" spans="1:4">
      <c r="A17" s="32">
        <f ca="1" t="shared" si="1"/>
        <v>45774</v>
      </c>
      <c r="B17" s="33" t="s">
        <v>398</v>
      </c>
      <c r="C17" s="29" t="str">
        <f>VLOOKUP(D17,辅助信息!A:B,2,FALSE)</f>
        <v>螺纹钢</v>
      </c>
      <c r="D17" s="29" t="s">
        <v>28</v>
      </c>
    </row>
    <row r="18" spans="1:4">
      <c r="A18" s="32">
        <f ca="1" t="shared" si="1"/>
        <v>45774</v>
      </c>
      <c r="B18" s="33" t="s">
        <v>398</v>
      </c>
      <c r="C18" s="29" t="str">
        <f>VLOOKUP(D18,辅助信息!A:B,2,FALSE)</f>
        <v>螺纹钢</v>
      </c>
      <c r="D18" s="29" t="s">
        <v>18</v>
      </c>
    </row>
    <row r="19" spans="1:4">
      <c r="A19" s="32">
        <f ca="1" t="shared" si="1"/>
        <v>45774</v>
      </c>
      <c r="B19" s="33" t="s">
        <v>398</v>
      </c>
      <c r="C19" s="29" t="str">
        <f>VLOOKUP(D19,辅助信息!A:B,2,FALSE)</f>
        <v>螺纹钢</v>
      </c>
      <c r="D19" s="29" t="s">
        <v>65</v>
      </c>
    </row>
    <row r="20" spans="1:4">
      <c r="A20" s="32">
        <f ca="1" t="shared" si="1"/>
        <v>45774</v>
      </c>
      <c r="B20" s="33" t="s">
        <v>398</v>
      </c>
      <c r="C20" s="29" t="str">
        <f>VLOOKUP(D20,辅助信息!A:B,2,FALSE)</f>
        <v>螺纹钢</v>
      </c>
      <c r="D20" s="29" t="s">
        <v>52</v>
      </c>
    </row>
    <row r="21" spans="1:4">
      <c r="A21" s="32">
        <f ca="1" t="shared" si="1"/>
        <v>45774</v>
      </c>
      <c r="B21" s="33" t="s">
        <v>398</v>
      </c>
      <c r="C21" s="29" t="str">
        <f>VLOOKUP(D21,辅助信息!A:B,2,FALSE)</f>
        <v>螺纹钢</v>
      </c>
      <c r="D21" s="29" t="s">
        <v>111</v>
      </c>
    </row>
    <row r="22" spans="1:4">
      <c r="A22" s="32">
        <f ca="1" t="shared" si="1"/>
        <v>45774</v>
      </c>
      <c r="B22" s="33" t="s">
        <v>398</v>
      </c>
      <c r="C22" s="29" t="str">
        <f>VLOOKUP(D22,辅助信息!A:B,2,FALSE)</f>
        <v>螺纹钢</v>
      </c>
      <c r="D22" s="29" t="s">
        <v>76</v>
      </c>
    </row>
    <row r="23" spans="1:4">
      <c r="A23" s="32">
        <f ca="1" t="shared" si="1"/>
        <v>45774</v>
      </c>
      <c r="B23" s="33" t="s">
        <v>398</v>
      </c>
      <c r="C23" s="29" t="str">
        <f>VLOOKUP(D23,辅助信息!A:B,2,FALSE)</f>
        <v>螺纹钢</v>
      </c>
      <c r="D23" s="29" t="s">
        <v>90</v>
      </c>
    </row>
    <row r="24" spans="1:4">
      <c r="A24" s="32">
        <f ca="1" t="shared" si="1"/>
        <v>45774</v>
      </c>
      <c r="B24" s="33" t="s">
        <v>398</v>
      </c>
      <c r="C24" s="29" t="str">
        <f>VLOOKUP(D24,辅助信息!A:B,2,FALSE)</f>
        <v>螺纹钢</v>
      </c>
      <c r="D24" s="29" t="s">
        <v>130</v>
      </c>
    </row>
    <row r="25" spans="1:4">
      <c r="A25" s="32">
        <f ca="1" t="shared" si="1"/>
        <v>45774</v>
      </c>
      <c r="B25" s="33" t="s">
        <v>398</v>
      </c>
      <c r="C25" s="29" t="str">
        <f>VLOOKUP(D25,辅助信息!A:B,2,FALSE)</f>
        <v>螺纹钢</v>
      </c>
      <c r="D25" s="29" t="s">
        <v>138</v>
      </c>
    </row>
    <row r="26" spans="1:4">
      <c r="A26" s="32">
        <f ca="1" t="shared" si="1"/>
        <v>45774</v>
      </c>
      <c r="B26" s="33" t="s">
        <v>398</v>
      </c>
      <c r="C26" s="29" t="str">
        <f>VLOOKUP(D26,辅助信息!A:B,2,FALSE)</f>
        <v>螺纹钢</v>
      </c>
      <c r="D26" s="29" t="s">
        <v>133</v>
      </c>
    </row>
    <row r="27" spans="1:4">
      <c r="A27" s="32">
        <f ca="1" t="shared" si="1"/>
        <v>45774</v>
      </c>
      <c r="B27" s="33" t="s">
        <v>398</v>
      </c>
      <c r="C27" s="29" t="str">
        <f>VLOOKUP(D27,辅助信息!A:B,2,FALSE)</f>
        <v>螺纹钢</v>
      </c>
      <c r="D27" s="29" t="s">
        <v>91</v>
      </c>
    </row>
    <row r="28" spans="1:4">
      <c r="A28" s="32">
        <f ca="1" t="shared" si="1"/>
        <v>45774</v>
      </c>
      <c r="B28" s="33" t="s">
        <v>398</v>
      </c>
      <c r="C28" s="29" t="str">
        <f>VLOOKUP(D28,辅助信息!A:B,2,FALSE)</f>
        <v>螺纹钢</v>
      </c>
      <c r="D28" s="29" t="s">
        <v>77</v>
      </c>
    </row>
    <row r="29" spans="1:4">
      <c r="A29" s="32">
        <f ca="1" t="shared" si="1"/>
        <v>45774</v>
      </c>
      <c r="B29" s="33" t="s">
        <v>398</v>
      </c>
      <c r="C29" s="29" t="str">
        <f>VLOOKUP(D29,辅助信息!A:B,2,FALSE)</f>
        <v>螺纹钢</v>
      </c>
      <c r="D29" s="29" t="s">
        <v>86</v>
      </c>
    </row>
    <row r="30" spans="1:4">
      <c r="A30" s="32">
        <f ca="1" t="shared" si="1"/>
        <v>45774</v>
      </c>
      <c r="B30" s="33" t="s">
        <v>398</v>
      </c>
      <c r="C30" s="29" t="str">
        <f>VLOOKUP(D30,辅助信息!A:B,2,FALSE)</f>
        <v>螺纹钢</v>
      </c>
      <c r="D30" s="29" t="s">
        <v>66</v>
      </c>
    </row>
    <row r="31" spans="1:4">
      <c r="A31" s="32">
        <f ca="1" t="shared" si="1"/>
        <v>45774</v>
      </c>
      <c r="B31" s="33" t="s">
        <v>398</v>
      </c>
      <c r="C31" s="29" t="str">
        <f>VLOOKUP(D31,辅助信息!A:B,2,FALSE)</f>
        <v>螺纹钢</v>
      </c>
      <c r="D31" s="29" t="s">
        <v>82</v>
      </c>
    </row>
    <row r="32" spans="1:4">
      <c r="A32" s="32">
        <f ca="1" t="shared" si="1"/>
        <v>45774</v>
      </c>
      <c r="B32" s="33" t="s">
        <v>398</v>
      </c>
      <c r="C32" s="29" t="str">
        <f>VLOOKUP(D32,辅助信息!A:B,2,FALSE)</f>
        <v>螺纹钢</v>
      </c>
      <c r="D32" s="29" t="s">
        <v>45</v>
      </c>
    </row>
    <row r="33" spans="1:4">
      <c r="A33" s="32">
        <f ca="1" t="shared" si="1"/>
        <v>45774</v>
      </c>
      <c r="B33" s="33" t="s">
        <v>398</v>
      </c>
      <c r="C33" s="29" t="str">
        <f>VLOOKUP(D33,辅助信息!A:B,2,FALSE)</f>
        <v>螺纹钢</v>
      </c>
      <c r="D33" s="29" t="s">
        <v>21</v>
      </c>
    </row>
    <row r="34" spans="1:4">
      <c r="A34" s="32">
        <f ca="1" t="shared" si="1"/>
        <v>45774</v>
      </c>
      <c r="B34" s="33" t="s">
        <v>398</v>
      </c>
      <c r="C34" s="29" t="str">
        <f>VLOOKUP(D34,辅助信息!A:B,2,FALSE)</f>
        <v>螺纹钢</v>
      </c>
      <c r="D34" s="29" t="s">
        <v>58</v>
      </c>
    </row>
    <row r="35" spans="1:4">
      <c r="A35" s="32">
        <f ca="1" t="shared" si="1"/>
        <v>45774</v>
      </c>
      <c r="B35" s="33" t="s">
        <v>398</v>
      </c>
      <c r="C35" s="29" t="str">
        <f>VLOOKUP(D35,辅助信息!A:B,2,FALSE)</f>
        <v>螺纹钢</v>
      </c>
      <c r="D35" s="29" t="s">
        <v>46</v>
      </c>
    </row>
    <row r="36" spans="1:4">
      <c r="A36" s="32">
        <f ca="1" t="shared" si="1"/>
        <v>45774</v>
      </c>
      <c r="B36" s="33" t="s">
        <v>398</v>
      </c>
      <c r="C36" s="29" t="str">
        <f>VLOOKUP(D36,辅助信息!A:B,2,FALSE)</f>
        <v>螺纹钢</v>
      </c>
      <c r="D36" s="29" t="s">
        <v>22</v>
      </c>
    </row>
    <row r="37" spans="1:4">
      <c r="A37" s="32">
        <f ca="1" t="shared" si="1"/>
        <v>45774</v>
      </c>
      <c r="B37" s="33" t="s">
        <v>398</v>
      </c>
      <c r="C37" s="29" t="str">
        <f>VLOOKUP(D37,辅助信息!A:B,2,FALSE)</f>
        <v>螺纹钢</v>
      </c>
      <c r="D37" s="29" t="s">
        <v>288</v>
      </c>
    </row>
    <row r="38" spans="1:4">
      <c r="A38" s="32">
        <f ca="1" t="shared" si="1"/>
        <v>45774</v>
      </c>
      <c r="B38" s="33" t="s">
        <v>398</v>
      </c>
      <c r="C38" s="29" t="str">
        <f>VLOOKUP(D38,辅助信息!A:B,2,FALSE)</f>
        <v>螺纹钢</v>
      </c>
      <c r="D38" s="29" t="s">
        <v>292</v>
      </c>
    </row>
    <row r="39" spans="1:4">
      <c r="A39" s="32">
        <f ca="1" t="shared" si="1"/>
        <v>45774</v>
      </c>
      <c r="B39" s="29" t="s">
        <v>399</v>
      </c>
      <c r="C39" s="29" t="str">
        <f>VLOOKUP(D39,辅助信息!A:B,2,FALSE)</f>
        <v>盘螺</v>
      </c>
      <c r="D39" s="29" t="s">
        <v>49</v>
      </c>
    </row>
    <row r="40" spans="1:4">
      <c r="A40" s="32">
        <f ca="1" t="shared" ref="A40:A49" si="2">TODAY()</f>
        <v>45774</v>
      </c>
      <c r="B40" s="29" t="s">
        <v>399</v>
      </c>
      <c r="C40" s="29" t="str">
        <f>VLOOKUP(D40,辅助信息!A:B,2,FALSE)</f>
        <v>盘螺</v>
      </c>
      <c r="D40" s="29" t="s">
        <v>40</v>
      </c>
    </row>
    <row r="41" spans="1:4">
      <c r="A41" s="32">
        <f ca="1" t="shared" si="2"/>
        <v>45774</v>
      </c>
      <c r="B41" s="29" t="s">
        <v>399</v>
      </c>
      <c r="C41" s="29" t="str">
        <f>VLOOKUP(D41,辅助信息!A:B,2,FALSE)</f>
        <v>盘螺</v>
      </c>
      <c r="D41" s="29" t="s">
        <v>41</v>
      </c>
    </row>
    <row r="42" spans="1:4">
      <c r="A42" s="32">
        <f ca="1" t="shared" si="2"/>
        <v>45774</v>
      </c>
      <c r="B42" s="29" t="s">
        <v>399</v>
      </c>
      <c r="C42" s="29" t="str">
        <f>VLOOKUP(D42,辅助信息!A:B,2,FALSE)</f>
        <v>盘螺</v>
      </c>
      <c r="D42" s="29" t="s">
        <v>26</v>
      </c>
    </row>
    <row r="43" spans="1:4">
      <c r="A43" s="32">
        <f ca="1" t="shared" si="2"/>
        <v>45774</v>
      </c>
      <c r="B43" s="29" t="s">
        <v>399</v>
      </c>
      <c r="C43" s="29" t="str">
        <f>VLOOKUP(D43,辅助信息!A:B,2,FALSE)</f>
        <v>盘螺</v>
      </c>
      <c r="D43" s="29" t="s">
        <v>192</v>
      </c>
    </row>
    <row r="44" spans="1:4">
      <c r="A44" s="32">
        <f ca="1" t="shared" si="2"/>
        <v>45774</v>
      </c>
      <c r="B44" s="29" t="s">
        <v>399</v>
      </c>
      <c r="C44" s="29" t="str">
        <f>VLOOKUP(D44,辅助信息!A:B,2,FALSE)</f>
        <v>螺纹钢</v>
      </c>
      <c r="D44" s="29" t="s">
        <v>27</v>
      </c>
    </row>
    <row r="45" spans="1:4">
      <c r="A45" s="32">
        <f ca="1" t="shared" si="2"/>
        <v>45774</v>
      </c>
      <c r="B45" s="29" t="s">
        <v>399</v>
      </c>
      <c r="C45" s="29" t="str">
        <f>VLOOKUP(D45,辅助信息!A:B,2,FALSE)</f>
        <v>螺纹钢</v>
      </c>
      <c r="D45" s="29" t="s">
        <v>19</v>
      </c>
    </row>
    <row r="46" spans="1:4">
      <c r="A46" s="32">
        <f ca="1" t="shared" si="2"/>
        <v>45774</v>
      </c>
      <c r="B46" s="29" t="s">
        <v>399</v>
      </c>
      <c r="C46" s="29" t="str">
        <f>VLOOKUP(D46,辅助信息!A:B,2,FALSE)</f>
        <v>螺纹钢</v>
      </c>
      <c r="D46" s="29" t="s">
        <v>32</v>
      </c>
    </row>
    <row r="47" spans="1:4">
      <c r="A47" s="32">
        <f ca="1" t="shared" si="2"/>
        <v>45774</v>
      </c>
      <c r="B47" s="29" t="s">
        <v>399</v>
      </c>
      <c r="C47" s="29" t="str">
        <f>VLOOKUP(D47,辅助信息!A:B,2,FALSE)</f>
        <v>螺纹钢</v>
      </c>
      <c r="D47" s="29" t="s">
        <v>33</v>
      </c>
    </row>
    <row r="48" spans="1:4">
      <c r="A48" s="32">
        <f ca="1" t="shared" si="2"/>
        <v>45774</v>
      </c>
      <c r="B48" s="29" t="s">
        <v>399</v>
      </c>
      <c r="C48" s="29" t="str">
        <f>VLOOKUP(D48,辅助信息!A:B,2,FALSE)</f>
        <v>螺纹钢</v>
      </c>
      <c r="D48" s="29" t="s">
        <v>28</v>
      </c>
    </row>
    <row r="49" spans="1:4">
      <c r="A49" s="32">
        <f ca="1" t="shared" si="2"/>
        <v>45774</v>
      </c>
      <c r="B49" s="29" t="s">
        <v>399</v>
      </c>
      <c r="C49" s="29" t="str">
        <f>VLOOKUP(D49,辅助信息!A:B,2,FALSE)</f>
        <v>螺纹钢</v>
      </c>
      <c r="D49" s="29" t="s">
        <v>18</v>
      </c>
    </row>
    <row r="50" spans="1:4">
      <c r="A50" s="32">
        <f ca="1" t="shared" ref="A50:A59" si="3">TODAY()</f>
        <v>45774</v>
      </c>
      <c r="B50" s="29" t="s">
        <v>399</v>
      </c>
      <c r="C50" s="29" t="str">
        <f>VLOOKUP(D50,辅助信息!A:B,2,FALSE)</f>
        <v>螺纹钢</v>
      </c>
      <c r="D50" s="29" t="s">
        <v>65</v>
      </c>
    </row>
    <row r="51" spans="1:4">
      <c r="A51" s="32">
        <f ca="1" t="shared" si="3"/>
        <v>45774</v>
      </c>
      <c r="B51" s="29" t="s">
        <v>399</v>
      </c>
      <c r="C51" s="29" t="str">
        <f>VLOOKUP(D51,辅助信息!A:B,2,FALSE)</f>
        <v>螺纹钢</v>
      </c>
      <c r="D51" s="29" t="s">
        <v>52</v>
      </c>
    </row>
    <row r="52" spans="1:4">
      <c r="A52" s="32">
        <f ca="1" t="shared" si="3"/>
        <v>45774</v>
      </c>
      <c r="B52" s="29" t="s">
        <v>399</v>
      </c>
      <c r="C52" s="29" t="str">
        <f>VLOOKUP(D52,辅助信息!A:B,2,FALSE)</f>
        <v>螺纹钢</v>
      </c>
      <c r="D52" s="29" t="s">
        <v>111</v>
      </c>
    </row>
    <row r="53" spans="1:4">
      <c r="A53" s="32">
        <f ca="1" t="shared" si="3"/>
        <v>45774</v>
      </c>
      <c r="B53" s="29" t="s">
        <v>399</v>
      </c>
      <c r="C53" s="29" t="str">
        <f>VLOOKUP(D53,辅助信息!A:B,2,FALSE)</f>
        <v>螺纹钢</v>
      </c>
      <c r="D53" s="29" t="s">
        <v>76</v>
      </c>
    </row>
    <row r="54" spans="1:4">
      <c r="A54" s="32">
        <f ca="1" t="shared" si="3"/>
        <v>45774</v>
      </c>
      <c r="B54" s="29" t="s">
        <v>399</v>
      </c>
      <c r="C54" s="29" t="str">
        <f>VLOOKUP(D54,辅助信息!A:B,2,FALSE)</f>
        <v>螺纹钢</v>
      </c>
      <c r="D54" s="29" t="s">
        <v>90</v>
      </c>
    </row>
    <row r="55" spans="1:4">
      <c r="A55" s="32">
        <f ca="1" t="shared" si="3"/>
        <v>45774</v>
      </c>
      <c r="B55" s="29" t="s">
        <v>399</v>
      </c>
      <c r="C55" s="29" t="str">
        <f>VLOOKUP(D55,辅助信息!A:B,2,FALSE)</f>
        <v>螺纹钢</v>
      </c>
      <c r="D55" s="29" t="s">
        <v>130</v>
      </c>
    </row>
    <row r="56" spans="1:4">
      <c r="A56" s="32">
        <f ca="1" t="shared" si="3"/>
        <v>45774</v>
      </c>
      <c r="B56" s="29" t="s">
        <v>399</v>
      </c>
      <c r="C56" s="29" t="str">
        <f>VLOOKUP(D56,辅助信息!A:B,2,FALSE)</f>
        <v>螺纹钢</v>
      </c>
      <c r="D56" s="29" t="s">
        <v>133</v>
      </c>
    </row>
    <row r="57" spans="1:4">
      <c r="A57" s="32">
        <f ca="1" t="shared" si="3"/>
        <v>45774</v>
      </c>
      <c r="B57" s="29" t="s">
        <v>399</v>
      </c>
      <c r="C57" s="29" t="str">
        <f>VLOOKUP(D57,辅助信息!A:B,2,FALSE)</f>
        <v>螺纹钢</v>
      </c>
      <c r="D57" s="29" t="s">
        <v>91</v>
      </c>
    </row>
    <row r="58" spans="1:4">
      <c r="A58" s="32">
        <f ca="1" t="shared" si="3"/>
        <v>45774</v>
      </c>
      <c r="B58" s="29" t="s">
        <v>399</v>
      </c>
      <c r="C58" s="29" t="str">
        <f>VLOOKUP(D58,辅助信息!A:B,2,FALSE)</f>
        <v>螺纹钢</v>
      </c>
      <c r="D58" s="29" t="s">
        <v>77</v>
      </c>
    </row>
    <row r="59" spans="1:4">
      <c r="A59" s="32">
        <f ca="1" t="shared" si="3"/>
        <v>45774</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32"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row r="351" spans="1:10">
      <c r="A351" s="1" t="s">
        <v>397</v>
      </c>
      <c r="B351" s="1" t="s">
        <v>116</v>
      </c>
      <c r="C351" s="1" t="s">
        <v>65</v>
      </c>
      <c r="D351" s="1" t="s">
        <v>407</v>
      </c>
      <c r="E351" s="2">
        <v>27</v>
      </c>
      <c r="F351" s="3">
        <v>45774</v>
      </c>
      <c r="G351" s="1" t="s">
        <v>308</v>
      </c>
      <c r="H351" s="1" t="s">
        <v>309</v>
      </c>
      <c r="I351" s="1">
        <v>18302833536</v>
      </c>
      <c r="J351" s="1" t="str">
        <f>_xlfn._xlws.FILTER(辅助信息!D:D,辅助信息!G:G=G351)</f>
        <v>五冶达州国道542项目</v>
      </c>
    </row>
    <row r="352" spans="1:10">
      <c r="A352" s="1" t="s">
        <v>397</v>
      </c>
      <c r="B352" s="1" t="s">
        <v>119</v>
      </c>
      <c r="C352" s="1" t="s">
        <v>40</v>
      </c>
      <c r="D352" s="1" t="s">
        <v>407</v>
      </c>
      <c r="E352" s="2">
        <v>15</v>
      </c>
      <c r="F352" s="3">
        <v>45774</v>
      </c>
      <c r="G352" s="1" t="s">
        <v>213</v>
      </c>
      <c r="H352" s="1" t="s">
        <v>214</v>
      </c>
      <c r="I352" s="1">
        <v>15108211617</v>
      </c>
      <c r="J352" s="1" t="str">
        <f>_xlfn._xlws.FILTER(辅助信息!D:D,辅助信息!G:G=G352)</f>
        <v>商投建工达州中医药科技园</v>
      </c>
    </row>
    <row r="353" spans="1:10">
      <c r="A353" s="1" t="s">
        <v>397</v>
      </c>
      <c r="B353" s="1" t="s">
        <v>119</v>
      </c>
      <c r="C353" s="1" t="s">
        <v>41</v>
      </c>
      <c r="D353" s="1" t="s">
        <v>407</v>
      </c>
      <c r="E353" s="2">
        <v>3</v>
      </c>
      <c r="F353" s="3">
        <v>45774</v>
      </c>
      <c r="G353" s="1" t="s">
        <v>213</v>
      </c>
      <c r="H353" s="1" t="s">
        <v>214</v>
      </c>
      <c r="I353" s="1">
        <v>15108211617</v>
      </c>
      <c r="J353" s="1" t="str">
        <f>_xlfn._xlws.FILTER(辅助信息!D:D,辅助信息!G:G=G353)</f>
        <v>商投建工达州中医药科技园</v>
      </c>
    </row>
    <row r="354" spans="1:10">
      <c r="A354" s="1" t="s">
        <v>397</v>
      </c>
      <c r="B354" s="1" t="s">
        <v>116</v>
      </c>
      <c r="C354" s="1" t="s">
        <v>27</v>
      </c>
      <c r="D354" s="1" t="s">
        <v>407</v>
      </c>
      <c r="E354" s="2">
        <v>21</v>
      </c>
      <c r="F354" s="3">
        <v>45774</v>
      </c>
      <c r="G354" s="1" t="s">
        <v>213</v>
      </c>
      <c r="H354" s="1" t="s">
        <v>214</v>
      </c>
      <c r="I354" s="1">
        <v>15108211617</v>
      </c>
      <c r="J354" s="1" t="str">
        <f>_xlfn._xlws.FILTER(辅助信息!D:D,辅助信息!G:G=G354)</f>
        <v>商投建工达州中医药科技园</v>
      </c>
    </row>
    <row r="355" spans="1:10">
      <c r="A355" s="1" t="s">
        <v>397</v>
      </c>
      <c r="B355" s="1" t="s">
        <v>116</v>
      </c>
      <c r="C355" s="1" t="s">
        <v>28</v>
      </c>
      <c r="D355" s="1" t="s">
        <v>407</v>
      </c>
      <c r="E355" s="2">
        <v>9</v>
      </c>
      <c r="F355" s="3">
        <v>45774</v>
      </c>
      <c r="G355" s="1" t="s">
        <v>213</v>
      </c>
      <c r="H355" s="1" t="s">
        <v>214</v>
      </c>
      <c r="I355" s="1">
        <v>15108211617</v>
      </c>
      <c r="J355" s="1" t="str">
        <f>_xlfn._xlws.FILTER(辅助信息!D:D,辅助信息!G:G=G355)</f>
        <v>商投建工达州中医药科技园</v>
      </c>
    </row>
    <row r="356" spans="1:10">
      <c r="A356" s="1" t="s">
        <v>399</v>
      </c>
      <c r="B356" s="1" t="s">
        <v>116</v>
      </c>
      <c r="C356" s="1" t="s">
        <v>32</v>
      </c>
      <c r="D356" s="1" t="s">
        <v>407</v>
      </c>
      <c r="E356" s="2">
        <v>12</v>
      </c>
      <c r="F356" s="3">
        <v>45774</v>
      </c>
      <c r="G356" s="1" t="s">
        <v>244</v>
      </c>
      <c r="H356" s="1" t="s">
        <v>245</v>
      </c>
      <c r="I356" s="1">
        <v>15692885305</v>
      </c>
      <c r="J356" s="1" t="str">
        <f>_xlfn._xlws.FILTER(辅助信息!D:D,辅助信息!G:G=G356)</f>
        <v>四川商建
射洪城乡一体化项目</v>
      </c>
    </row>
    <row r="357" spans="1:10">
      <c r="A357" s="1" t="s">
        <v>399</v>
      </c>
      <c r="B357" s="1" t="s">
        <v>116</v>
      </c>
      <c r="C357" s="1" t="s">
        <v>28</v>
      </c>
      <c r="D357" s="1" t="s">
        <v>407</v>
      </c>
      <c r="E357" s="2">
        <v>24</v>
      </c>
      <c r="F357" s="3">
        <v>45774</v>
      </c>
      <c r="G357" s="1" t="s">
        <v>244</v>
      </c>
      <c r="H357" s="1" t="s">
        <v>245</v>
      </c>
      <c r="I357" s="1">
        <v>15692885305</v>
      </c>
      <c r="J357" s="1" t="str">
        <f>_xlfn._xlws.FILTER(辅助信息!D:D,辅助信息!G:G=G357)</f>
        <v>四川商建
射洪城乡一体化项目</v>
      </c>
    </row>
    <row r="358" spans="1:10">
      <c r="A358" s="1" t="s">
        <v>406</v>
      </c>
      <c r="B358" s="1" t="s">
        <v>148</v>
      </c>
      <c r="C358" s="1" t="s">
        <v>53</v>
      </c>
      <c r="D358" s="1" t="s">
        <v>407</v>
      </c>
      <c r="E358" s="2">
        <v>8</v>
      </c>
      <c r="F358" s="3">
        <v>45774</v>
      </c>
      <c r="G358" s="1" t="s">
        <v>338</v>
      </c>
      <c r="H358" s="1" t="s">
        <v>327</v>
      </c>
      <c r="I358" s="1">
        <v>18398563998</v>
      </c>
      <c r="J358" s="1" t="str">
        <f>_xlfn._xlws.FILTER(辅助信息!D:D,辅助信息!G:G=G358)</f>
        <v>五冶达州国道542项目</v>
      </c>
    </row>
    <row r="359" spans="1:10">
      <c r="A359" s="1" t="s">
        <v>406</v>
      </c>
      <c r="B359" s="1" t="s">
        <v>116</v>
      </c>
      <c r="C359" s="1" t="s">
        <v>27</v>
      </c>
      <c r="D359" s="1" t="s">
        <v>407</v>
      </c>
      <c r="E359" s="2">
        <v>9</v>
      </c>
      <c r="F359" s="3">
        <v>45774</v>
      </c>
      <c r="G359" s="1" t="s">
        <v>338</v>
      </c>
      <c r="H359" s="1" t="s">
        <v>327</v>
      </c>
      <c r="I359" s="1">
        <v>18398563998</v>
      </c>
      <c r="J359" s="1" t="str">
        <f>_xlfn._xlws.FILTER(辅助信息!D:D,辅助信息!G:G=G359)</f>
        <v>五冶达州国道542项目</v>
      </c>
    </row>
    <row r="360" spans="1:10">
      <c r="A360" s="1" t="s">
        <v>406</v>
      </c>
      <c r="B360" s="1" t="s">
        <v>116</v>
      </c>
      <c r="C360" s="1" t="s">
        <v>19</v>
      </c>
      <c r="D360" s="1" t="s">
        <v>407</v>
      </c>
      <c r="E360" s="2">
        <v>10</v>
      </c>
      <c r="F360" s="3">
        <v>45774</v>
      </c>
      <c r="G360" s="1" t="s">
        <v>338</v>
      </c>
      <c r="H360" s="1" t="s">
        <v>327</v>
      </c>
      <c r="I360" s="1">
        <v>18398563998</v>
      </c>
      <c r="J360" s="1" t="str">
        <f>_xlfn._xlws.FILTER(辅助信息!D:D,辅助信息!G:G=G360)</f>
        <v>五冶达州国道542项目</v>
      </c>
    </row>
    <row r="361" spans="1:10">
      <c r="A361" s="1" t="s">
        <v>406</v>
      </c>
      <c r="B361" s="1" t="s">
        <v>116</v>
      </c>
      <c r="C361" s="1" t="s">
        <v>32</v>
      </c>
      <c r="D361" s="1" t="s">
        <v>407</v>
      </c>
      <c r="E361" s="2">
        <v>3</v>
      </c>
      <c r="F361" s="3">
        <v>45774</v>
      </c>
      <c r="G361" s="1" t="s">
        <v>338</v>
      </c>
      <c r="H361" s="1" t="s">
        <v>327</v>
      </c>
      <c r="I361" s="1">
        <v>18398563998</v>
      </c>
      <c r="J361" s="1" t="str">
        <f>_xlfn._xlws.FILTER(辅助信息!D:D,辅助信息!G:G=G361)</f>
        <v>五冶达州国道542项目</v>
      </c>
    </row>
    <row r="362" spans="1:10">
      <c r="A362" s="1" t="s">
        <v>406</v>
      </c>
      <c r="B362" s="1" t="s">
        <v>116</v>
      </c>
      <c r="C362" s="1" t="s">
        <v>30</v>
      </c>
      <c r="D362" s="1" t="s">
        <v>407</v>
      </c>
      <c r="E362" s="2">
        <v>6</v>
      </c>
      <c r="F362" s="3">
        <v>45774</v>
      </c>
      <c r="G362" s="1" t="s">
        <v>338</v>
      </c>
      <c r="H362" s="1" t="s">
        <v>327</v>
      </c>
      <c r="I362" s="1">
        <v>18398563998</v>
      </c>
      <c r="J362" s="1" t="str">
        <f>_xlfn._xlws.FILTER(辅助信息!D:D,辅助信息!G:G=G362)</f>
        <v>五冶达州国道542项目</v>
      </c>
    </row>
    <row r="363" spans="1:10">
      <c r="A363" s="1" t="s">
        <v>406</v>
      </c>
      <c r="B363" s="1" t="s">
        <v>116</v>
      </c>
      <c r="C363" s="1" t="s">
        <v>27</v>
      </c>
      <c r="D363" s="1" t="s">
        <v>407</v>
      </c>
      <c r="E363" s="2">
        <v>18</v>
      </c>
      <c r="F363" s="3">
        <v>45774</v>
      </c>
      <c r="G363" s="1" t="s">
        <v>332</v>
      </c>
      <c r="H363" s="1" t="s">
        <v>333</v>
      </c>
      <c r="I363" s="1">
        <v>13518183653</v>
      </c>
      <c r="J363" s="1" t="str">
        <f>_xlfn._xlws.FILTER(辅助信息!D:D,辅助信息!G:G=G363)</f>
        <v>五冶达州国道542项目</v>
      </c>
    </row>
    <row r="364" spans="1:10">
      <c r="A364" s="1" t="s">
        <v>406</v>
      </c>
      <c r="B364" s="1" t="s">
        <v>116</v>
      </c>
      <c r="C364" s="1" t="s">
        <v>19</v>
      </c>
      <c r="D364" s="1" t="s">
        <v>407</v>
      </c>
      <c r="E364" s="2">
        <v>16</v>
      </c>
      <c r="F364" s="3">
        <v>45774</v>
      </c>
      <c r="G364" s="1" t="s">
        <v>332</v>
      </c>
      <c r="H364" s="1" t="s">
        <v>333</v>
      </c>
      <c r="I364" s="1">
        <v>13518183653</v>
      </c>
      <c r="J364" s="1" t="str">
        <f>_xlfn._xlws.FILTER(辅助信息!D:D,辅助信息!G:G=G364)</f>
        <v>五冶达州国道542项目</v>
      </c>
    </row>
    <row r="365" spans="1:10">
      <c r="A365" s="1" t="s">
        <v>406</v>
      </c>
      <c r="B365" s="1" t="s">
        <v>116</v>
      </c>
      <c r="C365" s="1" t="s">
        <v>18</v>
      </c>
      <c r="D365" s="1" t="s">
        <v>407</v>
      </c>
      <c r="E365" s="2">
        <v>6</v>
      </c>
      <c r="F365" s="3">
        <v>45774</v>
      </c>
      <c r="G365" s="1" t="s">
        <v>332</v>
      </c>
      <c r="H365" s="1" t="s">
        <v>333</v>
      </c>
      <c r="I365" s="1">
        <v>13518183653</v>
      </c>
      <c r="J365" s="1" t="str">
        <f>_xlfn._xlws.FILTER(辅助信息!D:D,辅助信息!G:G=G365)</f>
        <v>五冶达州国道542项目</v>
      </c>
    </row>
    <row r="366" spans="1:10">
      <c r="A366" s="1" t="s">
        <v>406</v>
      </c>
      <c r="B366" s="1" t="s">
        <v>119</v>
      </c>
      <c r="C366" s="1" t="s">
        <v>49</v>
      </c>
      <c r="D366" s="1" t="s">
        <v>407</v>
      </c>
      <c r="E366" s="2">
        <v>6</v>
      </c>
      <c r="F366" s="3">
        <v>45774</v>
      </c>
      <c r="G366" s="1" t="s">
        <v>213</v>
      </c>
      <c r="H366" s="1" t="s">
        <v>214</v>
      </c>
      <c r="I366" s="1">
        <v>15108211617</v>
      </c>
      <c r="J366" s="1" t="str">
        <f>_xlfn._xlws.FILTER(辅助信息!D:D,辅助信息!G:G=G366)</f>
        <v>商投建工达州中医药科技园</v>
      </c>
    </row>
    <row r="367" spans="1:10">
      <c r="A367" s="1" t="s">
        <v>406</v>
      </c>
      <c r="B367" s="1" t="s">
        <v>116</v>
      </c>
      <c r="C367" s="1" t="s">
        <v>32</v>
      </c>
      <c r="D367" s="1" t="s">
        <v>407</v>
      </c>
      <c r="E367" s="2">
        <v>13</v>
      </c>
      <c r="F367" s="3">
        <v>45774</v>
      </c>
      <c r="G367" s="1" t="s">
        <v>213</v>
      </c>
      <c r="H367" s="1" t="s">
        <v>214</v>
      </c>
      <c r="I367" s="1">
        <v>15108211617</v>
      </c>
      <c r="J367" s="1" t="str">
        <f>_xlfn._xlws.FILTER(辅助信息!D:D,辅助信息!G:G=G367)</f>
        <v>商投建工达州中医药科技园</v>
      </c>
    </row>
    <row r="368" spans="1:10">
      <c r="A368" s="1" t="s">
        <v>406</v>
      </c>
      <c r="B368" s="1" t="s">
        <v>116</v>
      </c>
      <c r="C368" s="1" t="s">
        <v>130</v>
      </c>
      <c r="D368" s="1" t="s">
        <v>407</v>
      </c>
      <c r="E368" s="2">
        <v>3</v>
      </c>
      <c r="F368" s="3">
        <v>45774</v>
      </c>
      <c r="G368" s="1" t="s">
        <v>213</v>
      </c>
      <c r="H368" s="1" t="s">
        <v>214</v>
      </c>
      <c r="I368" s="1">
        <v>15108211617</v>
      </c>
      <c r="J368" s="1" t="str">
        <f>_xlfn._xlws.FILTER(辅助信息!D:D,辅助信息!G:G=G368)</f>
        <v>商投建工达州中医药科技园</v>
      </c>
    </row>
    <row r="369" spans="1:10">
      <c r="A369" s="1" t="s">
        <v>406</v>
      </c>
      <c r="B369" s="1" t="s">
        <v>116</v>
      </c>
      <c r="C369" s="1" t="s">
        <v>33</v>
      </c>
      <c r="D369" s="1" t="s">
        <v>407</v>
      </c>
      <c r="E369" s="2">
        <v>13</v>
      </c>
      <c r="F369" s="3">
        <v>45774</v>
      </c>
      <c r="G369" s="1" t="s">
        <v>213</v>
      </c>
      <c r="H369" s="1" t="s">
        <v>214</v>
      </c>
      <c r="I369" s="1">
        <v>15108211617</v>
      </c>
      <c r="J369" s="1" t="str">
        <f>_xlfn._xlws.FILTER(辅助信息!D:D,辅助信息!G:G=G369)</f>
        <v>商投建工达州中医药科技园</v>
      </c>
    </row>
    <row r="370" spans="1:10">
      <c r="A370" s="1" t="s">
        <v>406</v>
      </c>
      <c r="B370" s="1" t="s">
        <v>116</v>
      </c>
      <c r="C370" s="1" t="s">
        <v>90</v>
      </c>
      <c r="D370" s="1" t="s">
        <v>407</v>
      </c>
      <c r="E370" s="2">
        <v>70</v>
      </c>
      <c r="F370" s="3">
        <v>45774</v>
      </c>
      <c r="G370" s="1" t="s">
        <v>457</v>
      </c>
      <c r="H370" s="1" t="s">
        <v>393</v>
      </c>
      <c r="I370" s="1">
        <v>18381110677</v>
      </c>
      <c r="J370" s="1" t="str">
        <f>_xlfn._xlws.FILTER(辅助信息!D:D,辅助信息!G:G=G370)</f>
        <v>宜宾兴港三江新区长江工业园建设项目</v>
      </c>
    </row>
    <row r="371" spans="1:10">
      <c r="A371" s="1" t="s">
        <v>406</v>
      </c>
      <c r="B371" s="1" t="s">
        <v>119</v>
      </c>
      <c r="C371" s="1" t="s">
        <v>41</v>
      </c>
      <c r="D371" s="1" t="s">
        <v>407</v>
      </c>
      <c r="E371" s="2">
        <v>15</v>
      </c>
      <c r="F371" s="3">
        <v>45774</v>
      </c>
      <c r="G371" s="1" t="s">
        <v>459</v>
      </c>
      <c r="H371" s="1" t="s">
        <v>393</v>
      </c>
      <c r="I371" s="1">
        <v>18381110677</v>
      </c>
      <c r="J371" s="1" t="str">
        <f>_xlfn._xlws.FILTER(辅助信息!D:D,辅助信息!G:G=G371)</f>
        <v>宜宾兴港三江新区长江工业园建设项目</v>
      </c>
    </row>
    <row r="372" spans="1:10">
      <c r="A372" s="1" t="s">
        <v>406</v>
      </c>
      <c r="B372" s="1" t="s">
        <v>116</v>
      </c>
      <c r="C372" s="1" t="s">
        <v>133</v>
      </c>
      <c r="D372" s="1" t="s">
        <v>407</v>
      </c>
      <c r="E372" s="2">
        <v>20</v>
      </c>
      <c r="F372" s="3">
        <v>45774</v>
      </c>
      <c r="G372" s="1" t="s">
        <v>459</v>
      </c>
      <c r="H372" s="1" t="s">
        <v>393</v>
      </c>
      <c r="I372" s="1">
        <v>18381110677</v>
      </c>
      <c r="J372" s="1" t="str">
        <f>_xlfn._xlws.FILTER(辅助信息!D:D,辅助信息!G:G=G372)</f>
        <v>宜宾兴港三江新区长江工业园建设项目</v>
      </c>
    </row>
    <row r="373" spans="1:10">
      <c r="A373" s="1" t="s">
        <v>406</v>
      </c>
      <c r="B373" s="1" t="s">
        <v>119</v>
      </c>
      <c r="C373" s="1" t="s">
        <v>40</v>
      </c>
      <c r="D373" s="1" t="s">
        <v>407</v>
      </c>
      <c r="E373" s="2">
        <v>20</v>
      </c>
      <c r="F373" s="3">
        <v>45774</v>
      </c>
      <c r="G373" s="1" t="s">
        <v>455</v>
      </c>
      <c r="H373" s="1" t="s">
        <v>392</v>
      </c>
      <c r="I373" s="1">
        <v>15924731822</v>
      </c>
      <c r="J373" s="1" t="str">
        <f>_xlfn._xlws.FILTER(辅助信息!D:D,辅助信息!G:G=G373)</f>
        <v>宜宾兴港三江新区长江工业园建设项目</v>
      </c>
    </row>
    <row r="374" spans="1:10">
      <c r="A374" s="1" t="s">
        <v>406</v>
      </c>
      <c r="B374" s="1" t="s">
        <v>119</v>
      </c>
      <c r="C374" s="1" t="s">
        <v>41</v>
      </c>
      <c r="D374" s="1" t="s">
        <v>407</v>
      </c>
      <c r="E374" s="2">
        <v>15</v>
      </c>
      <c r="F374" s="3">
        <v>45774</v>
      </c>
      <c r="G374" s="1" t="s">
        <v>455</v>
      </c>
      <c r="H374" s="1" t="s">
        <v>392</v>
      </c>
      <c r="I374" s="1">
        <v>15924731822</v>
      </c>
      <c r="J374" s="1" t="str">
        <f>_xlfn._xlws.FILTER(辅助信息!D:D,辅助信息!G:G=G374)</f>
        <v>宜宾兴港三江新区长江工业园建设项目</v>
      </c>
    </row>
    <row r="375" spans="1:10">
      <c r="A375" s="1" t="s">
        <v>410</v>
      </c>
      <c r="B375" s="1" t="s">
        <v>119</v>
      </c>
      <c r="C375" s="1" t="s">
        <v>40</v>
      </c>
      <c r="D375" s="1" t="s">
        <v>407</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410</v>
      </c>
      <c r="B376" s="1" t="s">
        <v>119</v>
      </c>
      <c r="C376" s="1" t="s">
        <v>41</v>
      </c>
      <c r="D376" s="1" t="s">
        <v>407</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410</v>
      </c>
      <c r="B377" s="1" t="s">
        <v>116</v>
      </c>
      <c r="C377" s="1" t="s">
        <v>32</v>
      </c>
      <c r="D377" s="1" t="s">
        <v>407</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50">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2025-04-27T10:51:16Z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