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汇总计划!$A$1:$Q$1267</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<sst xmlns="http://schemas.openxmlformats.org/spreadsheetml/2006/main" count="5794" uniqueCount="468">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</sst>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27">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7"/>
  <sheetViews>
    <sheetView tabSelected="1" workbookViewId="0">
      <pane ySplit="1" topLeftCell="A2" activePane="bottomLeft" state="frozen"/>
      <selection/>
      <selection pane="bottomLeft" activeCell="F1283" sqref="F1283"/>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5"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5"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5"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5"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5"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5"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5"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5"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5"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5"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5"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5"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5"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5"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5"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5"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5"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5"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5"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5"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5"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5"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5"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5"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5"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5"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5"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5"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5"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5"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5"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5"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5"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5"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5"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5"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5"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5"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5"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5"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5"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5"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5"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5"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102"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113"/>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113"/>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113"/>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113"/>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113"/>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4"/>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4"/>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4"/>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4"/>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4"/>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4"/>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4"/>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4"/>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4"/>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4"/>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4"/>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4"/>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4"/>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4"/>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113"/>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113"/>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113"/>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98"/>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8" t="str">
        <f>VLOOKUP(B1207,辅助信息!E:J,6,FALSE)</f>
        <v>装货前联系收货人核实到场规格</v>
      </c>
      <c r="P1207" s="64" t="str">
        <f ca="1">IF(M1207="","",IF(N1207&lt;&gt;"",MAX(N1207-M1207,0),IF(TODAY()&gt;M1207,TODAY()-M1207,0)))</f>
        <v/>
      </c>
    </row>
    <row r="1208" s="60" customFormat="1" spans="2:18">
      <c r="B1208" s="116" t="s">
        <v>81</v>
      </c>
      <c r="C1208" s="75">
        <v>45773</v>
      </c>
      <c r="D1208" s="116" t="str">
        <f>VLOOKUP(B1208,辅助信息!E:K,7,FALSE)</f>
        <v>ZTWM-CDGS-YL-20240814-001</v>
      </c>
      <c r="E1208" s="116" t="str">
        <f>VLOOKUP(F1208,辅助信息!A:B,2,FALSE)</f>
        <v>盘螺</v>
      </c>
      <c r="F1208" s="116" t="s">
        <v>26</v>
      </c>
      <c r="G1208" s="116">
        <v>22</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6" t="s">
        <v>81</v>
      </c>
      <c r="C1209" s="75">
        <v>45773</v>
      </c>
      <c r="D1209" s="116" t="str">
        <f>VLOOKUP(B1209,辅助信息!E:K,7,FALSE)</f>
        <v>ZTWM-CDGS-YL-20240814-001</v>
      </c>
      <c r="E1209" s="116" t="str">
        <f>VLOOKUP(F1209,辅助信息!A:B,2,FALSE)</f>
        <v>螺纹钢</v>
      </c>
      <c r="F1209" s="116" t="s">
        <v>33</v>
      </c>
      <c r="G1209" s="116">
        <v>20</v>
      </c>
      <c r="H1209" s="116" t="str">
        <f>_xlfn.XLOOKUP(C1209&amp;F1209&amp;I1209&amp;J1209,'[1]2025年已发货'!$F:$F&amp;'[1]2025年已发货'!$C:$C&amp;'[1]2025年已发货'!$G:$G&amp;'[1]2025年已发货'!$H:$H,'[1]2025年已发货'!$E:$E,"未发货")</f>
        <v>未发货</v>
      </c>
      <c r="I1209" s="116" t="str">
        <f>VLOOKUP(B1209,辅助信息!E:I,3,FALSE)</f>
        <v>（华西简阳西城嘉苑）四川省成都市简阳市简城街道高屋村</v>
      </c>
      <c r="J1209" s="116" t="str">
        <f>VLOOKUP(B1209,辅助信息!E:I,4,FALSE)</f>
        <v>张瀚镭</v>
      </c>
      <c r="K1209" s="116">
        <f>VLOOKUP(J1209,辅助信息!H:I,2,FALSE)</f>
        <v>15884666220</v>
      </c>
      <c r="L1209" s="116"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6" t="s">
        <v>69</v>
      </c>
      <c r="C1210" s="75">
        <v>45772</v>
      </c>
      <c r="D1210" s="116" t="str">
        <f>VLOOKUP(B1210,辅助信息!E:K,7,FALSE)</f>
        <v>JWDDCD2025011400164</v>
      </c>
      <c r="E1210" s="116" t="str">
        <f>VLOOKUP(F1210,辅助信息!A:B,2,FALSE)</f>
        <v>螺纹钢</v>
      </c>
      <c r="F1210" s="116" t="s">
        <v>45</v>
      </c>
      <c r="G1210" s="116">
        <v>3</v>
      </c>
      <c r="H1210" s="116">
        <f>_xlfn.XLOOKUP(C1210&amp;F1210&amp;I1210&amp;J1210,'[1]2025年已发货'!$F:$F&amp;'[1]2025年已发货'!$C:$C&amp;'[1]2025年已发货'!$G:$G&amp;'[1]2025年已发货'!$H:$H,'[1]2025年已发货'!$E:$E,"未发货")</f>
        <v>3</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6" t="s">
        <v>69</v>
      </c>
      <c r="C1211" s="75">
        <v>45772</v>
      </c>
      <c r="D1211" s="116" t="str">
        <f>VLOOKUP(B1211,辅助信息!E:K,7,FALSE)</f>
        <v>JWDDCD2025011400164</v>
      </c>
      <c r="E1211" s="116" t="str">
        <f>VLOOKUP(F1211,辅助信息!A:B,2,FALSE)</f>
        <v>螺纹钢</v>
      </c>
      <c r="F1211" s="116" t="s">
        <v>21</v>
      </c>
      <c r="G1211" s="116">
        <v>12</v>
      </c>
      <c r="H1211" s="116">
        <f>_xlfn.XLOOKUP(C1211&amp;F1211&amp;I1211&amp;J1211,'[1]2025年已发货'!$F:$F&amp;'[1]2025年已发货'!$C:$C&amp;'[1]2025年已发货'!$G:$G&amp;'[1]2025年已发货'!$H:$H,'[1]2025年已发货'!$E:$E,"未发货")</f>
        <v>12</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6" t="s">
        <v>69</v>
      </c>
      <c r="C1212" s="75">
        <v>45772</v>
      </c>
      <c r="D1212" s="116" t="str">
        <f>VLOOKUP(B1212,辅助信息!E:K,7,FALSE)</f>
        <v>JWDDCD2025011400164</v>
      </c>
      <c r="E1212" s="116" t="str">
        <f>VLOOKUP(F1212,辅助信息!A:B,2,FALSE)</f>
        <v>螺纹钢</v>
      </c>
      <c r="F1212" s="116" t="s">
        <v>58</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6" t="s">
        <v>69</v>
      </c>
      <c r="C1213" s="75">
        <v>45772</v>
      </c>
      <c r="D1213" s="116" t="str">
        <f>VLOOKUP(B1213,辅助信息!E:K,7,FALSE)</f>
        <v>JWDDCD2025011400164</v>
      </c>
      <c r="E1213" s="116" t="str">
        <f>VLOOKUP(F1213,辅助信息!A:B,2,FALSE)</f>
        <v>螺纹钢</v>
      </c>
      <c r="F1213" s="116" t="s">
        <v>46</v>
      </c>
      <c r="G1213" s="116">
        <v>9</v>
      </c>
      <c r="H1213" s="116">
        <f>_xlfn.XLOOKUP(C1213&amp;F1213&amp;I1213&amp;J1213,'[1]2025年已发货'!$F:$F&amp;'[1]2025年已发货'!$C:$C&amp;'[1]2025年已发货'!$G:$G&amp;'[1]2025年已发货'!$H:$H,'[1]2025年已发货'!$E:$E,"未发货")</f>
        <v>9</v>
      </c>
      <c r="I1213" s="116" t="str">
        <f>VLOOKUP(B1213,辅助信息!E:I,3,FALSE)</f>
        <v>（商投建工达州中医药科技园-4工区-2号楼）达州市通川区达州中医药职业学院犀牛大道北段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6" t="s">
        <v>56</v>
      </c>
      <c r="C1214" s="75">
        <v>45772</v>
      </c>
      <c r="D1214" s="116" t="str">
        <f>VLOOKUP(B1214,辅助信息!E:K,7,FALSE)</f>
        <v>JWDDCD2025011400164</v>
      </c>
      <c r="E1214" s="116" t="str">
        <f>VLOOKUP(F1214,辅助信息!A:B,2,FALSE)</f>
        <v>螺纹钢</v>
      </c>
      <c r="F1214" s="116" t="s">
        <v>46</v>
      </c>
      <c r="G1214" s="116">
        <v>21</v>
      </c>
      <c r="H1214" s="116">
        <f>_xlfn.XLOOKUP(C1214&amp;F1214&amp;I1214&amp;J1214,'[1]2025年已发货'!$F:$F&amp;'[1]2025年已发货'!$C:$C&amp;'[1]2025年已发货'!$G:$G&amp;'[1]2025年已发货'!$H:$H,'[1]2025年已发货'!$E:$E,"未发货")</f>
        <v>21</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6" t="s">
        <v>56</v>
      </c>
      <c r="C1215" s="75">
        <v>45772</v>
      </c>
      <c r="D1215" s="116" t="str">
        <f>VLOOKUP(B1215,辅助信息!E:K,7,FALSE)</f>
        <v>JWDDCD2025011400164</v>
      </c>
      <c r="E1215" s="116" t="str">
        <f>VLOOKUP(F1215,辅助信息!A:B,2,FALSE)</f>
        <v>螺纹钢</v>
      </c>
      <c r="F1215" s="116" t="s">
        <v>22</v>
      </c>
      <c r="G1215" s="116">
        <v>30</v>
      </c>
      <c r="H1215" s="116">
        <f>_xlfn.XLOOKUP(C1215&amp;F1215&amp;I1215&amp;J1215,'[1]2025年已发货'!$F:$F&amp;'[1]2025年已发货'!$C:$C&amp;'[1]2025年已发货'!$G:$G&amp;'[1]2025年已发货'!$H:$H,'[1]2025年已发货'!$E:$E,"未发货")</f>
        <v>30</v>
      </c>
      <c r="I1215" s="116" t="str">
        <f>VLOOKUP(B1215,辅助信息!E:I,3,FALSE)</f>
        <v>（商投建工达州中医药科技园-4工区-7号楼）达州市通川区达州中医药职业学院犀牛大道北段</v>
      </c>
      <c r="J1215" s="116" t="str">
        <f>VLOOKUP(B1215,辅助信息!E:I,4,FALSE)</f>
        <v>张扬</v>
      </c>
      <c r="K1215" s="116">
        <f>VLOOKUP(J1215,辅助信息!H:I,2,FALSE)</f>
        <v>18381904567</v>
      </c>
      <c r="L1215" s="116"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6" t="s">
        <v>68</v>
      </c>
      <c r="C1216" s="75">
        <v>45772</v>
      </c>
      <c r="D1216" s="116" t="str">
        <f>VLOOKUP(B1216,辅助信息!E:K,7,FALSE)</f>
        <v>JWDDCD2025011400164</v>
      </c>
      <c r="E1216" s="116" t="str">
        <f>VLOOKUP(F1216,辅助信息!A:B,2,FALSE)</f>
        <v>高线</v>
      </c>
      <c r="F1216" s="116" t="s">
        <v>51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6" t="s">
        <v>68</v>
      </c>
      <c r="C1217" s="75">
        <v>45772</v>
      </c>
      <c r="D1217" s="116" t="str">
        <f>VLOOKUP(B1217,辅助信息!E:K,7,FALSE)</f>
        <v>JWDDCD2025011400164</v>
      </c>
      <c r="E1217" s="116" t="str">
        <f>VLOOKUP(F1217,辅助信息!A:B,2,FALSE)</f>
        <v>盘螺</v>
      </c>
      <c r="F1217" s="116" t="s">
        <v>41</v>
      </c>
      <c r="G1217" s="117">
        <v>3</v>
      </c>
      <c r="H1217" s="117">
        <f>_xlfn.XLOOKUP(C1217&amp;F1217&amp;I1217&amp;J1217,'[1]2025年已发货'!$F:$F&amp;'[1]2025年已发货'!$C:$C&amp;'[1]2025年已发货'!$G:$G&amp;'[1]2025年已发货'!$H:$H,'[1]2025年已发货'!$E:$E,"未发货")</f>
        <v>3</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6" t="s">
        <v>68</v>
      </c>
      <c r="C1218" s="75">
        <v>45772</v>
      </c>
      <c r="D1218" s="116" t="str">
        <f>VLOOKUP(B1218,辅助信息!E:K,7,FALSE)</f>
        <v>JWDDCD2025011400164</v>
      </c>
      <c r="E1218" s="116" t="str">
        <f>VLOOKUP(F1218,辅助信息!A:B,2,FALSE)</f>
        <v>螺纹钢</v>
      </c>
      <c r="F1218" s="116" t="s">
        <v>32</v>
      </c>
      <c r="G1218" s="117">
        <v>17</v>
      </c>
      <c r="H1218" s="117">
        <f>_xlfn.XLOOKUP(C1218&amp;F1218&amp;I1218&amp;J1218,'[1]2025年已发货'!$F:$F&amp;'[1]2025年已发货'!$C:$C&amp;'[1]2025年已发货'!$G:$G&amp;'[1]2025年已发货'!$H:$H,'[1]2025年已发货'!$E:$E,"未发货")</f>
        <v>17</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6" t="s">
        <v>68</v>
      </c>
      <c r="C1219" s="75">
        <v>45772</v>
      </c>
      <c r="D1219" s="116" t="str">
        <f>VLOOKUP(B1219,辅助信息!E:K,7,FALSE)</f>
        <v>JWDDCD2025011400164</v>
      </c>
      <c r="E1219" s="116" t="str">
        <f>VLOOKUP(F1219,辅助信息!A:B,2,FALSE)</f>
        <v>螺纹钢</v>
      </c>
      <c r="F1219" s="116" t="s">
        <v>18</v>
      </c>
      <c r="G1219" s="117">
        <v>12</v>
      </c>
      <c r="H1219" s="117">
        <f>_xlfn.XLOOKUP(C1219&amp;F1219&amp;I1219&amp;J1219,'[1]2025年已发货'!$F:$F&amp;'[1]2025年已发货'!$C:$C&amp;'[1]2025年已发货'!$G:$G&amp;'[1]2025年已发货'!$H:$H,'[1]2025年已发货'!$E:$E,"未发货")</f>
        <v>12</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6" t="s">
        <v>68</v>
      </c>
      <c r="C1220" s="75">
        <v>45773</v>
      </c>
      <c r="D1220" s="116" t="str">
        <f>VLOOKUP(B1220,辅助信息!E:K,7,FALSE)</f>
        <v>JWDDCD2025011400164</v>
      </c>
      <c r="E1220" s="116" t="str">
        <f>VLOOKUP(F1220,辅助信息!A:B,2,FALSE)</f>
        <v>螺纹钢</v>
      </c>
      <c r="F1220" s="116" t="s">
        <v>52</v>
      </c>
      <c r="G1220" s="119">
        <v>15</v>
      </c>
      <c r="H1220" s="117" t="str">
        <f>_xlfn.XLOOKUP(C1220&amp;F1220&amp;I1220&amp;J1220,'[1]2025年已发货'!$F:$F&amp;'[1]2025年已发货'!$C:$C&amp;'[1]2025年已发货'!$G:$G&amp;'[1]2025年已发货'!$H:$H,'[1]2025年已发货'!$E:$E,"未发货")</f>
        <v>未发货</v>
      </c>
      <c r="I1220" s="116" t="str">
        <f>VLOOKUP(B1220,辅助信息!E:I,3,FALSE)</f>
        <v>（商投建工达州中医药科技园-2工区-景观桥）达州市通川区达州中医药职业学院犀牛大道北段</v>
      </c>
      <c r="J1220" s="116" t="str">
        <f>VLOOKUP(B1220,辅助信息!E:I,4,FALSE)</f>
        <v>李波</v>
      </c>
      <c r="K1220" s="116">
        <f>VLOOKUP(J1220,辅助信息!H:I,2,FALSE)</f>
        <v>18381899787</v>
      </c>
      <c r="L1220" s="116"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6" t="s">
        <v>136</v>
      </c>
      <c r="C1221" s="75">
        <v>45773</v>
      </c>
      <c r="D1221" s="116">
        <f>VLOOKUP(B1221,辅助信息!E:K,7,FALSE)</f>
        <v>0</v>
      </c>
      <c r="E1221" s="116" t="str">
        <f>VLOOKUP(F1221,辅助信息!A:B,2,FALSE)</f>
        <v>螺纹钢</v>
      </c>
      <c r="F1221" s="116" t="s">
        <v>27</v>
      </c>
      <c r="G1221" s="119">
        <v>50</v>
      </c>
      <c r="H1221" s="117" t="str">
        <f>_xlfn.XLOOKUP(C1221&amp;F1221&amp;I1221&amp;J1221,'[1]2025年已发货'!$F:$F&amp;'[1]2025年已发货'!$C:$C&amp;'[1]2025年已发货'!$G:$G&amp;'[1]2025年已发货'!$H:$H,'[1]2025年已发货'!$E:$E,"未发货")</f>
        <v>未发货</v>
      </c>
      <c r="I1221" s="116" t="str">
        <f>VLOOKUP(B1221,辅助信息!E:I,3,FALSE)</f>
        <v>(宜宾兴港三江新区长江工业园建设项目-M2-2#厂房)宜宾市翠屏区宜宾汽车零部件配套产业基地(纬五路南)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6" t="s">
        <v>136</v>
      </c>
      <c r="C1222" s="75">
        <v>45773</v>
      </c>
      <c r="D1222" s="116">
        <f>VLOOKUP(B1222,辅助信息!E:K,7,FALSE)</f>
        <v>0</v>
      </c>
      <c r="E1222" s="116" t="str">
        <f>VLOOKUP(F1222,辅助信息!A:B,2,FALSE)</f>
        <v>螺纹钢</v>
      </c>
      <c r="F1222" s="116" t="s">
        <v>30</v>
      </c>
      <c r="G1222" s="119">
        <v>85</v>
      </c>
      <c r="H1222" s="117" t="str">
        <f>_xlfn.XLOOKUP(C1222&amp;F1222&amp;I1222&amp;J1222,'[1]2025年已发货'!$F:$F&amp;'[1]2025年已发货'!$C:$C&amp;'[1]2025年已发货'!$G:$G&amp;'[1]2025年已发货'!$H:$H,'[1]2025年已发货'!$E:$E,"未发货")</f>
        <v>未发货</v>
      </c>
      <c r="I1222" s="116" t="str">
        <f>VLOOKUP(B1222,辅助信息!E:I,3,FALSE)</f>
        <v>(宜宾兴港三江新区长江工业园建设项目-M2-2#厂房)宜宾市翠屏区宜宾汽车零部件配套产业基地(纬五路南)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6" t="s">
        <v>137</v>
      </c>
      <c r="C1223" s="75">
        <v>45773</v>
      </c>
      <c r="D1223" s="116">
        <f>VLOOKUP(B1223,辅助信息!E:K,7,FALSE)</f>
        <v>0</v>
      </c>
      <c r="E1223" s="116" t="str">
        <f>VLOOKUP(F1223,辅助信息!A:B,2,FALSE)</f>
        <v>螺纹钢</v>
      </c>
      <c r="F1223" s="116" t="s">
        <v>90</v>
      </c>
      <c r="G1223" s="119">
        <v>140</v>
      </c>
      <c r="H1223" s="117" t="str">
        <f>_xlfn.XLOOKUP(C1223&amp;F1223&amp;I1223&amp;J1223,'[1]2025年已发货'!$F:$F&amp;'[1]2025年已发货'!$C:$C&amp;'[1]2025年已发货'!$G:$G&amp;'[1]2025年已发货'!$H:$H,'[1]2025年已发货'!$E:$E,"未发货")</f>
        <v>未发货</v>
      </c>
      <c r="I1223" s="116" t="str">
        <f>VLOOKUP(B1223,辅助信息!E:I,3,FALSE)</f>
        <v>(宜宾兴港三江新区长江工业园建设项目-M2-00-04桩)宜宾市翠屏区宜宾汽车零部件配套产业基地(纬五路南)</v>
      </c>
      <c r="J1223" s="116" t="str">
        <f>VLOOKUP(B1223,辅助信息!E:I,4,FALSE)</f>
        <v>王涛</v>
      </c>
      <c r="K1223" s="116">
        <f>VLOOKUP(J1223,辅助信息!H:I,2,FALSE)</f>
        <v>18381110677</v>
      </c>
      <c r="L1223" s="116"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6" t="s">
        <v>138</v>
      </c>
      <c r="C1224" s="75">
        <v>45773</v>
      </c>
      <c r="D1224" s="116">
        <f>VLOOKUP(B1224,辅助信息!E:K,7,FALSE)</f>
        <v>0</v>
      </c>
      <c r="E1224" s="116" t="str">
        <f>VLOOKUP(F1224,辅助信息!A:B,2,FALSE)</f>
        <v>螺纹钢</v>
      </c>
      <c r="F1224" s="116" t="s">
        <v>139</v>
      </c>
      <c r="G1224" s="119">
        <v>45</v>
      </c>
      <c r="H1224" s="117" t="str">
        <f>_xlfn.XLOOKUP(C1224&amp;F1224&amp;I1224&amp;J1224,'[1]2025年已发货'!$F:$F&amp;'[1]2025年已发货'!$C:$C&amp;'[1]2025年已发货'!$G:$G&amp;'[1]2025年已发货'!$H:$H,'[1]2025年已发货'!$E:$E,"未发货")</f>
        <v>未发货</v>
      </c>
      <c r="I1224" s="116" t="str">
        <f>VLOOKUP(B1224,辅助信息!E:I,3,FALSE)</f>
        <v>(宜宾兴港三江新区长江工业园建设项目-M2-6#厂房)宜宾市翠屏区宜宾汽车零部件配套产业基地(纬五路南)</v>
      </c>
      <c r="J1224" s="116" t="str">
        <f>VLOOKUP(B1224,辅助信息!E:I,4,FALSE)</f>
        <v>王涛</v>
      </c>
      <c r="K1224" s="116">
        <f>VLOOKUP(J1224,辅助信息!H:I,2,FALSE)</f>
        <v>18381110677</v>
      </c>
      <c r="L1224" s="116"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6" t="s">
        <v>140</v>
      </c>
      <c r="C1225" s="75">
        <v>45773</v>
      </c>
      <c r="D1225" s="116">
        <f>VLOOKUP(B1225,辅助信息!E:K,7,FALSE)</f>
        <v>0</v>
      </c>
      <c r="E1225" s="116" t="str">
        <f>VLOOKUP(F1225,辅助信息!A:B,2,FALSE)</f>
        <v>盘螺</v>
      </c>
      <c r="F1225" s="116" t="s">
        <v>41</v>
      </c>
      <c r="G1225" s="119">
        <v>10</v>
      </c>
      <c r="H1225" s="117" t="str">
        <f>_xlfn.XLOOKUP(C1225&amp;F1225&amp;I1225&amp;J1225,'[1]2025年已发货'!$F:$F&amp;'[1]2025年已发货'!$C:$C&amp;'[1]2025年已发货'!$G:$G&amp;'[1]2025年已发货'!$H:$H,'[1]2025年已发货'!$E:$E,"未发货")</f>
        <v>未发货</v>
      </c>
      <c r="I1225" s="116" t="str">
        <f>VLOOKUP(B1225,辅助信息!E:I,3,FALSE)</f>
        <v>(宜宾兴港三江新区长江工业园建设项目-M2-7#厂房)宜宾市翠屏区宜宾汽车零部件配套产业基地(纬五路南)</v>
      </c>
      <c r="J1225" s="116" t="str">
        <f>VLOOKUP(B1225,辅助信息!E:I,4,FALSE)</f>
        <v>王涛</v>
      </c>
      <c r="K1225" s="116">
        <f>VLOOKUP(J1225,辅助信息!H:I,2,FALSE)</f>
        <v>18381110677</v>
      </c>
      <c r="L1225" s="116"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6" t="s">
        <v>140</v>
      </c>
      <c r="C1226" s="75">
        <v>45773</v>
      </c>
      <c r="D1226" s="116">
        <f>VLOOKUP(B1226,辅助信息!E:K,7,FALSE)</f>
        <v>0</v>
      </c>
      <c r="E1226" s="116" t="str">
        <f>VLOOKUP(F1226,辅助信息!A:B,2,FALSE)</f>
        <v>螺纹钢</v>
      </c>
      <c r="F1226" s="116" t="s">
        <v>133</v>
      </c>
      <c r="G1226" s="119">
        <v>65</v>
      </c>
      <c r="H1226" s="117" t="str">
        <f>_xlfn.XLOOKUP(C1226&amp;F1226&amp;I1226&amp;J1226,'[1]2025年已发货'!$F:$F&amp;'[1]2025年已发货'!$C:$C&amp;'[1]2025年已发货'!$G:$G&amp;'[1]2025年已发货'!$H:$H,'[1]2025年已发货'!$E:$E,"未发货")</f>
        <v>未发货</v>
      </c>
      <c r="I1226" s="116" t="str">
        <f>VLOOKUP(B1226,辅助信息!E:I,3,FALSE)</f>
        <v>(宜宾兴港三江新区长江工业园建设项目-M2-7#厂房)宜宾市翠屏区宜宾汽车零部件配套产业基地(纬五路南)</v>
      </c>
      <c r="J1226" s="116" t="str">
        <f>VLOOKUP(B1226,辅助信息!E:I,4,FALSE)</f>
        <v>王涛</v>
      </c>
      <c r="K1226" s="116">
        <f>VLOOKUP(J1226,辅助信息!H:I,2,FALSE)</f>
        <v>18381110677</v>
      </c>
      <c r="L1226" s="116"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6">
        <f>VLOOKUP(B1227,辅助信息!E:K,7,FALSE)</f>
        <v>0</v>
      </c>
      <c r="E1227" s="116" t="e">
        <f>VLOOKUP(F1227,辅助信息!A:B,2,FALSE)</f>
        <v>#N/A</v>
      </c>
      <c r="F1227" s="45" t="s">
        <v>144</v>
      </c>
      <c r="G1227" s="119">
        <v>12</v>
      </c>
      <c r="H1227" s="117">
        <f>_xlfn.XLOOKUP(C1227&amp;F1227&amp;I1227&amp;J1227,'[1]2025年已发货'!$F:$F&amp;'[1]2025年已发货'!$C:$C&amp;'[1]2025年已发货'!$G:$G&amp;'[1]2025年已发货'!$H:$H,'[1]2025年已发货'!$E:$E,"未发货")</f>
        <v>12</v>
      </c>
      <c r="I1227" s="116" t="str">
        <f>VLOOKUP(B1227,辅助信息!E:I,3,FALSE)</f>
        <v>(宜宾兴港三江新区长江工业园建设项目-9#厂房)宜宾市翠屏区宜宾汽车零部件配套产业基地(纬五路南)</v>
      </c>
      <c r="J1227" s="116" t="str">
        <f>VLOOKUP(B1227,辅助信息!E:I,4,FALSE)</f>
        <v>严石林</v>
      </c>
      <c r="K1227" s="116">
        <f>VLOOKUP(J1227,辅助信息!H:I,2,FALSE)</f>
        <v>15924731822</v>
      </c>
      <c r="L1227" s="116"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6">
        <f>VLOOKUP(B1228,辅助信息!E:K,7,FALSE)</f>
        <v>0</v>
      </c>
      <c r="E1228" s="116" t="str">
        <f>VLOOKUP(F1228,辅助信息!A:B,2,FALSE)</f>
        <v>螺纹钢</v>
      </c>
      <c r="F1228" s="45" t="s">
        <v>142</v>
      </c>
      <c r="G1228" s="119">
        <v>75</v>
      </c>
      <c r="H1228" s="117">
        <f>_xlfn.XLOOKUP(C1228&amp;F1228&amp;I1228&amp;J1228,'[1]2025年已发货'!$F:$F&amp;'[1]2025年已发货'!$C:$C&amp;'[1]2025年已发货'!$G:$G&amp;'[1]2025年已发货'!$H:$H,'[1]2025年已发货'!$E:$E,"未发货")</f>
        <v>75</v>
      </c>
      <c r="I1228" s="116" t="str">
        <f>VLOOKUP(B1228,辅助信息!E:I,3,FALSE)</f>
        <v>(宜宾兴港三江新区长江工业园建设项目-9#厂房)宜宾市翠屏区宜宾汽车零部件配套产业基地(纬五路南)</v>
      </c>
      <c r="J1228" s="116" t="str">
        <f>VLOOKUP(B1228,辅助信息!E:I,4,FALSE)</f>
        <v>严石林</v>
      </c>
      <c r="K1228" s="116">
        <f>VLOOKUP(J1228,辅助信息!H:I,2,FALSE)</f>
        <v>15924731822</v>
      </c>
      <c r="L1228" s="116"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6">
        <f>VLOOKUP(B1229,辅助信息!E:K,7,FALSE)</f>
        <v>0</v>
      </c>
      <c r="E1229" s="116" t="str">
        <f>VLOOKUP(F1229,辅助信息!A:B,2,FALSE)</f>
        <v>螺纹钢</v>
      </c>
      <c r="F1229" s="45" t="s">
        <v>143</v>
      </c>
      <c r="G1229" s="119">
        <v>18</v>
      </c>
      <c r="H1229" s="117">
        <f>_xlfn.XLOOKUP(C1229&amp;F1229&amp;I1229&amp;J1229,'[1]2025年已发货'!$F:$F&amp;'[1]2025年已发货'!$C:$C&amp;'[1]2025年已发货'!$G:$G&amp;'[1]2025年已发货'!$H:$H,'[1]2025年已发货'!$E:$E,"未发货")</f>
        <v>18</v>
      </c>
      <c r="I1229" s="116" t="str">
        <f>VLOOKUP(B1229,辅助信息!E:I,3,FALSE)</f>
        <v>(宜宾兴港三江新区长江工业园建设项目-9#厂房)宜宾市翠屏区宜宾汽车零部件配套产业基地(纬五路南)</v>
      </c>
      <c r="J1229" s="116" t="str">
        <f>VLOOKUP(B1229,辅助信息!E:I,4,FALSE)</f>
        <v>严石林</v>
      </c>
      <c r="K1229" s="116">
        <f>VLOOKUP(J1229,辅助信息!H:I,2,FALSE)</f>
        <v>15924731822</v>
      </c>
      <c r="L1229" s="116"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20" t="s">
        <v>131</v>
      </c>
      <c r="C1230" s="75">
        <v>45773</v>
      </c>
      <c r="D1230" s="116">
        <f>VLOOKUP(B1230,辅助信息!E:K,7,FALSE)</f>
        <v>0</v>
      </c>
      <c r="E1230" s="116" t="str">
        <f>VLOOKUP(F1230,辅助信息!A:B,2,FALSE)</f>
        <v>螺纹钢</v>
      </c>
      <c r="F1230" s="45" t="s">
        <v>30</v>
      </c>
      <c r="G1230" s="112">
        <v>140</v>
      </c>
      <c r="H1230" s="117" t="str">
        <f>_xlfn.XLOOKUP(C1230&amp;F1230&amp;I1230&amp;J1230,'[1]2025年已发货'!$F:$F&amp;'[1]2025年已发货'!$C:$C&amp;'[1]2025年已发货'!$G:$G&amp;'[1]2025年已发货'!$H:$H,'[1]2025年已发货'!$E:$E,"未发货")</f>
        <v>未发货</v>
      </c>
      <c r="I1230" s="116" t="str">
        <f>VLOOKUP(B1230,辅助信息!E:I,3,FALSE)</f>
        <v>(宜宾兴港三江新区长江工业园建设项目-11#厂房)宜宾市翠屏区宜宾汽车零部件配套产业基地(纬五路南)</v>
      </c>
      <c r="J1230" s="116" t="str">
        <f>VLOOKUP(B1230,辅助信息!E:I,4,FALSE)</f>
        <v>严石林</v>
      </c>
      <c r="K1230" s="116">
        <f>VLOOKUP(J1230,辅助信息!H:I,2,FALSE)</f>
        <v>15924731822</v>
      </c>
      <c r="L1230" s="116"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20" t="s">
        <v>145</v>
      </c>
      <c r="C1231" s="75">
        <v>45773</v>
      </c>
      <c r="D1231" s="116">
        <f>VLOOKUP(B1231,辅助信息!E:K,7,FALSE)</f>
        <v>0</v>
      </c>
      <c r="E1231" s="116" t="str">
        <f>VLOOKUP(F1231,辅助信息!A:B,2,FALSE)</f>
        <v>螺纹钢</v>
      </c>
      <c r="F1231" s="45" t="s">
        <v>46</v>
      </c>
      <c r="G1231" s="112">
        <v>140</v>
      </c>
      <c r="H1231" s="117" t="str">
        <f>_xlfn.XLOOKUP(C1231&amp;F1231&amp;I1231&amp;J1231,'[1]2025年已发货'!$F:$F&amp;'[1]2025年已发货'!$C:$C&amp;'[1]2025年已发货'!$G:$G&amp;'[1]2025年已发货'!$H:$H,'[1]2025年已发货'!$E:$E,"未发货")</f>
        <v>未发货</v>
      </c>
      <c r="I1231" s="116" t="str">
        <f>VLOOKUP(B1231,辅助信息!E:I,3,FALSE)</f>
        <v>(宜宾兴港三江新区长江工业园建设项目-3#8#9#承台)宜宾市翠屏区宜宾汽车零部件配套产业基地(纬五路南)</v>
      </c>
      <c r="J1231" s="116" t="str">
        <f>VLOOKUP(B1231,辅助信息!E:I,4,FALSE)</f>
        <v>严石林</v>
      </c>
      <c r="K1231" s="116">
        <f>VLOOKUP(J1231,辅助信息!H:I,2,FALSE)</f>
        <v>15924731822</v>
      </c>
      <c r="L1231" s="116"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6" t="str">
        <f>VLOOKUP(B1232,辅助信息!E:K,7,FALSE)</f>
        <v>JWDDCD2025011400164</v>
      </c>
      <c r="E1232" s="116" t="str">
        <f>VLOOKUP(F1232,辅助信息!A:B,2,FALSE)</f>
        <v>盘螺</v>
      </c>
      <c r="F1232" s="45" t="s">
        <v>49</v>
      </c>
      <c r="G1232" s="41">
        <v>6</v>
      </c>
      <c r="H1232" s="117" t="str">
        <f>_xlfn.XLOOKUP(C1232&amp;F1232&amp;I1232&amp;J1232,'[1]2025年已发货'!$F:$F&amp;'[1]2025年已发货'!$C:$C&amp;'[1]2025年已发货'!$G:$G&amp;'[1]2025年已发货'!$H:$H,'[1]2025年已发货'!$E:$E,"未发货")</f>
        <v>未发货</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6" t="str">
        <f>VLOOKUP(B1233,辅助信息!E:K,7,FALSE)</f>
        <v>JWDDCD2025011400164</v>
      </c>
      <c r="E1233" s="116" t="str">
        <f>VLOOKUP(F1233,辅助信息!A:B,2,FALSE)</f>
        <v>盘螺</v>
      </c>
      <c r="F1233" s="45" t="s">
        <v>40</v>
      </c>
      <c r="G1233" s="41">
        <v>15</v>
      </c>
      <c r="H1233" s="117" t="str">
        <f>_xlfn.XLOOKUP(C1233&amp;F1233&amp;I1233&amp;J1233,'[1]2025年已发货'!$F:$F&amp;'[1]2025年已发货'!$C:$C&amp;'[1]2025年已发货'!$G:$G&amp;'[1]2025年已发货'!$H:$H,'[1]2025年已发货'!$E:$E,"未发货")</f>
        <v>未发货</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6" t="str">
        <f>VLOOKUP(B1234,辅助信息!E:K,7,FALSE)</f>
        <v>JWDDCD2025011400164</v>
      </c>
      <c r="E1234" s="116" t="str">
        <f>VLOOKUP(F1234,辅助信息!A:B,2,FALSE)</f>
        <v>盘螺</v>
      </c>
      <c r="F1234" s="45" t="s">
        <v>41</v>
      </c>
      <c r="G1234" s="41">
        <v>3</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6" t="str">
        <f>VLOOKUP(B1235,辅助信息!E:K,7,FALSE)</f>
        <v>JWDDCD2025011400164</v>
      </c>
      <c r="E1235" s="116" t="str">
        <f>VLOOKUP(F1235,辅助信息!A:B,2,FALSE)</f>
        <v>螺纹钢</v>
      </c>
      <c r="F1235" s="45" t="s">
        <v>27</v>
      </c>
      <c r="G1235" s="41">
        <v>21</v>
      </c>
      <c r="H1235" s="117" t="str">
        <f>_xlfn.XLOOKUP(C1235&amp;F1235&amp;I1235&amp;J1235,'[1]2025年已发货'!$F:$F&amp;'[1]2025年已发货'!$C:$C&amp;'[1]2025年已发货'!$G:$G&amp;'[1]2025年已发货'!$H:$H,'[1]2025年已发货'!$E:$E,"未发货")</f>
        <v>未发货</v>
      </c>
      <c r="I1235" s="116" t="str">
        <f>VLOOKUP(B1235,辅助信息!E:I,3,FALSE)</f>
        <v>（商投建工达州中医药科技园-1工区）达州市通川区达州中医药职业学院犀牛大道北段</v>
      </c>
      <c r="J1235" s="116" t="str">
        <f>VLOOKUP(B1235,辅助信息!E:I,4,FALSE)</f>
        <v>程黄刚</v>
      </c>
      <c r="K1235" s="116">
        <f>VLOOKUP(J1235,辅助信息!H:I,2,FALSE)</f>
        <v>15108211617</v>
      </c>
      <c r="L1235" s="116"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6" t="str">
        <f>VLOOKUP(B1236,辅助信息!E:K,7,FALSE)</f>
        <v>JWDDCD2025011400164</v>
      </c>
      <c r="E1236" s="116" t="str">
        <f>VLOOKUP(F1236,辅助信息!A:B,2,FALSE)</f>
        <v>螺纹钢</v>
      </c>
      <c r="F1236" s="45" t="s">
        <v>32</v>
      </c>
      <c r="G1236" s="41">
        <v>18</v>
      </c>
      <c r="H1236" s="117" t="str">
        <f>_xlfn.XLOOKUP(C1236&amp;F1236&amp;I1236&amp;J1236,'[1]2025年已发货'!$F:$F&amp;'[1]2025年已发货'!$C:$C&amp;'[1]2025年已发货'!$G:$G&amp;'[1]2025年已发货'!$H:$H,'[1]2025年已发货'!$E:$E,"未发货")</f>
        <v>未发货</v>
      </c>
      <c r="I1236" s="116" t="str">
        <f>VLOOKUP(B1236,辅助信息!E:I,3,FALSE)</f>
        <v>（商投建工达州中医药科技园-1工区）达州市通川区达州中医药职业学院犀牛大道北段</v>
      </c>
      <c r="J1236" s="116" t="str">
        <f>VLOOKUP(B1236,辅助信息!E:I,4,FALSE)</f>
        <v>程黄刚</v>
      </c>
      <c r="K1236" s="116">
        <f>VLOOKUP(J1236,辅助信息!H:I,2,FALSE)</f>
        <v>15108211617</v>
      </c>
      <c r="L1236" s="116"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6" t="str">
        <f>VLOOKUP(B1237,辅助信息!E:K,7,FALSE)</f>
        <v>JWDDCD2025011400164</v>
      </c>
      <c r="E1237" s="116" t="str">
        <f>VLOOKUP(F1237,辅助信息!A:B,2,FALSE)</f>
        <v>螺纹钢</v>
      </c>
      <c r="F1237" s="45" t="s">
        <v>30</v>
      </c>
      <c r="G1237" s="41">
        <v>3</v>
      </c>
      <c r="H1237" s="117" t="str">
        <f>_xlfn.XLOOKUP(C1237&amp;F1237&amp;I1237&amp;J1237,'[1]2025年已发货'!$F:$F&amp;'[1]2025年已发货'!$C:$C&amp;'[1]2025年已发货'!$G:$G&amp;'[1]2025年已发货'!$H:$H,'[1]2025年已发货'!$E:$E,"未发货")</f>
        <v>未发货</v>
      </c>
      <c r="I1237" s="116" t="str">
        <f>VLOOKUP(B1237,辅助信息!E:I,3,FALSE)</f>
        <v>（商投建工达州中医药科技园-1工区）达州市通川区达州中医药职业学院犀牛大道北段</v>
      </c>
      <c r="J1237" s="116" t="str">
        <f>VLOOKUP(B1237,辅助信息!E:I,4,FALSE)</f>
        <v>程黄刚</v>
      </c>
      <c r="K1237" s="116">
        <f>VLOOKUP(J1237,辅助信息!H:I,2,FALSE)</f>
        <v>15108211617</v>
      </c>
      <c r="L1237" s="116"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6" t="str">
        <f>VLOOKUP(B1238,辅助信息!E:K,7,FALSE)</f>
        <v>JWDDCD2025011400164</v>
      </c>
      <c r="E1238" s="116" t="str">
        <f>VLOOKUP(F1238,辅助信息!A:B,2,FALSE)</f>
        <v>螺纹钢</v>
      </c>
      <c r="F1238" s="45" t="s">
        <v>33</v>
      </c>
      <c r="G1238" s="41">
        <v>15</v>
      </c>
      <c r="H1238" s="117" t="str">
        <f>_xlfn.XLOOKUP(C1238&amp;F1238&amp;I1238&amp;J1238,'[1]2025年已发货'!$F:$F&amp;'[1]2025年已发货'!$C:$C&amp;'[1]2025年已发货'!$G:$G&amp;'[1]2025年已发货'!$H:$H,'[1]2025年已发货'!$E:$E,"未发货")</f>
        <v>未发货</v>
      </c>
      <c r="I1238" s="116" t="str">
        <f>VLOOKUP(B1238,辅助信息!E:I,3,FALSE)</f>
        <v>（商投建工达州中医药科技园-1工区）达州市通川区达州中医药职业学院犀牛大道北段</v>
      </c>
      <c r="J1238" s="116" t="str">
        <f>VLOOKUP(B1238,辅助信息!E:I,4,FALSE)</f>
        <v>程黄刚</v>
      </c>
      <c r="K1238" s="116">
        <f>VLOOKUP(J1238,辅助信息!H:I,2,FALSE)</f>
        <v>15108211617</v>
      </c>
      <c r="L1238" s="116"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6" t="str">
        <f>VLOOKUP(B1239,辅助信息!E:K,7,FALSE)</f>
        <v>JWDDCD2025011400164</v>
      </c>
      <c r="E1239" s="116" t="str">
        <f>VLOOKUP(F1239,辅助信息!A:B,2,FALSE)</f>
        <v>螺纹钢</v>
      </c>
      <c r="F1239" s="45" t="s">
        <v>28</v>
      </c>
      <c r="G1239" s="41">
        <v>9</v>
      </c>
      <c r="H1239" s="117" t="str">
        <f>_xlfn.XLOOKUP(C1239&amp;F1239&amp;I1239&amp;J1239,'[1]2025年已发货'!$F:$F&amp;'[1]2025年已发货'!$C:$C&amp;'[1]2025年已发货'!$G:$G&amp;'[1]2025年已发货'!$H:$H,'[1]2025年已发货'!$E:$E,"未发货")</f>
        <v>未发货</v>
      </c>
      <c r="I1239" s="116" t="str">
        <f>VLOOKUP(B1239,辅助信息!E:I,3,FALSE)</f>
        <v>（商投建工达州中医药科技园-1工区）达州市通川区达州中医药职业学院犀牛大道北段</v>
      </c>
      <c r="J1239" s="116" t="str">
        <f>VLOOKUP(B1239,辅助信息!E:I,4,FALSE)</f>
        <v>程黄刚</v>
      </c>
      <c r="K1239" s="116">
        <f>VLOOKUP(J1239,辅助信息!H:I,2,FALSE)</f>
        <v>15108211617</v>
      </c>
      <c r="L1239" s="116"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1" t="str">
        <f>VLOOKUP(B1240,辅助信息!E:K,7,FALSE)</f>
        <v>JWDDCD2025011400164</v>
      </c>
      <c r="E1240" s="116" t="str">
        <f>VLOOKUP(F1240,辅助信息!A:B,2,FALSE)</f>
        <v>螺纹钢</v>
      </c>
      <c r="F1240" s="45" t="s">
        <v>18</v>
      </c>
      <c r="G1240" s="41">
        <v>9</v>
      </c>
      <c r="H1240" s="117" t="str">
        <f>_xlfn.XLOOKUP(C1240&amp;F1240&amp;I1240&amp;J1240,'[1]2025年已发货'!$F:$F&amp;'[1]2025年已发货'!$C:$C&amp;'[1]2025年已发货'!$G:$G&amp;'[1]2025年已发货'!$H:$H,'[1]2025年已发货'!$E:$E,"未发货")</f>
        <v>未发货</v>
      </c>
      <c r="I1240" s="116" t="str">
        <f>VLOOKUP(B1240,辅助信息!E:I,3,FALSE)</f>
        <v>（商投建工达州中医药科技园-1工区）达州市通川区达州中医药职业学院犀牛大道北段</v>
      </c>
      <c r="J1240" s="116" t="str">
        <f>VLOOKUP(B1240,辅助信息!E:I,4,FALSE)</f>
        <v>程黄刚</v>
      </c>
      <c r="K1240" s="116">
        <f>VLOOKUP(J1240,辅助信息!H:I,2,FALSE)</f>
        <v>15108211617</v>
      </c>
      <c r="L1240" s="116"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2">
        <v>45773</v>
      </c>
      <c r="D1241" s="123" t="str">
        <f>VLOOKUP(B1241,辅助信息!E:K,7,FALSE)</f>
        <v>JWDDCD2024102400111</v>
      </c>
      <c r="E1241" s="116" t="str">
        <f>VLOOKUP(F1241,辅助信息!A:B,2,FALSE)</f>
        <v>盘螺</v>
      </c>
      <c r="F1241" s="45" t="s">
        <v>26</v>
      </c>
      <c r="G1241" s="41">
        <v>9</v>
      </c>
      <c r="H1241" s="124" t="str">
        <f>_xlfn.XLOOKUP(C1241&amp;F1241&amp;I1241&amp;J1241,'[1]2025年已发货'!$F:$F&amp;'[1]2025年已发货'!$C:$C&amp;'[1]2025年已发货'!$G:$G&amp;'[1]2025年已发货'!$H:$H,'[1]2025年已发货'!$E:$E,"未发货")</f>
        <v>未发货</v>
      </c>
      <c r="I1241" s="116" t="str">
        <f>VLOOKUP(B1241,辅助信息!E:I,3,FALSE)</f>
        <v>（五冶达州国道542项目-三工区桥梁3工段）四川省达州市达川区赵固镇水文村原村委会下300米</v>
      </c>
      <c r="J1241" s="116" t="str">
        <f>VLOOKUP(B1241,辅助信息!E:I,4,FALSE)</f>
        <v>李代茂</v>
      </c>
      <c r="K1241" s="116">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67" si="52">IF(OR(M1241="",N1241&lt;&gt;""),"",MAX(M1241-TODAY(),0))</f>
        <v>0</v>
      </c>
      <c r="P1241" s="64">
        <f ca="1" t="shared" ref="P1241:P1267"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5">
        <v>45773</v>
      </c>
      <c r="D1242" s="126" t="str">
        <f>VLOOKUP(B1242,辅助信息!E:K,7,FALSE)</f>
        <v>JWDDCD2024102400111</v>
      </c>
      <c r="E1242" s="116" t="str">
        <f>VLOOKUP(F1242,辅助信息!A:B,2,FALSE)</f>
        <v>螺纹钢</v>
      </c>
      <c r="F1242" s="45" t="s">
        <v>27</v>
      </c>
      <c r="G1242" s="41">
        <v>6</v>
      </c>
      <c r="H1242" s="124" t="str">
        <f>_xlfn.XLOOKUP(C1242&amp;F1242&amp;I1242&amp;J1242,'[1]2025年已发货'!$F:$F&amp;'[1]2025年已发货'!$C:$C&amp;'[1]2025年已发货'!$G:$G&amp;'[1]2025年已发货'!$H:$H,'[1]2025年已发货'!$E:$E,"未发货")</f>
        <v>未发货</v>
      </c>
      <c r="I1242" s="116" t="str">
        <f>VLOOKUP(B1242,辅助信息!E:I,3,FALSE)</f>
        <v>（五冶达州国道542项目-三工区桥梁3工段）四川省达州市达川区赵固镇水文村原村委会下300米</v>
      </c>
      <c r="J1242" s="116" t="str">
        <f>VLOOKUP(B1242,辅助信息!E:I,4,FALSE)</f>
        <v>李代茂</v>
      </c>
      <c r="K1242" s="116">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5">
        <v>45773</v>
      </c>
      <c r="D1243" s="126" t="str">
        <f>VLOOKUP(B1243,辅助信息!E:K,7,FALSE)</f>
        <v>JWDDCD2024102400111</v>
      </c>
      <c r="E1243" s="116" t="str">
        <f>VLOOKUP(F1243,辅助信息!A:B,2,FALSE)</f>
        <v>螺纹钢</v>
      </c>
      <c r="F1243" s="45" t="s">
        <v>19</v>
      </c>
      <c r="G1243" s="41">
        <v>21</v>
      </c>
      <c r="H1243" s="124" t="str">
        <f>_xlfn.XLOOKUP(C1243&amp;F1243&amp;I1243&amp;J1243,'[1]2025年已发货'!$F:$F&amp;'[1]2025年已发货'!$C:$C&amp;'[1]2025年已发货'!$G:$G&amp;'[1]2025年已发货'!$H:$H,'[1]2025年已发货'!$E:$E,"未发货")</f>
        <v>未发货</v>
      </c>
      <c r="I1243" s="116" t="str">
        <f>VLOOKUP(B1243,辅助信息!E:I,3,FALSE)</f>
        <v>（五冶达州国道542项目-三工区桥梁3工段）四川省达州市达川区赵固镇水文村原村委会下300米</v>
      </c>
      <c r="J1243" s="116" t="str">
        <f>VLOOKUP(B1243,辅助信息!E:I,4,FALSE)</f>
        <v>李代茂</v>
      </c>
      <c r="K1243" s="116">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5">
        <v>45773</v>
      </c>
      <c r="D1244" s="126" t="str">
        <f>VLOOKUP(B1244,辅助信息!E:K,7,FALSE)</f>
        <v>JWDDCD2024102400111</v>
      </c>
      <c r="E1244" s="116" t="str">
        <f>VLOOKUP(F1244,辅助信息!A:B,2,FALSE)</f>
        <v>螺纹钢</v>
      </c>
      <c r="F1244" s="45" t="s">
        <v>65</v>
      </c>
      <c r="G1244" s="41">
        <v>12</v>
      </c>
      <c r="H1244" s="124" t="str">
        <f>_xlfn.XLOOKUP(C1244&amp;F1244&amp;I1244&amp;J1244,'[1]2025年已发货'!$F:$F&amp;'[1]2025年已发货'!$C:$C&amp;'[1]2025年已发货'!$G:$G&amp;'[1]2025年已发货'!$H:$H,'[1]2025年已发货'!$E:$E,"未发货")</f>
        <v>未发货</v>
      </c>
      <c r="I1244" s="116" t="str">
        <f>VLOOKUP(B1244,辅助信息!E:I,3,FALSE)</f>
        <v>（五冶达州国道542项目-三工区桥梁3工段）四川省达州市达川区赵固镇水文村原村委会下300米</v>
      </c>
      <c r="J1244" s="116" t="str">
        <f>VLOOKUP(B1244,辅助信息!E:I,4,FALSE)</f>
        <v>李代茂</v>
      </c>
      <c r="K1244" s="116">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5">
        <v>45773</v>
      </c>
      <c r="D1245" s="126" t="str">
        <f>VLOOKUP(B1245,辅助信息!E:K,7,FALSE)</f>
        <v>JWDDCD2024102400111</v>
      </c>
      <c r="E1245" s="116" t="str">
        <f>VLOOKUP(F1245,辅助信息!A:B,2,FALSE)</f>
        <v>螺纹钢</v>
      </c>
      <c r="F1245" s="45" t="s">
        <v>52</v>
      </c>
      <c r="G1245" s="41">
        <v>15</v>
      </c>
      <c r="H1245" s="124" t="str">
        <f>_xlfn.XLOOKUP(C1245&amp;F1245&amp;I1245&amp;J1245,'[1]2025年已发货'!$F:$F&amp;'[1]2025年已发货'!$C:$C&amp;'[1]2025年已发货'!$G:$G&amp;'[1]2025年已发货'!$H:$H,'[1]2025年已发货'!$E:$E,"未发货")</f>
        <v>未发货</v>
      </c>
      <c r="I1245" s="116" t="str">
        <f>VLOOKUP(B1245,辅助信息!E:I,3,FALSE)</f>
        <v>（五冶达州国道542项目-三工区桥梁3工段）四川省达州市达川区赵固镇水文村原村委会下300米</v>
      </c>
      <c r="J1245" s="116" t="str">
        <f>VLOOKUP(B1245,辅助信息!E:I,4,FALSE)</f>
        <v>李代茂</v>
      </c>
      <c r="K1245" s="116">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94" t="s">
        <v>146</v>
      </c>
      <c r="B1246" s="45" t="s">
        <v>70</v>
      </c>
      <c r="C1246" s="125">
        <v>45773</v>
      </c>
      <c r="D1246" s="126" t="str">
        <f>VLOOKUP(B1246,辅助信息!E:K,7,FALSE)</f>
        <v>JWDDCD2024102400111</v>
      </c>
      <c r="E1246" s="116" t="str">
        <f>VLOOKUP(F1246,辅助信息!A:B,2,FALSE)</f>
        <v>螺纹钢</v>
      </c>
      <c r="F1246" s="45" t="s">
        <v>27</v>
      </c>
      <c r="G1246" s="41">
        <v>8</v>
      </c>
      <c r="H1246" s="124" t="str">
        <f>_xlfn.XLOOKUP(C1246&amp;F1246&amp;I1246&amp;J1246,'[1]2025年已发货'!$F:$F&amp;'[1]2025年已发货'!$C:$C&amp;'[1]2025年已发货'!$G:$G&amp;'[1]2025年已发货'!$H:$H,'[1]2025年已发货'!$E:$E,"未发货")</f>
        <v>未发货</v>
      </c>
      <c r="I1246" s="116" t="str">
        <f>VLOOKUP(B1246,辅助信息!E:I,3,FALSE)</f>
        <v>（五冶达州国道542项目-一工区路基二工段）四川省达州市达川区石桥镇列宁街熊家营</v>
      </c>
      <c r="J1246" s="116" t="str">
        <f>VLOOKUP(B1246,辅助信息!E:I,4,FALSE)</f>
        <v>黄纯益</v>
      </c>
      <c r="K1246" s="116">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95"/>
      <c r="B1247" s="45" t="s">
        <v>87</v>
      </c>
      <c r="C1247" s="125">
        <v>45773</v>
      </c>
      <c r="D1247" s="126" t="str">
        <f>VLOOKUP(B1247,辅助信息!E:K,7,FALSE)</f>
        <v>JWDDCD2024102400111</v>
      </c>
      <c r="E1247" s="116" t="str">
        <f>VLOOKUP(F1247,辅助信息!A:B,2,FALSE)</f>
        <v>螺纹钢</v>
      </c>
      <c r="F1247" s="45" t="s">
        <v>27</v>
      </c>
      <c r="G1247" s="41">
        <v>24</v>
      </c>
      <c r="H1247" s="124" t="str">
        <f>_xlfn.XLOOKUP(C1247&amp;F1247&amp;I1247&amp;J1247,'[1]2025年已发货'!$F:$F&amp;'[1]2025年已发货'!$C:$C&amp;'[1]2025年已发货'!$G:$G&amp;'[1]2025年已发货'!$H:$H,'[1]2025年已发货'!$E:$E,"未发货")</f>
        <v>未发货</v>
      </c>
      <c r="I1247" s="116" t="str">
        <f>VLOOKUP(B1247,辅助信息!E:I,3,FALSE)</f>
        <v>（五冶达州国道542项目-一工区桥梁二工段）四川省达州市达川区达川区石梯镇石成村</v>
      </c>
      <c r="J1247" s="116" t="str">
        <f>VLOOKUP(B1247,辅助信息!E:I,4,FALSE)</f>
        <v>夏树彬</v>
      </c>
      <c r="K1247" s="116">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0"/>
      <c r="B1248" s="45" t="s">
        <v>87</v>
      </c>
      <c r="C1248" s="125">
        <v>45773</v>
      </c>
      <c r="D1248" s="126" t="str">
        <f>VLOOKUP(B1248,辅助信息!E:K,7,FALSE)</f>
        <v>JWDDCD2024102400111</v>
      </c>
      <c r="E1248" s="116" t="str">
        <f>VLOOKUP(F1248,辅助信息!A:B,2,FALSE)</f>
        <v>螺纹钢</v>
      </c>
      <c r="F1248" s="45" t="s">
        <v>19</v>
      </c>
      <c r="G1248" s="41">
        <v>12</v>
      </c>
      <c r="H1248" s="124" t="str">
        <f>_xlfn.XLOOKUP(C1248&amp;F1248&amp;I1248&amp;J1248,'[1]2025年已发货'!$F:$F&amp;'[1]2025年已发货'!$C:$C&amp;'[1]2025年已发货'!$G:$G&amp;'[1]2025年已发货'!$H:$H,'[1]2025年已发货'!$E:$E,"未发货")</f>
        <v>未发货</v>
      </c>
      <c r="I1248" s="116" t="str">
        <f>VLOOKUP(B1248,辅助信息!E:I,3,FALSE)</f>
        <v>（五冶达州国道542项目-一工区桥梁二工段）四川省达州市达川区达川区石梯镇石成村</v>
      </c>
      <c r="J1248" s="116" t="str">
        <f>VLOOKUP(B1248,辅助信息!E:I,4,FALSE)</f>
        <v>夏树彬</v>
      </c>
      <c r="K1248" s="116">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5">
        <v>45773</v>
      </c>
      <c r="D1249" s="126" t="str">
        <f>VLOOKUP(B1249,辅助信息!E:K,7,FALSE)</f>
        <v>JWDDCD2024102400111</v>
      </c>
      <c r="E1249" s="116" t="str">
        <f>VLOOKUP(F1249,辅助信息!A:B,2,FALSE)</f>
        <v>螺纹钢</v>
      </c>
      <c r="F1249" s="45" t="s">
        <v>28</v>
      </c>
      <c r="G1249" s="41">
        <v>27</v>
      </c>
      <c r="H1249" s="124" t="str">
        <f>_xlfn.XLOOKUP(C1249&amp;F1249&amp;I1249&amp;J1249,'[1]2025年已发货'!$F:$F&amp;'[1]2025年已发货'!$C:$C&amp;'[1]2025年已发货'!$G:$G&amp;'[1]2025年已发货'!$H:$H,'[1]2025年已发货'!$E:$E,"未发货")</f>
        <v>未发货</v>
      </c>
      <c r="I1249" s="116" t="str">
        <f>VLOOKUP(B1249,辅助信息!E:I,3,FALSE)</f>
        <v>（五冶达州国道542项目-二工区黄家湾隧道工段）四川省达州市达川区赵固镇黄家坡</v>
      </c>
      <c r="J1249" s="116" t="str">
        <f>VLOOKUP(B1249,辅助信息!E:I,4,FALSE)</f>
        <v>罗永方</v>
      </c>
      <c r="K1249" s="116">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5">
        <v>45773</v>
      </c>
      <c r="D1250" s="126" t="str">
        <f>VLOOKUP(B1250,辅助信息!E:K,7,FALSE)</f>
        <v>JWDDCD2024102400111</v>
      </c>
      <c r="E1250" s="116" t="str">
        <f>VLOOKUP(F1250,辅助信息!A:B,2,FALSE)</f>
        <v>螺纹钢</v>
      </c>
      <c r="F1250" s="45" t="s">
        <v>27</v>
      </c>
      <c r="G1250" s="41">
        <v>3</v>
      </c>
      <c r="H1250" s="124"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（五冶达州国道542项目-二工区巴河特大桥工段-4号墩）达州市达川区桥湾镇陈余村</v>
      </c>
      <c r="J1250" s="116" t="str">
        <f>VLOOKUP(B1250,辅助信息!E:I,4,FALSE)</f>
        <v>谭福中</v>
      </c>
      <c r="K1250" s="116">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5">
        <v>45773</v>
      </c>
      <c r="D1251" s="126" t="str">
        <f>VLOOKUP(B1251,辅助信息!E:K,7,FALSE)</f>
        <v>JWDDCD2024102400111</v>
      </c>
      <c r="E1251" s="116" t="str">
        <f>VLOOKUP(F1251,辅助信息!A:B,2,FALSE)</f>
        <v>螺纹钢</v>
      </c>
      <c r="F1251" s="45" t="s">
        <v>33</v>
      </c>
      <c r="G1251" s="41">
        <v>30</v>
      </c>
      <c r="H1251" s="124"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（五冶达州国道542项目-二工区巴河特大桥工段-4号墩）达州市达川区桥湾镇陈余村</v>
      </c>
      <c r="J1251" s="116" t="str">
        <f>VLOOKUP(B1251,辅助信息!E:I,4,FALSE)</f>
        <v>谭福中</v>
      </c>
      <c r="K1251" s="116">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5">
        <v>45773</v>
      </c>
      <c r="D1252" s="126" t="str">
        <f>VLOOKUP(B1252,辅助信息!E:K,7,FALSE)</f>
        <v>JWDDCD2024102400111</v>
      </c>
      <c r="E1252" s="116" t="str">
        <f>VLOOKUP(F1252,辅助信息!A:B,2,FALSE)</f>
        <v>螺纹钢</v>
      </c>
      <c r="F1252" s="45" t="s">
        <v>28</v>
      </c>
      <c r="G1252" s="41">
        <v>3</v>
      </c>
      <c r="H1252" s="124"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（五冶达州国道542项目-二工区巴河特大桥工段-4号墩）达州市达川区桥湾镇陈余村</v>
      </c>
      <c r="J1252" s="116" t="str">
        <f>VLOOKUP(B1252,辅助信息!E:I,4,FALSE)</f>
        <v>谭福中</v>
      </c>
      <c r="K1252" s="116">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5">
        <v>45773</v>
      </c>
      <c r="D1253" s="126" t="str">
        <f>VLOOKUP(B1253,辅助信息!E:K,7,FALSE)</f>
        <v>JWDDCD2024102400111</v>
      </c>
      <c r="E1253" s="116" t="str">
        <f>VLOOKUP(F1253,辅助信息!A:B,2,FALSE)</f>
        <v>螺纹钢</v>
      </c>
      <c r="F1253" s="45" t="s">
        <v>27</v>
      </c>
      <c r="G1253" s="41">
        <v>26</v>
      </c>
      <c r="H1253" s="124" t="str">
        <f>_xlfn.XLOOKUP(C1253&amp;F1253&amp;I1253&amp;J1253,'[1]2025年已发货'!$F:$F&amp;'[1]2025年已发货'!$C:$C&amp;'[1]2025年已发货'!$G:$G&amp;'[1]2025年已发货'!$H:$H,'[1]2025年已发货'!$E:$E,"未发货")</f>
        <v>未发货</v>
      </c>
      <c r="I1253" s="116" t="str">
        <f>VLOOKUP(B1253,辅助信息!E:I,3,FALSE)</f>
        <v>（五冶达州国道542项目-二工区巴河特大桥工段-5号墩）四川省达州市达川区石梯镇固家村村民委员会</v>
      </c>
      <c r="J1253" s="116" t="str">
        <f>VLOOKUP(B1253,辅助信息!E:I,4,FALSE)</f>
        <v>谭福中</v>
      </c>
      <c r="K1253" s="116">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5">
        <v>45773</v>
      </c>
      <c r="D1254" s="126" t="str">
        <f>VLOOKUP(B1254,辅助信息!E:K,7,FALSE)</f>
        <v>JWDDCD2024102400111</v>
      </c>
      <c r="E1254" s="116" t="str">
        <f>VLOOKUP(F1254,辅助信息!A:B,2,FALSE)</f>
        <v>螺纹钢</v>
      </c>
      <c r="F1254" s="45" t="s">
        <v>32</v>
      </c>
      <c r="G1254" s="41">
        <v>33</v>
      </c>
      <c r="H1254" s="124" t="str">
        <f>_xlfn.XLOOKUP(C1254&amp;F1254&amp;I1254&amp;J1254,'[1]2025年已发货'!$F:$F&amp;'[1]2025年已发货'!$C:$C&amp;'[1]2025年已发货'!$G:$G&amp;'[1]2025年已发货'!$H:$H,'[1]2025年已发货'!$E:$E,"未发货")</f>
        <v>未发货</v>
      </c>
      <c r="I1254" s="116" t="str">
        <f>VLOOKUP(B1254,辅助信息!E:I,3,FALSE)</f>
        <v>（五冶达州国道542项目-二工区巴河特大桥工段-5号墩）四川省达州市达川区石梯镇固家村村民委员会</v>
      </c>
      <c r="J1254" s="116" t="str">
        <f>VLOOKUP(B1254,辅助信息!E:I,4,FALSE)</f>
        <v>谭福中</v>
      </c>
      <c r="K1254" s="116">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5">
        <v>45773</v>
      </c>
      <c r="D1255" s="126" t="str">
        <f>VLOOKUP(B1255,辅助信息!E:K,7,FALSE)</f>
        <v>JWDDCD2024102400111</v>
      </c>
      <c r="E1255" s="116" t="str">
        <f>VLOOKUP(F1255,辅助信息!A:B,2,FALSE)</f>
        <v>螺纹钢</v>
      </c>
      <c r="F1255" s="45" t="s">
        <v>33</v>
      </c>
      <c r="G1255" s="41">
        <v>70</v>
      </c>
      <c r="H1255" s="124" t="str">
        <f>_xlfn.XLOOKUP(C1255&amp;F1255&amp;I1255&amp;J1255,'[1]2025年已发货'!$F:$F&amp;'[1]2025年已发货'!$C:$C&amp;'[1]2025年已发货'!$G:$G&amp;'[1]2025年已发货'!$H:$H,'[1]2025年已发货'!$E:$E,"未发货")</f>
        <v>未发货</v>
      </c>
      <c r="I1255" s="116" t="str">
        <f>VLOOKUP(B1255,辅助信息!E:I,3,FALSE)</f>
        <v>（五冶达州国道542项目-二工区巴河特大桥工段-5号墩）四川省达州市达川区石梯镇固家村村民委员会</v>
      </c>
      <c r="J1255" s="116" t="str">
        <f>VLOOKUP(B1255,辅助信息!E:I,4,FALSE)</f>
        <v>谭福中</v>
      </c>
      <c r="K1255" s="116">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5">
        <v>45773</v>
      </c>
      <c r="D1256" s="126" t="str">
        <f>VLOOKUP(B1256,辅助信息!E:K,7,FALSE)</f>
        <v>JWDDCD2024102400111</v>
      </c>
      <c r="E1256" s="116" t="str">
        <f>VLOOKUP(F1256,辅助信息!A:B,2,FALSE)</f>
        <v>螺纹钢</v>
      </c>
      <c r="F1256" s="45" t="s">
        <v>28</v>
      </c>
      <c r="G1256" s="41">
        <v>33</v>
      </c>
      <c r="H1256" s="124" t="str">
        <f>_xlfn.XLOOKUP(C1256&amp;F1256&amp;I1256&amp;J1256,'[1]2025年已发货'!$F:$F&amp;'[1]2025年已发货'!$C:$C&amp;'[1]2025年已发货'!$G:$G&amp;'[1]2025年已发货'!$H:$H,'[1]2025年已发货'!$E:$E,"未发货")</f>
        <v>未发货</v>
      </c>
      <c r="I1256" s="116" t="str">
        <f>VLOOKUP(B1256,辅助信息!E:I,3,FALSE)</f>
        <v>（五冶达州国道542项目-二工区巴河特大桥工段-5号墩）四川省达州市达川区石梯镇固家村村民委员会</v>
      </c>
      <c r="J1256" s="116" t="str">
        <f>VLOOKUP(B1256,辅助信息!E:I,4,FALSE)</f>
        <v>谭福中</v>
      </c>
      <c r="K1256" s="116">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5">
        <v>45773</v>
      </c>
      <c r="D1257" s="126" t="str">
        <f>VLOOKUP(B1257,辅助信息!E:K,7,FALSE)</f>
        <v>JWDDCD2024102400111</v>
      </c>
      <c r="E1257" s="116" t="str">
        <f>VLOOKUP(F1257,辅助信息!A:B,2,FALSE)</f>
        <v>螺纹钢</v>
      </c>
      <c r="F1257" s="45" t="s">
        <v>18</v>
      </c>
      <c r="G1257" s="41">
        <v>3</v>
      </c>
      <c r="H1257" s="124" t="str">
        <f>_xlfn.XLOOKUP(C1257&amp;F1257&amp;I1257&amp;J1257,'[1]2025年已发货'!$F:$F&amp;'[1]2025年已发货'!$C:$C&amp;'[1]2025年已发货'!$G:$G&amp;'[1]2025年已发货'!$H:$H,'[1]2025年已发货'!$E:$E,"未发货")</f>
        <v>未发货</v>
      </c>
      <c r="I1257" s="116" t="str">
        <f>VLOOKUP(B1257,辅助信息!E:I,3,FALSE)</f>
        <v>（五冶达州国道542项目-二工区巴河特大桥工段-5号墩）四川省达州市达川区石梯镇固家村村民委员会</v>
      </c>
      <c r="J1257" s="116" t="str">
        <f>VLOOKUP(B1257,辅助信息!E:I,4,FALSE)</f>
        <v>谭福中</v>
      </c>
      <c r="K1257" s="116">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5">
        <v>45773</v>
      </c>
      <c r="D1258" s="126" t="str">
        <f>VLOOKUP(B1258,辅助信息!E:K,7,FALSE)</f>
        <v>JWDDCD2024102400111</v>
      </c>
      <c r="E1258" s="116" t="str">
        <f>VLOOKUP(F1258,辅助信息!A:B,2,FALSE)</f>
        <v>螺纹钢</v>
      </c>
      <c r="F1258" s="45" t="s">
        <v>65</v>
      </c>
      <c r="G1258" s="41">
        <v>18.8</v>
      </c>
      <c r="H1258" s="124" t="str">
        <f>_xlfn.XLOOKUP(C1258&amp;F1258&amp;I1258&amp;J1258,'[1]2025年已发货'!$F:$F&amp;'[1]2025年已发货'!$C:$C&amp;'[1]2025年已发货'!$G:$G&amp;'[1]2025年已发货'!$H:$H,'[1]2025年已发货'!$E:$E,"未发货")</f>
        <v>未发货</v>
      </c>
      <c r="I1258" s="116" t="str">
        <f>VLOOKUP(B1258,辅助信息!E:I,3,FALSE)</f>
        <v>（五冶达州国道542项目-二工区巴河特大桥工段-5号墩）四川省达州市达川区石梯镇固家村村民委员会</v>
      </c>
      <c r="J1258" s="116" t="str">
        <f>VLOOKUP(B1258,辅助信息!E:I,4,FALSE)</f>
        <v>谭福中</v>
      </c>
      <c r="K1258" s="116">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row r="1259" spans="2:18">
      <c r="B1259" s="45" t="s">
        <v>74</v>
      </c>
      <c r="C1259" s="75">
        <v>45773</v>
      </c>
      <c r="D1259" s="116" t="str">
        <f>VLOOKUP(B1259,辅助信息!E:K,7,FALSE)</f>
        <v>JWDDCD2024102400111</v>
      </c>
      <c r="E1259" s="116" t="str">
        <f>VLOOKUP(F1259,辅助信息!A:B,2,FALSE)</f>
        <v>螺纹钢</v>
      </c>
      <c r="F1259" s="45" t="s">
        <v>19</v>
      </c>
      <c r="G1259" s="41">
        <v>20</v>
      </c>
      <c r="H1259" s="124" t="str">
        <f>_xlfn.XLOOKUP(C1259&amp;F1259&amp;I1259&amp;J1259,'[1]2025年已发货'!$F:$F&amp;'[1]2025年已发货'!$C:$C&amp;'[1]2025年已发货'!$G:$G&amp;'[1]2025年已发货'!$H:$H,'[1]2025年已发货'!$E:$E,"未发货")</f>
        <v>未发货</v>
      </c>
      <c r="I1259" s="116" t="str">
        <f>VLOOKUP(B1259,辅助信息!E:I,3,FALSE)</f>
        <v>（五冶达州国道542项目-桥梁4标）四川省达州市达川区大堰镇双井村</v>
      </c>
      <c r="J1259" s="116" t="str">
        <f>VLOOKUP(B1259,辅助信息!E:I,4,FALSE)</f>
        <v>吴志强</v>
      </c>
      <c r="K1259" s="116">
        <f>VLOOKUP(J1259,辅助信息!H:I,2,FALSE)</f>
        <v>18820030907</v>
      </c>
      <c r="L1259" s="44" t="str">
        <f>VLOOKUP(B1259,辅助信息!E:J,6,FALSE)</f>
        <v>五冶建设送货单,送货车型13米,装货前联系收货人核实到场规格,没提前告知进场规格现场不给予接收</v>
      </c>
      <c r="M1259" s="96">
        <v>45773</v>
      </c>
      <c r="O1259" s="64">
        <f ca="1" t="shared" si="52"/>
        <v>0</v>
      </c>
      <c r="P1259" s="64">
        <f ca="1" t="shared" si="53"/>
        <v>0</v>
      </c>
      <c r="Q1259" s="65" t="str">
        <f>VLOOKUP(B1259,辅助信息!E:M,9,FALSE)</f>
        <v>ZTWM-CDGS-XS-2024-0181-五冶天府-国道542项目（二批次）</v>
      </c>
      <c r="R1259" s="65" t="str">
        <f>_xlfn._xlws.FILTER(辅助信息!D:D,辅助信息!E:E=B1259)</f>
        <v>五冶达州国道542项目</v>
      </c>
    </row>
    <row r="1260" spans="2:18">
      <c r="B1260" s="45" t="s">
        <v>74</v>
      </c>
      <c r="C1260" s="75">
        <v>45773</v>
      </c>
      <c r="D1260" s="116" t="str">
        <f>VLOOKUP(B1260,辅助信息!E:K,7,FALSE)</f>
        <v>JWDDCD2024102400111</v>
      </c>
      <c r="E1260" s="116" t="str">
        <f>VLOOKUP(F1260,辅助信息!A:B,2,FALSE)</f>
        <v>螺纹钢</v>
      </c>
      <c r="F1260" s="45" t="s">
        <v>65</v>
      </c>
      <c r="G1260" s="41">
        <v>30</v>
      </c>
      <c r="H1260" s="124" t="str">
        <f>_xlfn.XLOOKUP(C1260&amp;F1260&amp;I1260&amp;J1260,'[1]2025年已发货'!$F:$F&amp;'[1]2025年已发货'!$C:$C&amp;'[1]2025年已发货'!$G:$G&amp;'[1]2025年已发货'!$H:$H,'[1]2025年已发货'!$E:$E,"未发货")</f>
        <v>未发货</v>
      </c>
      <c r="I1260" s="116" t="str">
        <f>VLOOKUP(B1260,辅助信息!E:I,3,FALSE)</f>
        <v>（五冶达州国道542项目-桥梁4标）四川省达州市达川区大堰镇双井村</v>
      </c>
      <c r="J1260" s="116" t="str">
        <f>VLOOKUP(B1260,辅助信息!E:I,4,FALSE)</f>
        <v>吴志强</v>
      </c>
      <c r="K1260" s="116">
        <f>VLOOKUP(J1260,辅助信息!H:I,2,FALSE)</f>
        <v>18820030907</v>
      </c>
      <c r="L1260" s="44" t="str">
        <f>VLOOKUP(B1260,辅助信息!E:J,6,FALSE)</f>
        <v>五冶建设送货单,送货车型13米,装货前联系收货人核实到场规格,没提前告知进场规格现场不给予接收</v>
      </c>
      <c r="M1260" s="96">
        <v>45773</v>
      </c>
      <c r="O1260" s="64">
        <f ca="1" t="shared" si="52"/>
        <v>0</v>
      </c>
      <c r="P1260" s="64">
        <f ca="1" t="shared" si="53"/>
        <v>0</v>
      </c>
      <c r="Q1260" s="65" t="str">
        <f>VLOOKUP(B1260,辅助信息!E:M,9,FALSE)</f>
        <v>ZTWM-CDGS-XS-2024-0181-五冶天府-国道542项目（二批次）</v>
      </c>
      <c r="R1260" s="65" t="str">
        <f>_xlfn._xlws.FILTER(辅助信息!D:D,辅助信息!E:E=B1260)</f>
        <v>五冶达州国道542项目</v>
      </c>
    </row>
    <row r="1261" spans="2:18">
      <c r="B1261" s="45" t="s">
        <v>81</v>
      </c>
      <c r="C1261" s="75">
        <v>45773</v>
      </c>
      <c r="D1261" s="116" t="str">
        <f>VLOOKUP(B1261,辅助信息!E:K,7,FALSE)</f>
        <v>ZTWM-CDGS-YL-20240814-001</v>
      </c>
      <c r="E1261" s="116" t="str">
        <f>VLOOKUP(F1261,辅助信息!A:B,2,FALSE)</f>
        <v>螺纹钢</v>
      </c>
      <c r="F1261" s="45" t="s">
        <v>19</v>
      </c>
      <c r="G1261" s="41">
        <v>15</v>
      </c>
      <c r="H1261" s="117" t="str">
        <f>_xlfn.XLOOKUP(C1261&amp;F1261&amp;I1261&amp;J1261,'[1]2025年已发货'!$F:$F&amp;'[1]2025年已发货'!$C:$C&amp;'[1]2025年已发货'!$G:$G&amp;'[1]2025年已发货'!$H:$H,'[1]2025年已发货'!$E:$E,"未发货")</f>
        <v>未发货</v>
      </c>
      <c r="I1261" s="116" t="str">
        <f>VLOOKUP(B1261,辅助信息!E:I,3,FALSE)</f>
        <v>（华西简阳西城嘉苑）四川省成都市简阳市简城街道高屋村</v>
      </c>
      <c r="J1261" s="116" t="str">
        <f>VLOOKUP(B1261,辅助信息!E:I,4,FALSE)</f>
        <v>张瀚镭</v>
      </c>
      <c r="K1261" s="116">
        <f>VLOOKUP(J1261,辅助信息!H:I,2,FALSE)</f>
        <v>15884666220</v>
      </c>
      <c r="L1261" s="44" t="str">
        <f>VLOOKUP(B1261,辅助信息!E:J,6,FALSE)</f>
        <v>优先威钢发货,我方卸车,新老国标钢厂不加价可直发</v>
      </c>
      <c r="M1261" s="96">
        <v>45775</v>
      </c>
      <c r="O1261" s="64">
        <f ca="1" t="shared" si="52"/>
        <v>2</v>
      </c>
      <c r="P1261" s="64">
        <f ca="1" t="shared" si="53"/>
        <v>0</v>
      </c>
      <c r="Q1261" s="65" t="str">
        <f>VLOOKUP(B1261,辅助信息!E:M,9,FALSE)</f>
        <v>ZTWM-CDGS-XS-2024-0030-华西集采-简州大道</v>
      </c>
      <c r="R1261" s="65" t="str">
        <f>_xlfn._xlws.FILTER(辅助信息!D:D,辅助信息!E:E=B1261)</f>
        <v>华西简阳西城嘉苑</v>
      </c>
    </row>
    <row r="1262" spans="2:18">
      <c r="B1262" s="45" t="s">
        <v>81</v>
      </c>
      <c r="C1262" s="75">
        <v>45773</v>
      </c>
      <c r="D1262" s="116" t="str">
        <f>VLOOKUP(B1262,辅助信息!E:K,7,FALSE)</f>
        <v>ZTWM-CDGS-YL-20240814-001</v>
      </c>
      <c r="E1262" s="116" t="str">
        <f>VLOOKUP(F1262,辅助信息!A:B,2,FALSE)</f>
        <v>螺纹钢</v>
      </c>
      <c r="F1262" s="45" t="s">
        <v>32</v>
      </c>
      <c r="G1262" s="41">
        <v>40</v>
      </c>
      <c r="H1262" s="117" t="str">
        <f>_xlfn.XLOOKUP(C1262&amp;F1262&amp;I1262&amp;J1262,'[1]2025年已发货'!$F:$F&amp;'[1]2025年已发货'!$C:$C&amp;'[1]2025年已发货'!$G:$G&amp;'[1]2025年已发货'!$H:$H,'[1]2025年已发货'!$E:$E,"未发货")</f>
        <v>未发货</v>
      </c>
      <c r="I1262" s="116" t="str">
        <f>VLOOKUP(B1262,辅助信息!E:I,3,FALSE)</f>
        <v>（华西简阳西城嘉苑）四川省成都市简阳市简城街道高屋村</v>
      </c>
      <c r="J1262" s="116" t="str">
        <f>VLOOKUP(B1262,辅助信息!E:I,4,FALSE)</f>
        <v>张瀚镭</v>
      </c>
      <c r="K1262" s="116">
        <f>VLOOKUP(J1262,辅助信息!H:I,2,FALSE)</f>
        <v>15884666220</v>
      </c>
      <c r="L1262" s="44" t="str">
        <f>VLOOKUP(B1262,辅助信息!E:J,6,FALSE)</f>
        <v>优先威钢发货,我方卸车,新老国标钢厂不加价可直发</v>
      </c>
      <c r="M1262" s="96">
        <v>45775</v>
      </c>
      <c r="O1262" s="64">
        <f ca="1" t="shared" si="52"/>
        <v>2</v>
      </c>
      <c r="P1262" s="64">
        <f ca="1" t="shared" si="53"/>
        <v>0</v>
      </c>
      <c r="Q1262" s="65" t="str">
        <f>VLOOKUP(B1262,辅助信息!E:M,9,FALSE)</f>
        <v>ZTWM-CDGS-XS-2024-0030-华西集采-简州大道</v>
      </c>
      <c r="R1262" s="65" t="str">
        <f>_xlfn._xlws.FILTER(辅助信息!D:D,辅助信息!E:E=B1262)</f>
        <v>华西简阳西城嘉苑</v>
      </c>
    </row>
    <row r="1263" spans="2:18">
      <c r="B1263" s="45" t="s">
        <v>81</v>
      </c>
      <c r="C1263" s="75">
        <v>45773</v>
      </c>
      <c r="D1263" s="116" t="str">
        <f>VLOOKUP(B1263,辅助信息!E:K,7,FALSE)</f>
        <v>ZTWM-CDGS-YL-20240814-001</v>
      </c>
      <c r="E1263" s="116" t="str">
        <f>VLOOKUP(F1263,辅助信息!A:B,2,FALSE)</f>
        <v>螺纹钢</v>
      </c>
      <c r="F1263" s="45" t="s">
        <v>30</v>
      </c>
      <c r="G1263" s="41">
        <v>15</v>
      </c>
      <c r="H1263" s="117" t="str">
        <f>_xlfn.XLOOKUP(C1263&amp;F1263&amp;I1263&amp;J1263,'[1]2025年已发货'!$F:$F&amp;'[1]2025年已发货'!$C:$C&amp;'[1]2025年已发货'!$G:$G&amp;'[1]2025年已发货'!$H:$H,'[1]2025年已发货'!$E:$E,"未发货")</f>
        <v>未发货</v>
      </c>
      <c r="I1263" s="116" t="str">
        <f>VLOOKUP(B1263,辅助信息!E:I,3,FALSE)</f>
        <v>（华西简阳西城嘉苑）四川省成都市简阳市简城街道高屋村</v>
      </c>
      <c r="J1263" s="116" t="str">
        <f>VLOOKUP(B1263,辅助信息!E:I,4,FALSE)</f>
        <v>张瀚镭</v>
      </c>
      <c r="K1263" s="116">
        <f>VLOOKUP(J1263,辅助信息!H:I,2,FALSE)</f>
        <v>15884666220</v>
      </c>
      <c r="L1263" s="44" t="str">
        <f>VLOOKUP(B1263,辅助信息!E:J,6,FALSE)</f>
        <v>优先威钢发货,我方卸车,新老国标钢厂不加价可直发</v>
      </c>
      <c r="M1263" s="96">
        <v>45775</v>
      </c>
      <c r="O1263" s="64">
        <f ca="1" t="shared" si="52"/>
        <v>2</v>
      </c>
      <c r="P1263" s="64">
        <f ca="1" t="shared" si="53"/>
        <v>0</v>
      </c>
      <c r="Q1263" s="65" t="str">
        <f>VLOOKUP(B1263,辅助信息!E:M,9,FALSE)</f>
        <v>ZTWM-CDGS-XS-2024-0030-华西集采-简州大道</v>
      </c>
      <c r="R1263" s="65" t="str">
        <f>_xlfn._xlws.FILTER(辅助信息!D:D,辅助信息!E:E=B1263)</f>
        <v>华西简阳西城嘉苑</v>
      </c>
    </row>
    <row r="1264" spans="2:18">
      <c r="B1264" s="45" t="s">
        <v>132</v>
      </c>
      <c r="C1264" s="75">
        <v>45773</v>
      </c>
      <c r="D1264" s="116">
        <f>VLOOKUP(B1264,辅助信息!E:K,7,FALSE)</f>
        <v>0</v>
      </c>
      <c r="E1264" s="116" t="str">
        <f>VLOOKUP(F1264,辅助信息!A:B,2,FALSE)</f>
        <v>盘螺</v>
      </c>
      <c r="F1264" s="45" t="s">
        <v>40</v>
      </c>
      <c r="G1264" s="41">
        <v>15</v>
      </c>
      <c r="H1264" s="117" t="str">
        <f>_xlfn.XLOOKUP(C1264&amp;F1264&amp;I1264&amp;J1264,'[1]2025年已发货'!$F:$F&amp;'[1]2025年已发货'!$C:$C&amp;'[1]2025年已发货'!$G:$G&amp;'[1]2025年已发货'!$H:$H,'[1]2025年已发货'!$E:$E,"未发货")</f>
        <v>未发货</v>
      </c>
      <c r="I1264" s="116" t="str">
        <f>VLOOKUP(B1264,辅助信息!E:I,3,FALSE)</f>
        <v>(宜宾兴港三江新区长江工业园建设项目-9#厂房)宜宾市翠屏区宜宾汽车零部件配套产业基地(纬五路南)</v>
      </c>
      <c r="J1264" s="116" t="str">
        <f>VLOOKUP(B1264,辅助信息!E:I,4,FALSE)</f>
        <v>严石林</v>
      </c>
      <c r="K1264" s="116">
        <f>VLOOKUP(J1264,辅助信息!H:I,2,FALSE)</f>
        <v>15924731822</v>
      </c>
      <c r="L1264" s="44" t="str">
        <f>VLOOKUP(B1264,辅助信息!E:J,6,FALSE)</f>
        <v>装货前联系收货人核实到场规格</v>
      </c>
      <c r="M1264" s="96">
        <v>45775</v>
      </c>
      <c r="O1264" s="64">
        <f ca="1" t="shared" si="52"/>
        <v>2</v>
      </c>
      <c r="P1264" s="64">
        <f ca="1" t="shared" si="53"/>
        <v>0</v>
      </c>
      <c r="Q1264" s="65">
        <f>VLOOKUP(B1264,辅助信息!E:M,9,FALSE)</f>
        <v>0</v>
      </c>
      <c r="R1264" s="65" t="str">
        <f>_xlfn._xlws.FILTER(辅助信息!D:D,辅助信息!E:E=B1264)</f>
        <v>宜宾兴港三江新区长江工业园建设项目</v>
      </c>
    </row>
    <row r="1265" spans="2:18">
      <c r="B1265" s="45" t="s">
        <v>132</v>
      </c>
      <c r="C1265" s="75">
        <v>45773</v>
      </c>
      <c r="D1265" s="116">
        <f>VLOOKUP(B1265,辅助信息!E:K,7,FALSE)</f>
        <v>0</v>
      </c>
      <c r="E1265" s="116" t="str">
        <f>VLOOKUP(F1265,辅助信息!A:B,2,FALSE)</f>
        <v>盘螺</v>
      </c>
      <c r="F1265" s="45" t="s">
        <v>41</v>
      </c>
      <c r="G1265" s="41">
        <v>15</v>
      </c>
      <c r="H1265" s="117" t="str">
        <f>_xlfn.XLOOKUP(C1265&amp;F1265&amp;I1265&amp;J1265,'[1]2025年已发货'!$F:$F&amp;'[1]2025年已发货'!$C:$C&amp;'[1]2025年已发货'!$G:$G&amp;'[1]2025年已发货'!$H:$H,'[1]2025年已发货'!$E:$E,"未发货")</f>
        <v>未发货</v>
      </c>
      <c r="I1265" s="116" t="str">
        <f>VLOOKUP(B1265,辅助信息!E:I,3,FALSE)</f>
        <v>(宜宾兴港三江新区长江工业园建设项目-9#厂房)宜宾市翠屏区宜宾汽车零部件配套产业基地(纬五路南)</v>
      </c>
      <c r="J1265" s="116" t="str">
        <f>VLOOKUP(B1265,辅助信息!E:I,4,FALSE)</f>
        <v>严石林</v>
      </c>
      <c r="K1265" s="116">
        <f>VLOOKUP(J1265,辅助信息!H:I,2,FALSE)</f>
        <v>15924731822</v>
      </c>
      <c r="L1265" s="44" t="str">
        <f>VLOOKUP(B1265,辅助信息!E:J,6,FALSE)</f>
        <v>装货前联系收货人核实到场规格</v>
      </c>
      <c r="M1265" s="96">
        <v>45775</v>
      </c>
      <c r="O1265" s="64">
        <f ca="1" t="shared" si="52"/>
        <v>2</v>
      </c>
      <c r="P1265" s="64">
        <f ca="1" t="shared" si="53"/>
        <v>0</v>
      </c>
      <c r="Q1265" s="65">
        <f>VLOOKUP(B1265,辅助信息!E:M,9,FALSE)</f>
        <v>0</v>
      </c>
      <c r="R1265" s="65" t="str">
        <f>_xlfn._xlws.FILTER(辅助信息!D:D,辅助信息!E:E=B1265)</f>
        <v>宜宾兴港三江新区长江工业园建设项目</v>
      </c>
    </row>
    <row r="1266" spans="2:18">
      <c r="B1266" s="45" t="s">
        <v>31</v>
      </c>
      <c r="C1266" s="75">
        <v>45773</v>
      </c>
      <c r="D1266" s="116" t="str">
        <f>VLOOKUP(B1266,辅助信息!E:K,7,FALSE)</f>
        <v>JWDDCD2024121000136</v>
      </c>
      <c r="E1266" s="116" t="str">
        <f>VLOOKUP(F1266,辅助信息!A:B,2,FALSE)</f>
        <v>螺纹钢</v>
      </c>
      <c r="F1266" s="45" t="s">
        <v>32</v>
      </c>
      <c r="G1266" s="41">
        <v>12</v>
      </c>
      <c r="H1266" s="117" t="str">
        <f>_xlfn.XLOOKUP(C1266&amp;F1266&amp;I1266&amp;J1266,'[1]2025年已发货'!$F:$F&amp;'[1]2025年已发货'!$C:$C&amp;'[1]2025年已发货'!$G:$G&amp;'[1]2025年已发货'!$H:$H,'[1]2025年已发货'!$E:$E,"未发货")</f>
        <v>未发货</v>
      </c>
      <c r="I1266" s="116" t="str">
        <f>VLOOKUP(B1266,辅助信息!E:I,3,FALSE)</f>
        <v>（四川商建-射洪城乡一体化项目）遂宁市射洪市忠新幼儿园北侧约220米新溪小区</v>
      </c>
      <c r="J1266" s="116" t="str">
        <f>VLOOKUP(B1266,辅助信息!E:I,4,FALSE)</f>
        <v>柏子刚</v>
      </c>
      <c r="K1266" s="116">
        <f>VLOOKUP(J1266,辅助信息!H:I,2,FALSE)</f>
        <v>15692885305</v>
      </c>
      <c r="L1266" s="44" t="str">
        <f>VLOOKUP(B1266,辅助信息!E:J,6,FALSE)</f>
        <v>提前联系到场规格及数量</v>
      </c>
      <c r="M1266" s="96">
        <v>45775</v>
      </c>
      <c r="O1266" s="64">
        <f ca="1" t="shared" si="52"/>
        <v>2</v>
      </c>
      <c r="P1266" s="64">
        <f ca="1" t="shared" si="53"/>
        <v>0</v>
      </c>
      <c r="Q1266" s="65" t="str">
        <f>VLOOKUP(B1266,辅助信息!E:M,9,FALSE)</f>
        <v>ZTWM-CDGS-XS-2024-0179-四川商投-射洪城乡一体化建设项目</v>
      </c>
      <c r="R1266" s="65" t="str">
        <f>_xlfn._xlws.FILTER(辅助信息!D:D,辅助信息!E:E=B1266)</f>
        <v>四川商建
射洪城乡一体化项目</v>
      </c>
    </row>
    <row r="1267" spans="2:18">
      <c r="B1267" s="45" t="s">
        <v>31</v>
      </c>
      <c r="C1267" s="75">
        <v>45773</v>
      </c>
      <c r="D1267" s="116" t="str">
        <f>VLOOKUP(B1267,辅助信息!E:K,7,FALSE)</f>
        <v>JWDDCD2024121000136</v>
      </c>
      <c r="E1267" s="116" t="str">
        <f>VLOOKUP(F1267,辅助信息!A:B,2,FALSE)</f>
        <v>螺纹钢</v>
      </c>
      <c r="F1267" s="45" t="s">
        <v>28</v>
      </c>
      <c r="G1267" s="41">
        <v>24</v>
      </c>
      <c r="H1267" s="117" t="str">
        <f>_xlfn.XLOOKUP(C1267&amp;F1267&amp;I1267&amp;J1267,'[1]2025年已发货'!$F:$F&amp;'[1]2025年已发货'!$C:$C&amp;'[1]2025年已发货'!$G:$G&amp;'[1]2025年已发货'!$H:$H,'[1]2025年已发货'!$E:$E,"未发货")</f>
        <v>未发货</v>
      </c>
      <c r="I1267" s="116" t="str">
        <f>VLOOKUP(B1267,辅助信息!E:I,3,FALSE)</f>
        <v>（四川商建-射洪城乡一体化项目）遂宁市射洪市忠新幼儿园北侧约220米新溪小区</v>
      </c>
      <c r="J1267" s="116" t="str">
        <f>VLOOKUP(B1267,辅助信息!E:I,4,FALSE)</f>
        <v>柏子刚</v>
      </c>
      <c r="K1267" s="116">
        <f>VLOOKUP(J1267,辅助信息!H:I,2,FALSE)</f>
        <v>15692885305</v>
      </c>
      <c r="L1267" s="44" t="str">
        <f>VLOOKUP(B1267,辅助信息!E:J,6,FALSE)</f>
        <v>提前联系到场规格及数量</v>
      </c>
      <c r="M1267" s="96">
        <v>45775</v>
      </c>
      <c r="O1267" s="64">
        <f ca="1" t="shared" si="52"/>
        <v>2</v>
      </c>
      <c r="P1267" s="64">
        <f ca="1" t="shared" si="53"/>
        <v>0</v>
      </c>
      <c r="Q1267" s="65" t="str">
        <f>VLOOKUP(B1267,辅助信息!E:M,9,FALSE)</f>
        <v>ZTWM-CDGS-XS-2024-0179-四川商投-射洪城乡一体化建设项目</v>
      </c>
      <c r="R1267" s="65" t="str">
        <f>_xlfn._xlws.FILTER(辅助信息!D:D,辅助信息!E:E=B1267)</f>
        <v>四川商建
射洪城乡一体化项目</v>
      </c>
    </row>
  </sheetData>
  <autoFilter ref="A1:Q1267">
    <filterColumn colId="2">
      <filters>
        <dateGroupItem year="2025" month="4" day="26"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6:A1248"/>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7">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7 J1258:J1259 J1260:J1262 J1263:J1264 J1265:J1267 J126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43"/>
  <sheetViews>
    <sheetView zoomScale="85" zoomScaleNormal="85" workbookViewId="0">
      <selection activeCell="G342" sqref="G34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hidden="1"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hidden="1"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hidden="1"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hidden="1"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hidden="1"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hidden="1"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hidden="1"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hidden="1"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hidden="1"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hidden="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hidden="1"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hidden="1"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hidden="1"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hidden="1"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hidden="1"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hidden="1"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hidden="1"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hidden="1"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hidden="1"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hidden="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hidden="1"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hidden="1"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hidden="1"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hidden="1"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hidden="1"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hidden="1"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hidden="1"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hidden="1"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hidden="1"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hidden="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hidden="1"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hidden="1"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hidden="1"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hidden="1"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hidden="1"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hidden="1"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hidden="1"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hidden="1"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hidden="1"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hidden="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hidden="1"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hidden="1"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hidden="1"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hidden="1"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hidden="1"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hidden="1"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hidden="1"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hidden="1"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hidden="1"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hidden="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hidden="1"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hidden="1"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hidden="1"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hidden="1"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hidden="1"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hidden="1"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hidden="1"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hidden="1"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hidden="1"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hidden="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hidden="1"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hidden="1"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hidden="1"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hidden="1"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hidden="1"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hidden="1"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hidden="1"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hidden="1"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hidden="1"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hidden="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hidden="1"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hidden="1"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hidden="1"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hidden="1"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hidden="1"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hidden="1"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hidden="1"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hidden="1"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hidden="1"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hidden="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hidden="1"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hidden="1"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hidden="1"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hidden="1"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hidden="1"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hidden="1"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hidden="1"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hidden="1"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hidden="1"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hidden="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hidden="1"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hidden="1"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hidden="1"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hidden="1"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hidden="1"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hidden="1"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hidden="1"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hidden="1"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hidden="1"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hidden="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hidden="1"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hidden="1"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hidden="1"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hidden="1"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hidden="1"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hidden="1"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hidden="1"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hidden="1"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hidden="1"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hidden="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hidden="1"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hidden="1"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hidden="1"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hidden="1"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hidden="1"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hidden="1"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hidden="1"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hidden="1"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hidden="1"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hidden="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hidden="1"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hidden="1"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hidden="1"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hidden="1"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hidden="1"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hidden="1"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hidden="1"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hidden="1"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hidden="1"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hidden="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hidden="1"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hidden="1"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hidden="1"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hidden="1"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hidden="1"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hidden="1"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hidden="1"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hidden="1"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hidden="1"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hidden="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hidden="1"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hidden="1"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hidden="1"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hidden="1"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hidden="1"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hidden="1"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hidden="1"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hidden="1"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hidden="1"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hidden="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hidden="1"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hidden="1"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hidden="1"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hidden="1"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hidden="1"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hidden="1"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hidden="1"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hidden="1"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hidden="1"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hidden="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hidden="1"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hidden="1"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hidden="1"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hidden="1"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hidden="1"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hidden="1"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hidden="1"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hidden="1"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hidden="1"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hidden="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hidden="1"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hidden="1"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hidden="1"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hidden="1"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hidden="1"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hidden="1"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hidden="1"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hidden="1"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hidden="1"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hidden="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hidden="1"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hidden="1"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hidden="1"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hidden="1"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hidden="1"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hidden="1"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hidden="1"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hidden="1"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hidden="1"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hidden="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hidden="1"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hidden="1"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hidden="1"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hidden="1"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hidden="1"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hidden="1"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hidden="1"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hidden="1"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hidden="1"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hidden="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hidden="1"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hidden="1"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hidden="1"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hidden="1"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hidden="1"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hidden="1"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hidden="1"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hidden="1"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hidden="1"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hidden="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hidden="1"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hidden="1"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hidden="1"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hidden="1"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hidden="1"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hidden="1"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hidden="1"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hidden="1"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hidden="1"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hidden="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hidden="1"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hidden="1"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hidden="1"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hidden="1"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hidden="1"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hidden="1"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hidden="1"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hidden="1"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hidden="1"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hidden="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hidden="1"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hidden="1"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hidden="1"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hidden="1"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hidden="1"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hidden="1"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hidden="1"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hidden="1"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hidden="1"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hidden="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hidden="1"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hidden="1"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hidden="1"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hidden="1"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hidden="1"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hidden="1"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hidden="1"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hidden="1"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hidden="1"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hidden="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hidden="1"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hidden="1"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hidden="1"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hidden="1"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hidden="1"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hidden="1"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hidden="1"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hidden="1"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hidden="1"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hidden="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hidden="1"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hidden="1"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hidden="1"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hidden="1"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hidden="1"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hidden="1"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hidden="1"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hidden="1"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hidden="1"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hidden="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hidden="1"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hidden="1"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hidden="1"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hidden="1"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hidden="1"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hidden="1"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hidden="1"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hidden="1"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hidden="1"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hidden="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hidden="1"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hidden="1"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hidden="1"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hidden="1"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hidden="1"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hidden="1"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hidden="1"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hidden="1"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hidden="1"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hidden="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hidden="1"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hidden="1"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hidden="1"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hidden="1"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hidden="1"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hidden="1"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hidden="1"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hidden="1"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hidden="1"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hidden="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hidden="1"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hidden="1"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hidden="1"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hidden="1"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hidden="1"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hidden="1"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hidden="1"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hidden="1"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hidden="1"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hidden="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hidden="1"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hidden="1"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hidden="1"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hidden="1"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hidden="1"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hidden="1"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hidden="1"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hidden="1"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hidden="1"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hidden="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2025-04-26T10:20:24Z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