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11916" windowHeight="5616" tabRatio="952"/>
  </bookViews>
  <sheets>
    <sheet name="расход в сутки" sheetId="49" r:id="rId1"/>
    <sheet name="расход в месяц_час" sheetId="65" r:id="rId2"/>
    <sheet name="расход в месяц" sheetId="66" r:id="rId3"/>
    <sheet name="параметры N" sheetId="67" state="hidden" r:id="rId4"/>
    <sheet name="парамет" sheetId="62" state="hidden" r:id="rId5"/>
    <sheet name="Данные" sheetId="69" r:id="rId6"/>
    <sheet name="Графики" sheetId="72" r:id="rId7"/>
    <sheet name="Небаланс по КЦ-2 и ЛГУ" sheetId="77" r:id="rId8"/>
    <sheet name="Небаланс комплекса ДП-9" sheetId="76" r:id="rId9"/>
    <sheet name="нормы N" sheetId="74" r:id="rId10"/>
    <sheet name="DATA" sheetId="78" r:id="rId11"/>
  </sheets>
  <externalReferences>
    <externalReference r:id="rId12"/>
    <externalReference r:id="rId13"/>
  </externalReferences>
  <calcPr calcId="125725"/>
</workbook>
</file>

<file path=xl/calcChain.xml><?xml version="1.0" encoding="utf-8"?>
<calcChain xmlns="http://schemas.openxmlformats.org/spreadsheetml/2006/main">
  <c r="AE41" i="77"/>
  <c r="AD39"/>
  <c r="AD38"/>
  <c r="AB38"/>
  <c r="AD37"/>
  <c r="AB37"/>
  <c r="AD36"/>
  <c r="AB36"/>
  <c r="AD35"/>
  <c r="AB35"/>
  <c r="AD34"/>
  <c r="AB34"/>
  <c r="AE33"/>
  <c r="AD33"/>
  <c r="AF33" s="1"/>
  <c r="AB33"/>
  <c r="AB32"/>
  <c r="AB24"/>
  <c r="AD23"/>
  <c r="AB23"/>
  <c r="AE22"/>
  <c r="AE23" s="1"/>
  <c r="AF23" s="1"/>
  <c r="AD22"/>
  <c r="AF22" s="1"/>
  <c r="AB22"/>
  <c r="AI21"/>
  <c r="AB21"/>
  <c r="AI20"/>
  <c r="AK20" s="1"/>
  <c r="AB20"/>
  <c r="AE19"/>
  <c r="AD19"/>
  <c r="AB19"/>
  <c r="AE18"/>
  <c r="AD18"/>
  <c r="AB18"/>
  <c r="AD17"/>
  <c r="AB17"/>
  <c r="AD16"/>
  <c r="AB16"/>
  <c r="AB15"/>
  <c r="AD14"/>
  <c r="AB14"/>
  <c r="AD13"/>
  <c r="AB13"/>
  <c r="AE12"/>
  <c r="AD41" s="1"/>
  <c r="AD12"/>
  <c r="AB12"/>
  <c r="AE11"/>
  <c r="AE36" s="1"/>
  <c r="AF36" s="1"/>
  <c r="AH36" s="1"/>
  <c r="AD11"/>
  <c r="AF11" s="1"/>
  <c r="AI11" s="1"/>
  <c r="AB11"/>
  <c r="AE10"/>
  <c r="AE35" s="1"/>
  <c r="AD10"/>
  <c r="AB10"/>
  <c r="AE9"/>
  <c r="AE34" s="1"/>
  <c r="AD9"/>
  <c r="AB9"/>
  <c r="AB8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32" s="1"/>
  <c r="AA33" s="1"/>
  <c r="AA34" s="1"/>
  <c r="AA35" s="1"/>
  <c r="AA36" s="1"/>
  <c r="AA37" s="1"/>
  <c r="AA38" s="1"/>
  <c r="AN5"/>
  <c r="AO4"/>
  <c r="AO1"/>
  <c r="AO5" s="1"/>
  <c r="X41" i="76"/>
  <c r="W39"/>
  <c r="W38"/>
  <c r="U38"/>
  <c r="W37"/>
  <c r="U37"/>
  <c r="W36"/>
  <c r="U36"/>
  <c r="W35"/>
  <c r="U35"/>
  <c r="W34"/>
  <c r="U34"/>
  <c r="X33"/>
  <c r="W33"/>
  <c r="U33"/>
  <c r="U32"/>
  <c r="U24"/>
  <c r="W23"/>
  <c r="U23"/>
  <c r="X22"/>
  <c r="W22"/>
  <c r="U22"/>
  <c r="AB21"/>
  <c r="U21"/>
  <c r="AB20"/>
  <c r="AD20" s="1"/>
  <c r="U20"/>
  <c r="X19"/>
  <c r="W19"/>
  <c r="U19"/>
  <c r="X18"/>
  <c r="W18"/>
  <c r="U18"/>
  <c r="X17"/>
  <c r="Y17" s="1"/>
  <c r="AB17" s="1"/>
  <c r="W17"/>
  <c r="U17"/>
  <c r="W16"/>
  <c r="U16"/>
  <c r="U15"/>
  <c r="W14"/>
  <c r="U14"/>
  <c r="W13"/>
  <c r="U13"/>
  <c r="X12"/>
  <c r="W41" s="1"/>
  <c r="W12"/>
  <c r="U12"/>
  <c r="X11"/>
  <c r="X36" s="1"/>
  <c r="W11"/>
  <c r="U11"/>
  <c r="X10"/>
  <c r="Y10" s="1"/>
  <c r="AB10" s="1"/>
  <c r="W10"/>
  <c r="U10"/>
  <c r="X9"/>
  <c r="W9"/>
  <c r="U9"/>
  <c r="U8"/>
  <c r="T8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32" s="1"/>
  <c r="T33" s="1"/>
  <c r="T34" s="1"/>
  <c r="T35" s="1"/>
  <c r="T36" s="1"/>
  <c r="T37" s="1"/>
  <c r="T38" s="1"/>
  <c r="AG5"/>
  <c r="AH4"/>
  <c r="AH1"/>
  <c r="AH5" s="1"/>
  <c r="AL41" i="74"/>
  <c r="AK39"/>
  <c r="AK38"/>
  <c r="AI38"/>
  <c r="AK37"/>
  <c r="AI37"/>
  <c r="AK36"/>
  <c r="AI36"/>
  <c r="AK35"/>
  <c r="AI35"/>
  <c r="AK34"/>
  <c r="AI34"/>
  <c r="AL33"/>
  <c r="AK33"/>
  <c r="AI33"/>
  <c r="AI32"/>
  <c r="AI24"/>
  <c r="AK23"/>
  <c r="AI23"/>
  <c r="AL22"/>
  <c r="AL23" s="1"/>
  <c r="AM23" s="1"/>
  <c r="AK22"/>
  <c r="AM22" s="1"/>
  <c r="AI22"/>
  <c r="AP21"/>
  <c r="AI21"/>
  <c r="AP20"/>
  <c r="AR20" s="1"/>
  <c r="AI20"/>
  <c r="AL19"/>
  <c r="AK19"/>
  <c r="AI19"/>
  <c r="AL18"/>
  <c r="AK18"/>
  <c r="AI18"/>
  <c r="AK17"/>
  <c r="AI17"/>
  <c r="AK16"/>
  <c r="AI16"/>
  <c r="AI15"/>
  <c r="AK14"/>
  <c r="AI14"/>
  <c r="AK13"/>
  <c r="AI13"/>
  <c r="AL12"/>
  <c r="AK41" s="1"/>
  <c r="AK12"/>
  <c r="AI12"/>
  <c r="AL11"/>
  <c r="AL36" s="1"/>
  <c r="AK11"/>
  <c r="AI11"/>
  <c r="AL10"/>
  <c r="AL35" s="1"/>
  <c r="AK10"/>
  <c r="AI10"/>
  <c r="AL9"/>
  <c r="AL34" s="1"/>
  <c r="AK9"/>
  <c r="AI9"/>
  <c r="AI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32" s="1"/>
  <c r="AH33" s="1"/>
  <c r="AH34" s="1"/>
  <c r="AH35" s="1"/>
  <c r="AH36" s="1"/>
  <c r="AH37" s="1"/>
  <c r="AH38" s="1"/>
  <c r="AU4"/>
  <c r="AV1"/>
  <c r="AV4" s="1"/>
  <c r="Y9" i="76" l="1"/>
  <c r="AB9" s="1"/>
  <c r="AC9" s="1"/>
  <c r="Y33"/>
  <c r="AF34" i="77"/>
  <c r="AH34" s="1"/>
  <c r="AF19"/>
  <c r="AI19" s="1"/>
  <c r="AJ19" s="1"/>
  <c r="AF10"/>
  <c r="AI10" s="1"/>
  <c r="AJ10" s="1"/>
  <c r="AG41"/>
  <c r="AF18"/>
  <c r="AI18" s="1"/>
  <c r="AJ18" s="1"/>
  <c r="AC1"/>
  <c r="AF9"/>
  <c r="AI9" s="1"/>
  <c r="AJ9" s="1"/>
  <c r="AF35"/>
  <c r="AH35" s="1"/>
  <c r="AE17"/>
  <c r="AF17" s="1"/>
  <c r="AI17" s="1"/>
  <c r="AJ17" s="1"/>
  <c r="AF12"/>
  <c r="AI12" s="1"/>
  <c r="AJ12" s="1"/>
  <c r="AI35"/>
  <c r="AJ35"/>
  <c r="AE14"/>
  <c r="AF8"/>
  <c r="AI8" s="1"/>
  <c r="AF15"/>
  <c r="AI15" s="1"/>
  <c r="AK15" s="1"/>
  <c r="AK11"/>
  <c r="AJ11"/>
  <c r="AI34"/>
  <c r="AJ34"/>
  <c r="AE13"/>
  <c r="AI36"/>
  <c r="AJ36"/>
  <c r="AE16"/>
  <c r="AK17"/>
  <c r="AK18"/>
  <c r="AK19"/>
  <c r="AE37"/>
  <c r="AF37" s="1"/>
  <c r="AH37" s="1"/>
  <c r="Z41" i="76"/>
  <c r="X37"/>
  <c r="Y37" s="1"/>
  <c r="AA37" s="1"/>
  <c r="AC37" s="1"/>
  <c r="X34"/>
  <c r="Y34" s="1"/>
  <c r="AA34" s="1"/>
  <c r="AB34" s="1"/>
  <c r="Y18"/>
  <c r="AB18" s="1"/>
  <c r="AD18" s="1"/>
  <c r="X35"/>
  <c r="Y35" s="1"/>
  <c r="AA35" s="1"/>
  <c r="AC35" s="1"/>
  <c r="Y36"/>
  <c r="AA36" s="1"/>
  <c r="AC36" s="1"/>
  <c r="Y11"/>
  <c r="AB11" s="1"/>
  <c r="AC11" s="1"/>
  <c r="Y12"/>
  <c r="AB12" s="1"/>
  <c r="AC12" s="1"/>
  <c r="Y19"/>
  <c r="AB19" s="1"/>
  <c r="AC19" s="1"/>
  <c r="Y22"/>
  <c r="AB37"/>
  <c r="AC17"/>
  <c r="AD17"/>
  <c r="Y15"/>
  <c r="AB15" s="1"/>
  <c r="AD15" s="1"/>
  <c r="Y8"/>
  <c r="AB8" s="1"/>
  <c r="X14"/>
  <c r="X16"/>
  <c r="X39" s="1"/>
  <c r="AD9"/>
  <c r="AD21" s="1"/>
  <c r="AD10"/>
  <c r="AC10"/>
  <c r="AD12"/>
  <c r="V1"/>
  <c r="X13"/>
  <c r="X23"/>
  <c r="Y23" s="1"/>
  <c r="AM19" i="74"/>
  <c r="AP19" s="1"/>
  <c r="AQ19" s="1"/>
  <c r="AM11"/>
  <c r="AP11" s="1"/>
  <c r="AR11" s="1"/>
  <c r="AM33"/>
  <c r="AN41"/>
  <c r="AM18"/>
  <c r="AP18" s="1"/>
  <c r="AQ18" s="1"/>
  <c r="AM34"/>
  <c r="AO34" s="1"/>
  <c r="AQ34" s="1"/>
  <c r="AM36"/>
  <c r="AO36" s="1"/>
  <c r="AP36" s="1"/>
  <c r="AM12"/>
  <c r="AP12" s="1"/>
  <c r="AR12" s="1"/>
  <c r="AJ1"/>
  <c r="AM35"/>
  <c r="AO35" s="1"/>
  <c r="AQ35" s="1"/>
  <c r="AL17"/>
  <c r="AM17" s="1"/>
  <c r="AP17" s="1"/>
  <c r="AQ17" s="1"/>
  <c r="AL14"/>
  <c r="AM8"/>
  <c r="AP8" s="1"/>
  <c r="AM15"/>
  <c r="AP15" s="1"/>
  <c r="AR15" s="1"/>
  <c r="AL13"/>
  <c r="AM9"/>
  <c r="AP9" s="1"/>
  <c r="AM10"/>
  <c r="AP10" s="1"/>
  <c r="AL16"/>
  <c r="AM39" s="1"/>
  <c r="AL37"/>
  <c r="AM37" s="1"/>
  <c r="AO37" s="1"/>
  <c r="T78" i="69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77"/>
  <c r="D112"/>
  <c r="E112"/>
  <c r="F112"/>
  <c r="G112"/>
  <c r="J145"/>
  <c r="K145"/>
  <c r="L145"/>
  <c r="M111"/>
  <c r="N145"/>
  <c r="O145"/>
  <c r="S112"/>
  <c r="D113"/>
  <c r="E113"/>
  <c r="F113"/>
  <c r="G113"/>
  <c r="J146"/>
  <c r="K146"/>
  <c r="L146"/>
  <c r="M112"/>
  <c r="N146"/>
  <c r="O146"/>
  <c r="S113"/>
  <c r="D114"/>
  <c r="E114"/>
  <c r="F114"/>
  <c r="G114"/>
  <c r="J147"/>
  <c r="K147"/>
  <c r="L147"/>
  <c r="M113"/>
  <c r="N147"/>
  <c r="O147"/>
  <c r="S114"/>
  <c r="D115"/>
  <c r="E115"/>
  <c r="F115"/>
  <c r="G115"/>
  <c r="J148"/>
  <c r="K148"/>
  <c r="L148"/>
  <c r="M114"/>
  <c r="N148"/>
  <c r="O148"/>
  <c r="S115"/>
  <c r="D116"/>
  <c r="E116"/>
  <c r="F116"/>
  <c r="G116"/>
  <c r="J149"/>
  <c r="K149"/>
  <c r="L149"/>
  <c r="M115"/>
  <c r="N149"/>
  <c r="O149"/>
  <c r="S116"/>
  <c r="D117"/>
  <c r="E117"/>
  <c r="F117"/>
  <c r="G117"/>
  <c r="J150"/>
  <c r="K150"/>
  <c r="L150"/>
  <c r="M116"/>
  <c r="N150"/>
  <c r="O150"/>
  <c r="S117"/>
  <c r="D118"/>
  <c r="E118"/>
  <c r="F118"/>
  <c r="G118"/>
  <c r="J151"/>
  <c r="K151"/>
  <c r="L151"/>
  <c r="M117"/>
  <c r="N151"/>
  <c r="O151"/>
  <c r="S118"/>
  <c r="D119"/>
  <c r="E119"/>
  <c r="F119"/>
  <c r="G119"/>
  <c r="J152"/>
  <c r="K152"/>
  <c r="L152"/>
  <c r="M118"/>
  <c r="N152"/>
  <c r="O152"/>
  <c r="S119"/>
  <c r="D120"/>
  <c r="E120"/>
  <c r="F120"/>
  <c r="G120"/>
  <c r="J153"/>
  <c r="K153"/>
  <c r="L153"/>
  <c r="M119"/>
  <c r="N153"/>
  <c r="O153"/>
  <c r="S120"/>
  <c r="D121"/>
  <c r="E121"/>
  <c r="F121"/>
  <c r="G121"/>
  <c r="J154"/>
  <c r="K154"/>
  <c r="L154"/>
  <c r="M120"/>
  <c r="N154"/>
  <c r="O154"/>
  <c r="S121"/>
  <c r="D122"/>
  <c r="E122"/>
  <c r="F122"/>
  <c r="G122"/>
  <c r="J155"/>
  <c r="K155"/>
  <c r="L155"/>
  <c r="M121"/>
  <c r="N155"/>
  <c r="O155"/>
  <c r="S122"/>
  <c r="D123"/>
  <c r="E123"/>
  <c r="F123"/>
  <c r="G123"/>
  <c r="J156"/>
  <c r="K156"/>
  <c r="L156"/>
  <c r="M122"/>
  <c r="N156"/>
  <c r="O156"/>
  <c r="S123"/>
  <c r="D124"/>
  <c r="E124"/>
  <c r="F124"/>
  <c r="G124"/>
  <c r="J157"/>
  <c r="K157"/>
  <c r="L157"/>
  <c r="M123"/>
  <c r="N157"/>
  <c r="O157"/>
  <c r="S124"/>
  <c r="D125"/>
  <c r="E125"/>
  <c r="F125"/>
  <c r="G125"/>
  <c r="J158"/>
  <c r="K158"/>
  <c r="L158"/>
  <c r="M124"/>
  <c r="N158"/>
  <c r="O158"/>
  <c r="S125"/>
  <c r="D126"/>
  <c r="E126"/>
  <c r="F126"/>
  <c r="G126"/>
  <c r="J159"/>
  <c r="K159"/>
  <c r="L159"/>
  <c r="M125"/>
  <c r="N159"/>
  <c r="O159"/>
  <c r="S126"/>
  <c r="D127"/>
  <c r="E127"/>
  <c r="F127"/>
  <c r="G127"/>
  <c r="J160"/>
  <c r="K160"/>
  <c r="L160"/>
  <c r="M126"/>
  <c r="N160"/>
  <c r="O160"/>
  <c r="S127"/>
  <c r="D128"/>
  <c r="E128"/>
  <c r="F128"/>
  <c r="G128"/>
  <c r="J161"/>
  <c r="K161"/>
  <c r="L161"/>
  <c r="M127"/>
  <c r="N161"/>
  <c r="O161"/>
  <c r="S128"/>
  <c r="D129"/>
  <c r="E129"/>
  <c r="F129"/>
  <c r="G129"/>
  <c r="J162"/>
  <c r="K162"/>
  <c r="L162"/>
  <c r="M128"/>
  <c r="N162"/>
  <c r="O162"/>
  <c r="S129"/>
  <c r="D130"/>
  <c r="E130"/>
  <c r="F130"/>
  <c r="G130"/>
  <c r="J163"/>
  <c r="K163"/>
  <c r="L163"/>
  <c r="M129"/>
  <c r="N163"/>
  <c r="O163"/>
  <c r="S130"/>
  <c r="D131"/>
  <c r="E131"/>
  <c r="F131"/>
  <c r="G131"/>
  <c r="J164"/>
  <c r="K164"/>
  <c r="L164"/>
  <c r="M130"/>
  <c r="N164"/>
  <c r="O164"/>
  <c r="S131"/>
  <c r="D132"/>
  <c r="E132"/>
  <c r="F132"/>
  <c r="G132"/>
  <c r="J165"/>
  <c r="K165"/>
  <c r="L165"/>
  <c r="M131"/>
  <c r="N165"/>
  <c r="O165"/>
  <c r="S132"/>
  <c r="D133"/>
  <c r="E133"/>
  <c r="F133"/>
  <c r="G133"/>
  <c r="J166"/>
  <c r="K166"/>
  <c r="L166"/>
  <c r="M132"/>
  <c r="N166"/>
  <c r="O166"/>
  <c r="S133"/>
  <c r="D134"/>
  <c r="E134"/>
  <c r="F134"/>
  <c r="G134"/>
  <c r="J167"/>
  <c r="K167"/>
  <c r="L167"/>
  <c r="M133"/>
  <c r="N167"/>
  <c r="O167"/>
  <c r="S134"/>
  <c r="D135"/>
  <c r="E135"/>
  <c r="F135"/>
  <c r="G135"/>
  <c r="J168"/>
  <c r="K168"/>
  <c r="L168"/>
  <c r="M134"/>
  <c r="N168"/>
  <c r="O168"/>
  <c r="S135"/>
  <c r="D136"/>
  <c r="E136"/>
  <c r="F136"/>
  <c r="G136"/>
  <c r="J169"/>
  <c r="K169"/>
  <c r="L169"/>
  <c r="M135"/>
  <c r="N169"/>
  <c r="O169"/>
  <c r="S136"/>
  <c r="D137"/>
  <c r="E137"/>
  <c r="F137"/>
  <c r="G137"/>
  <c r="J170"/>
  <c r="K170"/>
  <c r="L170"/>
  <c r="M136"/>
  <c r="N170"/>
  <c r="O170"/>
  <c r="S137"/>
  <c r="D138"/>
  <c r="E138"/>
  <c r="F138"/>
  <c r="G138"/>
  <c r="J171"/>
  <c r="K171"/>
  <c r="L171"/>
  <c r="M137"/>
  <c r="N171"/>
  <c r="O171"/>
  <c r="S138"/>
  <c r="D139"/>
  <c r="E139"/>
  <c r="F139"/>
  <c r="G139"/>
  <c r="J172"/>
  <c r="K172"/>
  <c r="L172"/>
  <c r="M138"/>
  <c r="N172"/>
  <c r="O172"/>
  <c r="S139"/>
  <c r="D140"/>
  <c r="E140"/>
  <c r="F140"/>
  <c r="G140"/>
  <c r="J173"/>
  <c r="K173"/>
  <c r="L173"/>
  <c r="M139"/>
  <c r="N173"/>
  <c r="O173"/>
  <c r="S140"/>
  <c r="D141"/>
  <c r="E141"/>
  <c r="F141"/>
  <c r="G141"/>
  <c r="J174"/>
  <c r="K174"/>
  <c r="L174"/>
  <c r="M140"/>
  <c r="N174"/>
  <c r="O174"/>
  <c r="S141"/>
  <c r="D142"/>
  <c r="E142"/>
  <c r="F142"/>
  <c r="G142"/>
  <c r="J175"/>
  <c r="K175"/>
  <c r="L175"/>
  <c r="M141"/>
  <c r="N175"/>
  <c r="O175"/>
  <c r="S14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12"/>
  <c r="AC18" i="76" l="1"/>
  <c r="AK10" i="77"/>
  <c r="AK9"/>
  <c r="AK21" s="1"/>
  <c r="AK12"/>
  <c r="AF16"/>
  <c r="AI16" s="1"/>
  <c r="AE39"/>
  <c r="AF14"/>
  <c r="AI14"/>
  <c r="AI37"/>
  <c r="AJ37"/>
  <c r="AE38"/>
  <c r="AF38" s="1"/>
  <c r="AH38" s="1"/>
  <c r="AH33" s="1"/>
  <c r="AF13"/>
  <c r="AI13"/>
  <c r="AF39"/>
  <c r="AD19" i="76"/>
  <c r="AB35"/>
  <c r="AC34"/>
  <c r="AD11"/>
  <c r="AB36"/>
  <c r="Z39"/>
  <c r="AB13"/>
  <c r="X38"/>
  <c r="Y38" s="1"/>
  <c r="AA38" s="1"/>
  <c r="Y13"/>
  <c r="Y16"/>
  <c r="AB16" s="1"/>
  <c r="Y39"/>
  <c r="AA39" s="1"/>
  <c r="AB14"/>
  <c r="Y14"/>
  <c r="AR19" i="74"/>
  <c r="AQ11"/>
  <c r="AQ36"/>
  <c r="AR18"/>
  <c r="AP34"/>
  <c r="AP35"/>
  <c r="AR17"/>
  <c r="AQ12"/>
  <c r="AR9"/>
  <c r="AR21" s="1"/>
  <c r="AQ9"/>
  <c r="AR10"/>
  <c r="AQ10"/>
  <c r="AL38"/>
  <c r="AM38" s="1"/>
  <c r="AO38" s="1"/>
  <c r="AO33" s="1"/>
  <c r="AM13"/>
  <c r="AP13"/>
  <c r="AP37"/>
  <c r="AQ37"/>
  <c r="AL39"/>
  <c r="AM16"/>
  <c r="AP16" s="1"/>
  <c r="AP14"/>
  <c r="AM14"/>
  <c r="AL41" i="66"/>
  <c r="AK39"/>
  <c r="AK38"/>
  <c r="AI38"/>
  <c r="AK37"/>
  <c r="AI37"/>
  <c r="AK36"/>
  <c r="AI36"/>
  <c r="AK35"/>
  <c r="AI35"/>
  <c r="AK34"/>
  <c r="AI34"/>
  <c r="AL33"/>
  <c r="AK33"/>
  <c r="AM33" s="1"/>
  <c r="AI33"/>
  <c r="AI32"/>
  <c r="AI24"/>
  <c r="AK23"/>
  <c r="AI23"/>
  <c r="AL22"/>
  <c r="AL23" s="1"/>
  <c r="AM23" s="1"/>
  <c r="AK22"/>
  <c r="AI22"/>
  <c r="AP21"/>
  <c r="AI21"/>
  <c r="AP20"/>
  <c r="AR20" s="1"/>
  <c r="AI20"/>
  <c r="AL19"/>
  <c r="AK19"/>
  <c r="AI19"/>
  <c r="AL18"/>
  <c r="AK18"/>
  <c r="AI18"/>
  <c r="AK17"/>
  <c r="AI17"/>
  <c r="AK16"/>
  <c r="AI16"/>
  <c r="AI15"/>
  <c r="AK14"/>
  <c r="AI14"/>
  <c r="AK13"/>
  <c r="AI13"/>
  <c r="AL12"/>
  <c r="AK41" s="1"/>
  <c r="AK12"/>
  <c r="AI12"/>
  <c r="AL11"/>
  <c r="AL36" s="1"/>
  <c r="AK11"/>
  <c r="AI11"/>
  <c r="AL10"/>
  <c r="AL35" s="1"/>
  <c r="AK10"/>
  <c r="AI10"/>
  <c r="AL9"/>
  <c r="AL34" s="1"/>
  <c r="AK9"/>
  <c r="AI9"/>
  <c r="AI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32" s="1"/>
  <c r="AH33" s="1"/>
  <c r="AH34" s="1"/>
  <c r="AH35" s="1"/>
  <c r="AH36" s="1"/>
  <c r="AH37" s="1"/>
  <c r="AH38" s="1"/>
  <c r="AU5"/>
  <c r="AV4"/>
  <c r="AV1"/>
  <c r="AV5" s="1"/>
  <c r="AL41" i="65"/>
  <c r="AK39"/>
  <c r="AK38"/>
  <c r="AI38"/>
  <c r="AK37"/>
  <c r="AI37"/>
  <c r="AK36"/>
  <c r="AI36"/>
  <c r="AK35"/>
  <c r="AI35"/>
  <c r="AK34"/>
  <c r="AI34"/>
  <c r="AL33"/>
  <c r="AK33"/>
  <c r="AI33"/>
  <c r="AI32"/>
  <c r="AI24"/>
  <c r="AK23"/>
  <c r="AI23"/>
  <c r="AL22"/>
  <c r="AL23" s="1"/>
  <c r="AM23" s="1"/>
  <c r="AK22"/>
  <c r="AI22"/>
  <c r="AP21"/>
  <c r="AI21"/>
  <c r="AP20"/>
  <c r="AR20" s="1"/>
  <c r="AI20"/>
  <c r="AL19"/>
  <c r="AL17" s="1"/>
  <c r="AK19"/>
  <c r="AI19"/>
  <c r="AL18"/>
  <c r="AK18"/>
  <c r="AI18"/>
  <c r="AK17"/>
  <c r="AI17"/>
  <c r="AK16"/>
  <c r="AI16"/>
  <c r="AI15"/>
  <c r="AK14"/>
  <c r="AI14"/>
  <c r="AK13"/>
  <c r="AI13"/>
  <c r="AL12"/>
  <c r="AK41" s="1"/>
  <c r="AK12"/>
  <c r="AI12"/>
  <c r="AL11"/>
  <c r="AL36" s="1"/>
  <c r="AK11"/>
  <c r="AI11"/>
  <c r="AL10"/>
  <c r="AL35" s="1"/>
  <c r="AK10"/>
  <c r="AI10"/>
  <c r="AL9"/>
  <c r="AL34" s="1"/>
  <c r="AK9"/>
  <c r="AI9"/>
  <c r="AI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32" s="1"/>
  <c r="AH33" s="1"/>
  <c r="AH34" s="1"/>
  <c r="AH35" s="1"/>
  <c r="AH36" s="1"/>
  <c r="AH37" s="1"/>
  <c r="AH38" s="1"/>
  <c r="AU5"/>
  <c r="AV4"/>
  <c r="AV1"/>
  <c r="AV5" s="1"/>
  <c r="AE41" i="62"/>
  <c r="AD39"/>
  <c r="AD38"/>
  <c r="AB38"/>
  <c r="AD37"/>
  <c r="AB37"/>
  <c r="AD35"/>
  <c r="AB35"/>
  <c r="AD28"/>
  <c r="AB28"/>
  <c r="AD27"/>
  <c r="AB27"/>
  <c r="AE26"/>
  <c r="AD26"/>
  <c r="AB26"/>
  <c r="AB25"/>
  <c r="AB24"/>
  <c r="AD23"/>
  <c r="AB23"/>
  <c r="AE22"/>
  <c r="AE23" s="1"/>
  <c r="AF23" s="1"/>
  <c r="AD22"/>
  <c r="AB22"/>
  <c r="AI21"/>
  <c r="AB21"/>
  <c r="AI20"/>
  <c r="AK20" s="1"/>
  <c r="AB20"/>
  <c r="AE19"/>
  <c r="AE17" s="1"/>
  <c r="AD19"/>
  <c r="AB19"/>
  <c r="AE18"/>
  <c r="AD18"/>
  <c r="AB18"/>
  <c r="AD17"/>
  <c r="AB17"/>
  <c r="AD16"/>
  <c r="AB16"/>
  <c r="AB15"/>
  <c r="AD14"/>
  <c r="AB14"/>
  <c r="AD13"/>
  <c r="AB13"/>
  <c r="AE12"/>
  <c r="AD41" s="1"/>
  <c r="AD12"/>
  <c r="AB12"/>
  <c r="AE11"/>
  <c r="AE35" s="1"/>
  <c r="AD11"/>
  <c r="AB11"/>
  <c r="AE10"/>
  <c r="AE28" s="1"/>
  <c r="AD10"/>
  <c r="AB10"/>
  <c r="AE9"/>
  <c r="AE27" s="1"/>
  <c r="AD9"/>
  <c r="AB9"/>
  <c r="AB8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35" s="1"/>
  <c r="AA37" s="1"/>
  <c r="AA38" s="1"/>
  <c r="AE5"/>
  <c r="AD5"/>
  <c r="AN4"/>
  <c r="AO1"/>
  <c r="AO4" s="1"/>
  <c r="AL34" i="49"/>
  <c r="AK32"/>
  <c r="AK31"/>
  <c r="AI31"/>
  <c r="AK30"/>
  <c r="AI30"/>
  <c r="AK29"/>
  <c r="AI29"/>
  <c r="AK28"/>
  <c r="AI28"/>
  <c r="AK27"/>
  <c r="AI27"/>
  <c r="AK26"/>
  <c r="AI26"/>
  <c r="AI25"/>
  <c r="AI24"/>
  <c r="AK23"/>
  <c r="AI23"/>
  <c r="AL22"/>
  <c r="AK22"/>
  <c r="AI22"/>
  <c r="AP21"/>
  <c r="AI21"/>
  <c r="AP20"/>
  <c r="AR20" s="1"/>
  <c r="AI20"/>
  <c r="AL19"/>
  <c r="AL17" s="1"/>
  <c r="AK19"/>
  <c r="AI19"/>
  <c r="AL18"/>
  <c r="AK18"/>
  <c r="AI18"/>
  <c r="AK17"/>
  <c r="AI17"/>
  <c r="AK16"/>
  <c r="AI16"/>
  <c r="AI15"/>
  <c r="AK14"/>
  <c r="AI14"/>
  <c r="AK13"/>
  <c r="AI13"/>
  <c r="AL12"/>
  <c r="AK34" s="1"/>
  <c r="AK12"/>
  <c r="AI12"/>
  <c r="AL11"/>
  <c r="AL29" s="1"/>
  <c r="AK11"/>
  <c r="AI11"/>
  <c r="AL10"/>
  <c r="AL28" s="1"/>
  <c r="AK10"/>
  <c r="AI10"/>
  <c r="AK9"/>
  <c r="AI9"/>
  <c r="AI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U5"/>
  <c r="AV4"/>
  <c r="AV1"/>
  <c r="AV5" s="1"/>
  <c r="AN41" i="66" l="1"/>
  <c r="AK14" i="77"/>
  <c r="AJ14"/>
  <c r="AK13"/>
  <c r="AI22"/>
  <c r="AK22" s="1"/>
  <c r="AJ13"/>
  <c r="AJ16"/>
  <c r="AK16"/>
  <c r="AH39"/>
  <c r="AG39"/>
  <c r="AI33"/>
  <c r="AJ33"/>
  <c r="AI38"/>
  <c r="AJ38"/>
  <c r="AD13" i="76"/>
  <c r="AC13"/>
  <c r="AB22"/>
  <c r="AD22" s="1"/>
  <c r="AD16"/>
  <c r="AC16"/>
  <c r="AC14"/>
  <c r="AD14"/>
  <c r="AC38"/>
  <c r="AB38"/>
  <c r="AA33"/>
  <c r="AM22" i="66"/>
  <c r="AM19"/>
  <c r="AP19" s="1"/>
  <c r="AQ19" s="1"/>
  <c r="AM33" i="65"/>
  <c r="AM19"/>
  <c r="AP19" s="1"/>
  <c r="AQ19" s="1"/>
  <c r="AM22"/>
  <c r="AL17" i="66"/>
  <c r="AM34"/>
  <c r="AO34" s="1"/>
  <c r="AP34" s="1"/>
  <c r="AM12"/>
  <c r="AP12" s="1"/>
  <c r="AM36"/>
  <c r="AO36" s="1"/>
  <c r="AQ36" s="1"/>
  <c r="AM17"/>
  <c r="AP17" s="1"/>
  <c r="AQ17" s="1"/>
  <c r="AJ1"/>
  <c r="AM18"/>
  <c r="AP18" s="1"/>
  <c r="AQ18" s="1"/>
  <c r="AM35"/>
  <c r="AO35" s="1"/>
  <c r="AQ35" s="1"/>
  <c r="AM10"/>
  <c r="AP10" s="1"/>
  <c r="AQ10" s="1"/>
  <c r="AM9"/>
  <c r="AP9" s="1"/>
  <c r="AQ9" s="1"/>
  <c r="AM11"/>
  <c r="AP11" s="1"/>
  <c r="AR11" s="1"/>
  <c r="AM36" i="65"/>
  <c r="AO36" s="1"/>
  <c r="AQ36" s="1"/>
  <c r="AM34"/>
  <c r="AO34" s="1"/>
  <c r="AP34" s="1"/>
  <c r="AM17"/>
  <c r="AP17" s="1"/>
  <c r="AQ17" s="1"/>
  <c r="AM18"/>
  <c r="AP18" s="1"/>
  <c r="AQ18" s="1"/>
  <c r="AR14" i="74"/>
  <c r="AQ14"/>
  <c r="AP33"/>
  <c r="AQ33"/>
  <c r="AP38"/>
  <c r="AQ38"/>
  <c r="AN39"/>
  <c r="AO39"/>
  <c r="AQ16"/>
  <c r="AR16"/>
  <c r="AR13"/>
  <c r="AP22"/>
  <c r="AR22" s="1"/>
  <c r="AQ13"/>
  <c r="AL14" i="66"/>
  <c r="AM8"/>
  <c r="AP8" s="1"/>
  <c r="AM15"/>
  <c r="AP15" s="1"/>
  <c r="AR15" s="1"/>
  <c r="AR12"/>
  <c r="AQ12"/>
  <c r="AL13"/>
  <c r="AL16"/>
  <c r="AM39" s="1"/>
  <c r="AR19"/>
  <c r="AL37"/>
  <c r="AM37" s="1"/>
  <c r="AO37" s="1"/>
  <c r="AN41" i="65"/>
  <c r="AJ1"/>
  <c r="AM35"/>
  <c r="AO35" s="1"/>
  <c r="AP35" s="1"/>
  <c r="AL14"/>
  <c r="AM15"/>
  <c r="AP15" s="1"/>
  <c r="AR15" s="1"/>
  <c r="AM8"/>
  <c r="AP8" s="1"/>
  <c r="AL13"/>
  <c r="AM9"/>
  <c r="AP9" s="1"/>
  <c r="AM10"/>
  <c r="AP10" s="1"/>
  <c r="AM11"/>
  <c r="AP11" s="1"/>
  <c r="AM12"/>
  <c r="AP12" s="1"/>
  <c r="AL16"/>
  <c r="AM39" s="1"/>
  <c r="AL37"/>
  <c r="AM37" s="1"/>
  <c r="AO37" s="1"/>
  <c r="AF26" i="62"/>
  <c r="AF19"/>
  <c r="AI19" s="1"/>
  <c r="AK19" s="1"/>
  <c r="AF17"/>
  <c r="AI17" s="1"/>
  <c r="AK17" s="1"/>
  <c r="AF35"/>
  <c r="AH35" s="1"/>
  <c r="AJ35" s="1"/>
  <c r="AF18"/>
  <c r="AI18" s="1"/>
  <c r="AK18" s="1"/>
  <c r="AF27"/>
  <c r="AH27" s="1"/>
  <c r="AI27" s="1"/>
  <c r="AF22"/>
  <c r="AF5"/>
  <c r="AI5" s="1"/>
  <c r="AJ5" s="1"/>
  <c r="AC1"/>
  <c r="AF28"/>
  <c r="AH28" s="1"/>
  <c r="AJ28" s="1"/>
  <c r="AF15"/>
  <c r="AI15" s="1"/>
  <c r="AK15" s="1"/>
  <c r="AG41"/>
  <c r="AF9"/>
  <c r="AI9" s="1"/>
  <c r="AF10"/>
  <c r="AI10" s="1"/>
  <c r="AF11"/>
  <c r="AI11" s="1"/>
  <c r="AF12"/>
  <c r="AI12" s="1"/>
  <c r="AE16"/>
  <c r="AF16" s="1"/>
  <c r="AI16" s="1"/>
  <c r="AE37"/>
  <c r="AF37" s="1"/>
  <c r="AH37" s="1"/>
  <c r="AE13"/>
  <c r="AE14"/>
  <c r="AF8"/>
  <c r="AI8" s="1"/>
  <c r="AM18" i="49"/>
  <c r="AP18" s="1"/>
  <c r="AQ18" s="1"/>
  <c r="AM19"/>
  <c r="AP19" s="1"/>
  <c r="AQ19" s="1"/>
  <c r="AM29"/>
  <c r="AO29" s="1"/>
  <c r="AP29" s="1"/>
  <c r="AM17"/>
  <c r="AP17" s="1"/>
  <c r="AQ17" s="1"/>
  <c r="AM22"/>
  <c r="AN34"/>
  <c r="AJ1"/>
  <c r="AM28"/>
  <c r="AO28" s="1"/>
  <c r="AP28" s="1"/>
  <c r="AL14"/>
  <c r="AM8"/>
  <c r="AP8" s="1"/>
  <c r="AM15"/>
  <c r="AP15" s="1"/>
  <c r="AR15" s="1"/>
  <c r="AL13"/>
  <c r="AM10"/>
  <c r="AP10" s="1"/>
  <c r="AM11"/>
  <c r="AP11" s="1"/>
  <c r="AM12"/>
  <c r="AP12" s="1"/>
  <c r="AL16"/>
  <c r="AM32" s="1"/>
  <c r="AL30"/>
  <c r="AM30" s="1"/>
  <c r="AO30" s="1"/>
  <c r="AB33" i="76" l="1"/>
  <c r="AC33"/>
  <c r="AP36" i="66"/>
  <c r="AQ34"/>
  <c r="AP35"/>
  <c r="AR19" i="65"/>
  <c r="AQ34"/>
  <c r="AR17" i="66"/>
  <c r="AR18"/>
  <c r="AR10"/>
  <c r="AQ11"/>
  <c r="AR9"/>
  <c r="AR21" s="1"/>
  <c r="AP36" i="65"/>
  <c r="AR18"/>
  <c r="AR17"/>
  <c r="AQ35"/>
  <c r="AP13" i="66"/>
  <c r="AL38"/>
  <c r="AM38" s="1"/>
  <c r="AO38" s="1"/>
  <c r="AM13"/>
  <c r="AP37"/>
  <c r="AQ37"/>
  <c r="AM16"/>
  <c r="AP16" s="1"/>
  <c r="AL39"/>
  <c r="AP14"/>
  <c r="AM14"/>
  <c r="AP37" i="65"/>
  <c r="AQ37"/>
  <c r="AR9"/>
  <c r="AR21" s="1"/>
  <c r="AQ9"/>
  <c r="AM14"/>
  <c r="AP14"/>
  <c r="AR10"/>
  <c r="AQ10"/>
  <c r="AR11"/>
  <c r="AQ11"/>
  <c r="AM16"/>
  <c r="AP16" s="1"/>
  <c r="AL39"/>
  <c r="AR12"/>
  <c r="AQ12"/>
  <c r="AP13"/>
  <c r="AL38"/>
  <c r="AM38" s="1"/>
  <c r="AO38" s="1"/>
  <c r="AM13"/>
  <c r="AJ17" i="62"/>
  <c r="AJ27"/>
  <c r="AJ19"/>
  <c r="AI35"/>
  <c r="AJ18"/>
  <c r="AK5"/>
  <c r="AF39"/>
  <c r="AI28"/>
  <c r="AJ16"/>
  <c r="AK16"/>
  <c r="AJ9"/>
  <c r="AK9"/>
  <c r="AF14"/>
  <c r="AI14"/>
  <c r="AI37"/>
  <c r="AJ37"/>
  <c r="AJ10"/>
  <c r="AK10"/>
  <c r="AE39"/>
  <c r="AJ12"/>
  <c r="AK12"/>
  <c r="AI13"/>
  <c r="AE38"/>
  <c r="AF38" s="1"/>
  <c r="AH38" s="1"/>
  <c r="AF13"/>
  <c r="AJ11"/>
  <c r="AK11"/>
  <c r="AR18" i="49"/>
  <c r="AR17"/>
  <c r="AR19"/>
  <c r="AQ29"/>
  <c r="AQ28"/>
  <c r="AP30"/>
  <c r="AQ30"/>
  <c r="AP13"/>
  <c r="AL31"/>
  <c r="AM31" s="1"/>
  <c r="AO31" s="1"/>
  <c r="AM13"/>
  <c r="AR10"/>
  <c r="AQ10"/>
  <c r="AM14"/>
  <c r="AP14"/>
  <c r="AR11"/>
  <c r="AQ11"/>
  <c r="AL23"/>
  <c r="AM23" s="1"/>
  <c r="AL9"/>
  <c r="AL26"/>
  <c r="AM26" s="1"/>
  <c r="AM16"/>
  <c r="AP16" s="1"/>
  <c r="AL32"/>
  <c r="AR12"/>
  <c r="AQ12"/>
  <c r="AR13" i="66" l="1"/>
  <c r="AP22"/>
  <c r="AR22" s="1"/>
  <c r="AQ13"/>
  <c r="AQ16"/>
  <c r="AR16"/>
  <c r="AP38"/>
  <c r="AQ38"/>
  <c r="AO33"/>
  <c r="AN39"/>
  <c r="AO39"/>
  <c r="AR14"/>
  <c r="AQ14"/>
  <c r="AP38" i="65"/>
  <c r="AQ38"/>
  <c r="AN39"/>
  <c r="AO39"/>
  <c r="AR14"/>
  <c r="AQ14"/>
  <c r="AO33"/>
  <c r="AR13"/>
  <c r="AP22"/>
  <c r="AR22" s="1"/>
  <c r="AQ13"/>
  <c r="AQ16"/>
  <c r="AR16"/>
  <c r="AK21" i="62"/>
  <c r="AJ14"/>
  <c r="AK14"/>
  <c r="AJ13"/>
  <c r="AK13"/>
  <c r="AI22"/>
  <c r="AK22" s="1"/>
  <c r="AG39"/>
  <c r="AH39"/>
  <c r="AI38"/>
  <c r="AJ38"/>
  <c r="AH26"/>
  <c r="AN32" i="49"/>
  <c r="AO32"/>
  <c r="AL27"/>
  <c r="AM27" s="1"/>
  <c r="AO27" s="1"/>
  <c r="AM9"/>
  <c r="AP9" s="1"/>
  <c r="AR14"/>
  <c r="AQ14"/>
  <c r="AR13"/>
  <c r="AQ13"/>
  <c r="AP22"/>
  <c r="AR22" s="1"/>
  <c r="AQ16"/>
  <c r="AR16"/>
  <c r="AP31"/>
  <c r="AQ31"/>
  <c r="AP33" i="66" l="1"/>
  <c r="AQ33"/>
  <c r="AP33" i="65"/>
  <c r="AQ33"/>
  <c r="AI26" i="62"/>
  <c r="AJ26"/>
  <c r="AR9" i="49"/>
  <c r="AQ9"/>
  <c r="AP27"/>
  <c r="AQ27"/>
  <c r="AO26"/>
  <c r="AP26" l="1"/>
  <c r="AQ26"/>
  <c r="AR21"/>
</calcChain>
</file>

<file path=xl/comments1.xml><?xml version="1.0" encoding="utf-8"?>
<comments xmlns="http://schemas.openxmlformats.org/spreadsheetml/2006/main">
  <authors>
    <author>Gaman, Irina V</author>
  </authors>
  <commentList>
    <comment ref="AL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2.xml><?xml version="1.0" encoding="utf-8"?>
<comments xmlns="http://schemas.openxmlformats.org/spreadsheetml/2006/main">
  <authors>
    <author>Gaman, Irina V</author>
  </authors>
  <commentList>
    <comment ref="AL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3.xml><?xml version="1.0" encoding="utf-8"?>
<comments xmlns="http://schemas.openxmlformats.org/spreadsheetml/2006/main">
  <authors>
    <author>Gaman, Irina V</author>
  </authors>
  <commentList>
    <comment ref="AL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4.xml><?xml version="1.0" encoding="utf-8"?>
<comments xmlns="http://schemas.openxmlformats.org/spreadsheetml/2006/main">
  <authors>
    <author>Gaman, Irina V</author>
  </authors>
  <commentList>
    <comment ref="AE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5.xml><?xml version="1.0" encoding="utf-8"?>
<comments xmlns="http://schemas.openxmlformats.org/spreadsheetml/2006/main">
  <authors>
    <author>Gaman, Irina V</author>
  </authors>
  <commentList>
    <comment ref="AE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6.xml><?xml version="1.0" encoding="utf-8"?>
<comments xmlns="http://schemas.openxmlformats.org/spreadsheetml/2006/main">
  <authors>
    <author>Gaman, Irina V</author>
  </authors>
  <commentList>
    <comment ref="X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7.xml><?xml version="1.0" encoding="utf-8"?>
<comments xmlns="http://schemas.openxmlformats.org/spreadsheetml/2006/main">
  <authors>
    <author>Gaman, Irina V</author>
  </authors>
  <commentList>
    <comment ref="AL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sharedStrings.xml><?xml version="1.0" encoding="utf-8"?>
<sst xmlns="http://schemas.openxmlformats.org/spreadsheetml/2006/main" count="1123" uniqueCount="184">
  <si>
    <t>Распределение</t>
  </si>
  <si>
    <t>Потери</t>
  </si>
  <si>
    <t>%</t>
  </si>
  <si>
    <t>ККЦ</t>
  </si>
  <si>
    <t>месяц</t>
  </si>
  <si>
    <t xml:space="preserve">Электропотребление кислородного производства </t>
  </si>
  <si>
    <t>Электроэнергия</t>
  </si>
  <si>
    <t>год</t>
  </si>
  <si>
    <t>часы</t>
  </si>
  <si>
    <t>ВРУ БР-2М</t>
  </si>
  <si>
    <t>ВРУ Кар-30</t>
  </si>
  <si>
    <t>ДЦ-1</t>
  </si>
  <si>
    <t>ДЦ-2</t>
  </si>
  <si>
    <t>Выработка</t>
  </si>
  <si>
    <t>Наимен. пр-ции</t>
  </si>
  <si>
    <t>план. уд.нор</t>
  </si>
  <si>
    <t>Кол-во</t>
  </si>
  <si>
    <t>Кол-во эл.энер по плану</t>
  </si>
  <si>
    <t>Шифр вида пр-ции</t>
  </si>
  <si>
    <t>Передел</t>
  </si>
  <si>
    <t>Кол-во эл.эн. по факту</t>
  </si>
  <si>
    <t>Факт. уд.норма</t>
  </si>
  <si>
    <t>Отклон.</t>
  </si>
  <si>
    <t>План    пр-ва</t>
  </si>
  <si>
    <t>% выполнения</t>
  </si>
  <si>
    <t>№1</t>
  </si>
  <si>
    <t>№5</t>
  </si>
  <si>
    <t>№6</t>
  </si>
  <si>
    <t>№7</t>
  </si>
  <si>
    <t>№8</t>
  </si>
  <si>
    <t>Итого</t>
  </si>
  <si>
    <t>расход</t>
  </si>
  <si>
    <t>ДП-6</t>
  </si>
  <si>
    <t>ДП-7</t>
  </si>
  <si>
    <t>ДП-8</t>
  </si>
  <si>
    <t>Кислород автогенный</t>
  </si>
  <si>
    <t>Кислород</t>
  </si>
  <si>
    <t>Компримирование</t>
  </si>
  <si>
    <t>Аргон жидкий</t>
  </si>
  <si>
    <t>Аргон газообразный</t>
  </si>
  <si>
    <t>Криптоно-ксеноновая смесь</t>
  </si>
  <si>
    <t>Азот газообразный</t>
  </si>
  <si>
    <t>Сж. Воздух</t>
  </si>
  <si>
    <t>Водород</t>
  </si>
  <si>
    <t>Азот жидкий</t>
  </si>
  <si>
    <t>Кислород жидкий</t>
  </si>
  <si>
    <t>Неоно-гелиевый к-т</t>
  </si>
  <si>
    <t>АБК</t>
  </si>
  <si>
    <t>Всего:</t>
  </si>
  <si>
    <t>Выработаный кислород</t>
  </si>
  <si>
    <t xml:space="preserve">Потери </t>
  </si>
  <si>
    <t>Вода техническая</t>
  </si>
  <si>
    <t>Кол-во воды тех. по плану</t>
  </si>
  <si>
    <t>Кол-во воды. по факту</t>
  </si>
  <si>
    <t>Компремирование</t>
  </si>
  <si>
    <t>Криптоно-ксен.</t>
  </si>
  <si>
    <t>водород</t>
  </si>
  <si>
    <t>Коэфиц.</t>
  </si>
  <si>
    <t>Цена</t>
  </si>
  <si>
    <t>Сумма</t>
  </si>
  <si>
    <t>Всего</t>
  </si>
  <si>
    <t>ДП-5</t>
  </si>
  <si>
    <t>МЦ</t>
  </si>
  <si>
    <t>дни месяца</t>
  </si>
  <si>
    <r>
      <t>тыс.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</si>
  <si>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чистота</t>
  </si>
  <si>
    <r>
      <t>сод.О</t>
    </r>
    <r>
      <rPr>
        <vertAlign val="subscript"/>
        <sz val="12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 xml:space="preserve"> в дутье</t>
    </r>
  </si>
  <si>
    <r>
      <t>сод.О</t>
    </r>
    <r>
      <rPr>
        <vertAlign val="subscript"/>
        <sz val="11"/>
        <color indexed="8"/>
        <rFont val="Calibri"/>
        <family val="2"/>
        <charset val="204"/>
      </rPr>
      <t>2</t>
    </r>
    <r>
      <rPr>
        <sz val="11"/>
        <color indexed="8"/>
        <rFont val="Calibri"/>
        <family val="2"/>
        <charset val="204"/>
      </rPr>
      <t xml:space="preserve"> в дутье</t>
    </r>
  </si>
  <si>
    <t>ТЭЦ-1</t>
  </si>
  <si>
    <t>ТЭЦ-2</t>
  </si>
  <si>
    <t>ТЭЦ-3</t>
  </si>
  <si>
    <t>ТВД-8бис</t>
  </si>
  <si>
    <t>ТВД-3а</t>
  </si>
  <si>
    <r>
      <t>Чистота и содержание кислорода в дутье за ХХ (месяца) 20ХХ (года) года, 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</si>
  <si>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н.т. 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/час</t>
    </r>
  </si>
  <si>
    <t>Потери (небаланс)</t>
  </si>
  <si>
    <r>
      <t>н.тыс.м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</si>
  <si>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давление</t>
  </si>
  <si>
    <r>
      <t>кгс/см</t>
    </r>
    <r>
      <rPr>
        <vertAlign val="superscript"/>
        <sz val="10"/>
        <color theme="1"/>
        <rFont val="Calibri"/>
        <family val="2"/>
        <charset val="204"/>
        <scheme val="minor"/>
      </rPr>
      <t>2</t>
    </r>
  </si>
  <si>
    <t>Автогенные нужды</t>
  </si>
  <si>
    <t>Бр-2 №8</t>
  </si>
  <si>
    <t xml:space="preserve">Всего по станции №2 </t>
  </si>
  <si>
    <t>Всего по станции №1</t>
  </si>
  <si>
    <t>АКАр№ 2 технич</t>
  </si>
  <si>
    <t>№3</t>
  </si>
  <si>
    <t>дата</t>
  </si>
  <si>
    <t>технолог</t>
  </si>
  <si>
    <t>технич</t>
  </si>
  <si>
    <t>Всего по производству</t>
  </si>
  <si>
    <t>CHECK</t>
  </si>
  <si>
    <t>Мартен</t>
  </si>
  <si>
    <t>Распред.</t>
  </si>
  <si>
    <t>Физ 
сбросы
 КТК</t>
  </si>
  <si>
    <t>фактическая чистота О2, %</t>
  </si>
  <si>
    <t>откл за счет изменения по чистоте кислорода</t>
  </si>
  <si>
    <t>добавлено ДП согласно положению</t>
  </si>
  <si>
    <t>Азот</t>
  </si>
  <si>
    <t>Аргон</t>
  </si>
  <si>
    <t>ДП - 6</t>
  </si>
  <si>
    <t>ДП - 7</t>
  </si>
  <si>
    <t>ДП - 8</t>
  </si>
  <si>
    <t xml:space="preserve">ДП - 9 </t>
  </si>
  <si>
    <t>т.м3</t>
  </si>
  <si>
    <t>т.м3/ч</t>
  </si>
  <si>
    <t>КЦ</t>
  </si>
  <si>
    <t>ДЦ2</t>
  </si>
  <si>
    <t>АКАр-40/35 №2</t>
  </si>
  <si>
    <t>ВРУ Кар-30 №6</t>
  </si>
  <si>
    <t>ВРУ Кар-30 №7</t>
  </si>
  <si>
    <t>ВРУ Кар-30 №8</t>
  </si>
  <si>
    <t>ДП-9</t>
  </si>
  <si>
    <t>Потери (небаланс), н.тыс.м3</t>
  </si>
  <si>
    <t>Потери (небаланс), %</t>
  </si>
  <si>
    <t>с ХХ (мин) ХХ (час) ХХ (месяца) 20ХХ (года) года по ХХ (мин) ХХ (час) ХХ (месяца) 20ХХ (года) года</t>
  </si>
  <si>
    <t>Значения</t>
  </si>
  <si>
    <t>Маркеры</t>
  </si>
  <si>
    <t>(V-указывать значения на графике)</t>
  </si>
  <si>
    <t>(V-указывать маркеры на графике)</t>
  </si>
  <si>
    <t>норма</t>
  </si>
  <si>
    <t>пр-во</t>
  </si>
  <si>
    <t>тонн</t>
  </si>
  <si>
    <t>Блоки АМКР</t>
  </si>
  <si>
    <t xml:space="preserve">
 ВРУ Линде -газ</t>
  </si>
  <si>
    <t>Среднее</t>
  </si>
  <si>
    <t xml:space="preserve">Среднее </t>
  </si>
  <si>
    <t>По ВРУ</t>
  </si>
  <si>
    <t>По потребителям</t>
  </si>
  <si>
    <t>температура</t>
  </si>
  <si>
    <t>ᵒС</t>
  </si>
  <si>
    <r>
      <t>Фактический баланс азота за ХХ (число)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</si>
  <si>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r>
      <t>Фактический баланс азота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</si>
  <si>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r>
      <t>Фактический баланс азота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</si>
  <si>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t>Выработано азота</t>
  </si>
  <si>
    <t>Передано
азота
 ВРУ Линде -газ</t>
  </si>
  <si>
    <t>КТК №1</t>
  </si>
  <si>
    <t>КТК №2</t>
  </si>
  <si>
    <t>КТК №5</t>
  </si>
  <si>
    <t>Кислородный цех №2</t>
  </si>
  <si>
    <t>СКА</t>
  </si>
  <si>
    <t>Выработано азота блоками АМКР</t>
  </si>
  <si>
    <t>Распределено  азота</t>
  </si>
  <si>
    <t>Распределение  азота</t>
  </si>
  <si>
    <t>ДЦ-2 (ПУТ)</t>
  </si>
  <si>
    <t>ОНРС</t>
  </si>
  <si>
    <t>Прочие
потре-бители</t>
  </si>
  <si>
    <t>Распределено азота</t>
  </si>
  <si>
    <t>концентрация</t>
  </si>
  <si>
    <t>АТК №1</t>
  </si>
  <si>
    <t>АТК №2</t>
  </si>
  <si>
    <t>К-500 №5</t>
  </si>
  <si>
    <t>К-500 №6</t>
  </si>
  <si>
    <t>К-500 №7</t>
  </si>
  <si>
    <t>4М10 №1</t>
  </si>
  <si>
    <t>4М10 №2</t>
  </si>
  <si>
    <t>4М10 №3</t>
  </si>
  <si>
    <t>4М10 №4</t>
  </si>
  <si>
    <r>
      <t>Концентрация, температура и давление азота за ХХ (месяца) 20ХХ (года) года, %, ᵒС, кгс/см</t>
    </r>
    <r>
      <rPr>
        <b/>
        <vertAlign val="superscript"/>
        <sz val="16"/>
        <color theme="1"/>
        <rFont val="Calibri"/>
        <family val="2"/>
        <charset val="204"/>
        <scheme val="minor"/>
      </rPr>
      <t>2</t>
    </r>
  </si>
  <si>
    <t>ДЦ-2 
(ПУТ)</t>
  </si>
  <si>
    <t>Прочие
потребители</t>
  </si>
  <si>
    <t>4М10 №1-4</t>
  </si>
  <si>
    <t>Концентрация, температура и давление выработанного кислорода</t>
  </si>
  <si>
    <t>Концентрация, температура и давление распределенного  кислорода</t>
  </si>
  <si>
    <t>Передано азота</t>
  </si>
  <si>
    <t>Потреблено азота</t>
  </si>
  <si>
    <t>Потреблено  азота</t>
  </si>
  <si>
    <r>
      <t>Фактический баланс азота комплекса ДП-9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</si>
  <si>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r>
      <t>Фактический баланс азота КЦ-2 и Линде-газ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</si>
  <si>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t>Потери (небаланс) КЦ-2 и ЛГУ</t>
  </si>
  <si>
    <t>Потери (небаланс) комлекса ДП-9</t>
  </si>
  <si>
    <r>
      <t>Удельные расходы азота на производство чугуна, стали и заготовки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/т</t>
    </r>
  </si>
  <si>
    <t xml:space="preserve">Наименование </t>
  </si>
  <si>
    <t>Ед.изм.</t>
  </si>
  <si>
    <r>
      <t>Фактические данные от выработке и потреблении азота, н.тыс.м</t>
    </r>
    <r>
      <rPr>
        <b/>
        <vertAlign val="superscript"/>
        <sz val="14"/>
        <color theme="1"/>
        <rFont val="Calibri"/>
        <family val="2"/>
        <charset val="204"/>
        <scheme val="minor"/>
      </rPr>
      <t>3</t>
    </r>
  </si>
  <si>
    <r>
      <t>н.тыс.м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</si>
  <si>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Кислородный 
цех №2</t>
  </si>
  <si>
    <t>Прочие потребители</t>
  </si>
  <si>
    <t>Передано азота ВРУ Линде -газ</t>
  </si>
  <si>
    <r>
      <t>н.м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/т</t>
    </r>
  </si>
  <si>
    <t>Компремирование азота</t>
  </si>
  <si>
    <t>Распределение азота</t>
  </si>
  <si>
    <r>
      <t>Графики компремирования и потребления азота, н.тыс.м</t>
    </r>
    <r>
      <rPr>
        <vertAlign val="superscript"/>
        <sz val="18"/>
        <color theme="1"/>
        <rFont val="Calibri"/>
        <family val="2"/>
        <charset val="204"/>
        <scheme val="minor"/>
      </rPr>
      <t>3</t>
    </r>
    <r>
      <rPr>
        <sz val="18"/>
        <color theme="1"/>
        <rFont val="Calibri"/>
        <family val="2"/>
        <charset val="204"/>
        <scheme val="minor"/>
      </rPr>
      <t>/час</t>
    </r>
  </si>
  <si>
    <t>Компремирование всего</t>
  </si>
  <si>
    <t>Компремирование АМКР</t>
  </si>
  <si>
    <t>Компремирование Линде -газ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</si>
</sst>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.0%"/>
    <numFmt numFmtId="165" formatCode="0.0"/>
    <numFmt numFmtId="166" formatCode="0.000"/>
    <numFmt numFmtId="167" formatCode="_-* #,##0.0_р_._-;\-* #,##0.0_р_._-;_-* &quot;-&quot;??_р_._-;_-@_-"/>
    <numFmt numFmtId="168" formatCode="dd/mm/yy;@"/>
  </numFmts>
  <fonts count="3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Arial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i/>
      <sz val="9"/>
      <color indexed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vertAlign val="superscript"/>
      <sz val="16"/>
      <color theme="1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vertAlign val="subscript"/>
      <sz val="12"/>
      <color indexed="8"/>
      <name val="Calibri"/>
      <family val="2"/>
      <charset val="204"/>
    </font>
    <font>
      <vertAlign val="subscript"/>
      <sz val="11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i/>
      <sz val="10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perscript"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EDD1CF"/>
        <bgColor indexed="64"/>
      </patternFill>
    </fill>
    <fill>
      <patternFill patternType="solid">
        <fgColor rgb="FFDAD2E4"/>
        <bgColor indexed="64"/>
      </patternFill>
    </fill>
    <fill>
      <patternFill patternType="solid">
        <fgColor rgb="FFF0D5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E1AAA9"/>
        <bgColor indexed="64"/>
      </patternFill>
    </fill>
    <fill>
      <patternFill patternType="solid">
        <fgColor rgb="FFECCBCA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rgb="FFD7D0E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66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9" xfId="3" applyFont="1" applyBorder="1"/>
    <xf numFmtId="166" fontId="5" fillId="0" borderId="1" xfId="3" applyNumberFormat="1" applyFont="1" applyFill="1" applyBorder="1"/>
    <xf numFmtId="1" fontId="4" fillId="0" borderId="1" xfId="3" applyNumberFormat="1" applyFont="1" applyFill="1" applyBorder="1"/>
    <xf numFmtId="1" fontId="4" fillId="0" borderId="1" xfId="3" applyNumberFormat="1" applyFont="1" applyBorder="1"/>
    <xf numFmtId="166" fontId="4" fillId="0" borderId="1" xfId="3" applyNumberFormat="1" applyFont="1" applyFill="1" applyBorder="1"/>
    <xf numFmtId="0" fontId="4" fillId="5" borderId="1" xfId="3" applyFont="1" applyFill="1" applyBorder="1"/>
    <xf numFmtId="165" fontId="4" fillId="0" borderId="10" xfId="3" applyNumberFormat="1" applyFont="1" applyBorder="1"/>
    <xf numFmtId="0" fontId="4" fillId="0" borderId="0" xfId="3" applyFont="1"/>
    <xf numFmtId="1" fontId="4" fillId="0" borderId="0" xfId="3" applyNumberFormat="1" applyFont="1"/>
    <xf numFmtId="0" fontId="4" fillId="0" borderId="0" xfId="3" applyFont="1" applyFill="1"/>
    <xf numFmtId="0" fontId="4" fillId="0" borderId="18" xfId="3" applyFont="1" applyFill="1" applyBorder="1"/>
    <xf numFmtId="0" fontId="7" fillId="0" borderId="19" xfId="3" applyFont="1" applyFill="1" applyBorder="1" applyAlignment="1">
      <alignment horizontal="center" vertical="center" wrapText="1"/>
    </xf>
    <xf numFmtId="0" fontId="7" fillId="0" borderId="20" xfId="3" applyFont="1" applyFill="1" applyBorder="1" applyAlignment="1">
      <alignment horizontal="center" vertical="center" wrapText="1"/>
    </xf>
    <xf numFmtId="0" fontId="8" fillId="0" borderId="19" xfId="3" applyFont="1" applyFill="1" applyBorder="1" applyAlignment="1">
      <alignment horizontal="center" vertical="center" wrapText="1"/>
    </xf>
    <xf numFmtId="0" fontId="7" fillId="0" borderId="21" xfId="3" applyFont="1" applyFill="1" applyBorder="1" applyAlignment="1">
      <alignment horizontal="center" vertical="center" wrapText="1"/>
    </xf>
    <xf numFmtId="0" fontId="7" fillId="0" borderId="22" xfId="3" applyFont="1" applyFill="1" applyBorder="1" applyAlignment="1">
      <alignment horizontal="center" vertical="center" wrapText="1"/>
    </xf>
    <xf numFmtId="0" fontId="4" fillId="0" borderId="21" xfId="3" applyFont="1" applyBorder="1" applyAlignment="1">
      <alignment wrapText="1"/>
    </xf>
    <xf numFmtId="0" fontId="4" fillId="0" borderId="18" xfId="3" applyFont="1" applyFill="1" applyBorder="1" applyAlignment="1">
      <alignment horizontal="center" wrapText="1"/>
    </xf>
    <xf numFmtId="0" fontId="4" fillId="0" borderId="21" xfId="3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5" fillId="0" borderId="23" xfId="3" applyFont="1" applyBorder="1"/>
    <xf numFmtId="0" fontId="4" fillId="0" borderId="30" xfId="3" applyFont="1" applyFill="1" applyBorder="1" applyAlignment="1">
      <alignment horizontal="left"/>
    </xf>
    <xf numFmtId="166" fontId="4" fillId="0" borderId="31" xfId="3" applyNumberFormat="1" applyFont="1" applyFill="1" applyBorder="1"/>
    <xf numFmtId="0" fontId="4" fillId="0" borderId="30" xfId="3" applyFont="1" applyBorder="1"/>
    <xf numFmtId="0" fontId="4" fillId="0" borderId="1" xfId="3" applyFont="1" applyBorder="1"/>
    <xf numFmtId="0" fontId="9" fillId="0" borderId="1" xfId="3" applyFont="1" applyBorder="1"/>
    <xf numFmtId="0" fontId="4" fillId="0" borderId="32" xfId="3" applyFont="1" applyBorder="1"/>
    <xf numFmtId="165" fontId="4" fillId="0" borderId="26" xfId="3" applyNumberFormat="1" applyFont="1" applyFill="1" applyBorder="1"/>
    <xf numFmtId="0" fontId="4" fillId="0" borderId="10" xfId="3" applyFont="1" applyBorder="1"/>
    <xf numFmtId="166" fontId="4" fillId="0" borderId="9" xfId="3" applyNumberFormat="1" applyFont="1" applyBorder="1"/>
    <xf numFmtId="0" fontId="4" fillId="0" borderId="0" xfId="3" applyFont="1" applyBorder="1"/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5" fillId="0" borderId="9" xfId="3" applyFont="1" applyBorder="1"/>
    <xf numFmtId="165" fontId="4" fillId="0" borderId="1" xfId="3" applyNumberFormat="1" applyFont="1" applyFill="1" applyBorder="1" applyAlignment="1">
      <alignment horizontal="left"/>
    </xf>
    <xf numFmtId="0" fontId="4" fillId="0" borderId="1" xfId="3" applyFont="1" applyFill="1" applyBorder="1"/>
    <xf numFmtId="1" fontId="4" fillId="0" borderId="10" xfId="3" applyNumberFormat="1" applyFont="1" applyBorder="1"/>
    <xf numFmtId="1" fontId="4" fillId="0" borderId="9" xfId="3" applyNumberFormat="1" applyFont="1" applyBorder="1"/>
    <xf numFmtId="0" fontId="0" fillId="0" borderId="44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" fillId="13" borderId="6" xfId="0" applyFont="1" applyFill="1" applyBorder="1" applyAlignment="1">
      <alignment vertical="center" wrapText="1"/>
    </xf>
    <xf numFmtId="0" fontId="10" fillId="13" borderId="17" xfId="0" applyFont="1" applyFill="1" applyBorder="1" applyAlignment="1">
      <alignment vertical="center" wrapText="1"/>
    </xf>
    <xf numFmtId="164" fontId="11" fillId="0" borderId="44" xfId="2" applyNumberFormat="1" applyFont="1" applyFill="1" applyBorder="1" applyAlignment="1">
      <alignment vertical="center" wrapText="1"/>
    </xf>
    <xf numFmtId="164" fontId="11" fillId="0" borderId="17" xfId="2" applyNumberFormat="1" applyFont="1" applyFill="1" applyBorder="1" applyAlignment="1">
      <alignment vertical="center" wrapText="1"/>
    </xf>
    <xf numFmtId="164" fontId="11" fillId="0" borderId="48" xfId="2" applyNumberFormat="1" applyFont="1" applyFill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43" fontId="11" fillId="0" borderId="0" xfId="1" applyFont="1" applyAlignment="1">
      <alignment vertical="center" wrapText="1"/>
    </xf>
    <xf numFmtId="1" fontId="4" fillId="14" borderId="1" xfId="3" applyNumberFormat="1" applyFont="1" applyFill="1" applyBorder="1" applyAlignment="1">
      <alignment horizontal="right"/>
    </xf>
    <xf numFmtId="1" fontId="4" fillId="0" borderId="43" xfId="3" applyNumberFormat="1" applyFont="1" applyFill="1" applyBorder="1"/>
    <xf numFmtId="1" fontId="9" fillId="0" borderId="1" xfId="3" applyNumberFormat="1" applyFont="1" applyBorder="1"/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26" xfId="0" applyFill="1" applyBorder="1" applyAlignment="1">
      <alignment vertical="center" wrapText="1"/>
    </xf>
    <xf numFmtId="0" fontId="10" fillId="13" borderId="26" xfId="0" applyFont="1" applyFill="1" applyBorder="1" applyAlignment="1">
      <alignment vertical="center" wrapText="1"/>
    </xf>
    <xf numFmtId="0" fontId="10" fillId="13" borderId="29" xfId="0" applyFont="1" applyFill="1" applyBorder="1" applyAlignment="1">
      <alignment vertical="center" wrapText="1"/>
    </xf>
    <xf numFmtId="164" fontId="11" fillId="0" borderId="9" xfId="2" applyNumberFormat="1" applyFont="1" applyFill="1" applyBorder="1" applyAlignment="1">
      <alignment vertical="center" wrapText="1"/>
    </xf>
    <xf numFmtId="164" fontId="11" fillId="0" borderId="29" xfId="2" applyNumberFormat="1" applyFont="1" applyFill="1" applyBorder="1" applyAlignment="1">
      <alignment vertical="center" wrapText="1"/>
    </xf>
    <xf numFmtId="164" fontId="11" fillId="0" borderId="1" xfId="2" applyNumberFormat="1" applyFont="1" applyFill="1" applyBorder="1" applyAlignment="1">
      <alignment vertical="center" wrapText="1"/>
    </xf>
    <xf numFmtId="164" fontId="11" fillId="0" borderId="43" xfId="2" applyNumberFormat="1" applyFont="1" applyFill="1" applyBorder="1" applyAlignment="1">
      <alignment vertical="center" wrapText="1"/>
    </xf>
    <xf numFmtId="164" fontId="11" fillId="0" borderId="4" xfId="2" applyNumberFormat="1" applyFont="1" applyFill="1" applyBorder="1" applyAlignment="1">
      <alignment vertical="center" wrapText="1"/>
    </xf>
    <xf numFmtId="1" fontId="4" fillId="0" borderId="1" xfId="3" applyNumberFormat="1" applyFont="1" applyFill="1" applyBorder="1" applyAlignment="1">
      <alignment horizontal="left"/>
    </xf>
    <xf numFmtId="165" fontId="4" fillId="0" borderId="10" xfId="3" applyNumberFormat="1" applyFont="1" applyFill="1" applyBorder="1"/>
    <xf numFmtId="0" fontId="4" fillId="0" borderId="1" xfId="3" applyFont="1" applyFill="1" applyBorder="1" applyAlignment="1">
      <alignment horizontal="left"/>
    </xf>
    <xf numFmtId="165" fontId="4" fillId="0" borderId="9" xfId="3" applyNumberFormat="1" applyFont="1" applyBorder="1"/>
    <xf numFmtId="1" fontId="4" fillId="15" borderId="10" xfId="3" applyNumberFormat="1" applyFont="1" applyFill="1" applyBorder="1"/>
    <xf numFmtId="1" fontId="4" fillId="0" borderId="9" xfId="3" applyNumberFormat="1" applyFont="1" applyBorder="1" applyAlignment="1"/>
    <xf numFmtId="166" fontId="4" fillId="0" borderId="1" xfId="3" applyNumberFormat="1" applyFont="1" applyFill="1" applyBorder="1" applyAlignment="1">
      <alignment horizontal="left"/>
    </xf>
    <xf numFmtId="165" fontId="4" fillId="0" borderId="1" xfId="3" applyNumberFormat="1" applyFont="1" applyFill="1" applyBorder="1"/>
    <xf numFmtId="0" fontId="12" fillId="15" borderId="9" xfId="3" applyFont="1" applyFill="1" applyBorder="1"/>
    <xf numFmtId="165" fontId="13" fillId="0" borderId="26" xfId="3" applyNumberFormat="1" applyFont="1" applyFill="1" applyBorder="1"/>
    <xf numFmtId="167" fontId="4" fillId="0" borderId="9" xfId="4" applyNumberFormat="1" applyFont="1" applyBorder="1" applyAlignment="1"/>
    <xf numFmtId="1" fontId="4" fillId="0" borderId="43" xfId="3" applyNumberFormat="1" applyFont="1" applyBorder="1"/>
    <xf numFmtId="2" fontId="4" fillId="0" borderId="26" xfId="3" applyNumberFormat="1" applyFont="1" applyFill="1" applyBorder="1"/>
    <xf numFmtId="2" fontId="4" fillId="0" borderId="1" xfId="3" applyNumberFormat="1" applyFont="1" applyFill="1" applyBorder="1"/>
    <xf numFmtId="0" fontId="4" fillId="0" borderId="43" xfId="3" applyFont="1" applyBorder="1"/>
    <xf numFmtId="165" fontId="4" fillId="0" borderId="9" xfId="3" applyNumberFormat="1" applyFont="1" applyBorder="1" applyAlignment="1"/>
    <xf numFmtId="0" fontId="5" fillId="0" borderId="51" xfId="3" applyFont="1" applyBorder="1"/>
    <xf numFmtId="1" fontId="7" fillId="16" borderId="52" xfId="3" applyNumberFormat="1" applyFont="1" applyFill="1" applyBorder="1" applyAlignment="1">
      <alignment horizontal="right"/>
    </xf>
    <xf numFmtId="0" fontId="13" fillId="0" borderId="52" xfId="3" applyFont="1" applyBorder="1"/>
    <xf numFmtId="1" fontId="4" fillId="0" borderId="53" xfId="3" applyNumberFormat="1" applyFont="1" applyBorder="1"/>
    <xf numFmtId="1" fontId="4" fillId="0" borderId="52" xfId="3" applyNumberFormat="1" applyFont="1" applyBorder="1"/>
    <xf numFmtId="0" fontId="14" fillId="0" borderId="54" xfId="3" applyFont="1" applyBorder="1" applyAlignment="1">
      <alignment horizontal="left"/>
    </xf>
    <xf numFmtId="1" fontId="13" fillId="0" borderId="55" xfId="3" applyNumberFormat="1" applyFont="1" applyBorder="1"/>
    <xf numFmtId="0" fontId="4" fillId="0" borderId="36" xfId="3" applyFont="1" applyBorder="1"/>
    <xf numFmtId="0" fontId="4" fillId="0" borderId="27" xfId="3" applyFont="1" applyBorder="1"/>
    <xf numFmtId="0" fontId="4" fillId="0" borderId="38" xfId="3" applyFont="1" applyBorder="1"/>
    <xf numFmtId="165" fontId="4" fillId="0" borderId="27" xfId="3" applyNumberFormat="1" applyFont="1" applyBorder="1"/>
    <xf numFmtId="0" fontId="5" fillId="0" borderId="33" xfId="3" applyFont="1" applyBorder="1"/>
    <xf numFmtId="0" fontId="4" fillId="0" borderId="56" xfId="3" applyFont="1" applyFill="1" applyBorder="1" applyAlignment="1">
      <alignment horizontal="left"/>
    </xf>
    <xf numFmtId="0" fontId="13" fillId="0" borderId="56" xfId="3" applyFont="1" applyBorder="1"/>
    <xf numFmtId="0" fontId="4" fillId="0" borderId="57" xfId="3" applyFont="1" applyBorder="1"/>
    <xf numFmtId="0" fontId="4" fillId="0" borderId="56" xfId="3" applyFont="1" applyBorder="1"/>
    <xf numFmtId="0" fontId="4" fillId="0" borderId="41" xfId="3" applyFont="1" applyBorder="1"/>
    <xf numFmtId="3" fontId="6" fillId="0" borderId="58" xfId="3" applyNumberFormat="1" applyFont="1" applyFill="1" applyBorder="1"/>
    <xf numFmtId="1" fontId="6" fillId="0" borderId="58" xfId="3" applyNumberFormat="1" applyFont="1" applyBorder="1"/>
    <xf numFmtId="0" fontId="6" fillId="0" borderId="33" xfId="3" applyFont="1" applyBorder="1"/>
    <xf numFmtId="165" fontId="4" fillId="0" borderId="58" xfId="3" applyNumberFormat="1" applyFont="1" applyBorder="1"/>
    <xf numFmtId="0" fontId="4" fillId="0" borderId="33" xfId="3" applyFont="1" applyBorder="1"/>
    <xf numFmtId="1" fontId="5" fillId="0" borderId="56" xfId="3" applyNumberFormat="1" applyFont="1" applyFill="1" applyBorder="1"/>
    <xf numFmtId="0" fontId="4" fillId="0" borderId="56" xfId="3" applyFont="1" applyFill="1" applyBorder="1"/>
    <xf numFmtId="1" fontId="4" fillId="0" borderId="56" xfId="3" applyNumberFormat="1" applyFont="1" applyFill="1" applyBorder="1"/>
    <xf numFmtId="165" fontId="4" fillId="0" borderId="56" xfId="3" applyNumberFormat="1" applyFont="1" applyBorder="1"/>
    <xf numFmtId="1" fontId="4" fillId="0" borderId="56" xfId="3" applyNumberFormat="1" applyFont="1" applyBorder="1"/>
    <xf numFmtId="0" fontId="4" fillId="0" borderId="31" xfId="3" applyFont="1" applyBorder="1"/>
    <xf numFmtId="164" fontId="4" fillId="0" borderId="31" xfId="3" applyNumberFormat="1" applyFont="1" applyFill="1" applyBorder="1"/>
    <xf numFmtId="165" fontId="4" fillId="0" borderId="31" xfId="3" applyNumberFormat="1" applyFont="1" applyBorder="1"/>
    <xf numFmtId="165" fontId="4" fillId="0" borderId="0" xfId="3" applyNumberFormat="1" applyFont="1" applyBorder="1"/>
    <xf numFmtId="0" fontId="7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5" fillId="0" borderId="1" xfId="3" applyFont="1" applyBorder="1"/>
    <xf numFmtId="0" fontId="4" fillId="0" borderId="0" xfId="3" applyFont="1" applyFill="1" applyBorder="1"/>
    <xf numFmtId="1" fontId="4" fillId="0" borderId="0" xfId="3" applyNumberFormat="1" applyFont="1" applyBorder="1"/>
    <xf numFmtId="166" fontId="4" fillId="0" borderId="1" xfId="3" applyNumberFormat="1" applyFont="1" applyBorder="1"/>
    <xf numFmtId="0" fontId="10" fillId="13" borderId="36" xfId="0" applyFont="1" applyFill="1" applyBorder="1" applyAlignment="1">
      <alignment vertical="center" wrapText="1"/>
    </xf>
    <xf numFmtId="0" fontId="10" fillId="13" borderId="42" xfId="0" applyFont="1" applyFill="1" applyBorder="1" applyAlignment="1">
      <alignment vertical="center" wrapText="1"/>
    </xf>
    <xf numFmtId="164" fontId="11" fillId="0" borderId="38" xfId="2" applyNumberFormat="1" applyFont="1" applyFill="1" applyBorder="1" applyAlignment="1">
      <alignment vertical="center" wrapText="1"/>
    </xf>
    <xf numFmtId="164" fontId="11" fillId="0" borderId="42" xfId="2" applyNumberFormat="1" applyFont="1" applyFill="1" applyBorder="1" applyAlignment="1">
      <alignment vertical="center" wrapText="1"/>
    </xf>
    <xf numFmtId="164" fontId="11" fillId="0" borderId="60" xfId="2" applyNumberFormat="1" applyFont="1" applyFill="1" applyBorder="1" applyAlignment="1">
      <alignment vertical="center" wrapText="1"/>
    </xf>
    <xf numFmtId="164" fontId="11" fillId="0" borderId="39" xfId="2" applyNumberFormat="1" applyFont="1" applyFill="1" applyBorder="1" applyAlignment="1">
      <alignment vertical="center" wrapText="1"/>
    </xf>
    <xf numFmtId="164" fontId="11" fillId="0" borderId="61" xfId="2" applyNumberFormat="1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4" fillId="0" borderId="18" xfId="3" applyFont="1" applyBorder="1"/>
    <xf numFmtId="0" fontId="7" fillId="0" borderId="19" xfId="3" applyFont="1" applyBorder="1" applyAlignment="1">
      <alignment horizontal="center"/>
    </xf>
    <xf numFmtId="0" fontId="4" fillId="0" borderId="21" xfId="3" applyFont="1" applyBorder="1"/>
    <xf numFmtId="165" fontId="4" fillId="0" borderId="0" xfId="3" applyNumberFormat="1" applyFont="1"/>
    <xf numFmtId="0" fontId="4" fillId="15" borderId="1" xfId="3" applyFont="1" applyFill="1" applyBorder="1"/>
    <xf numFmtId="0" fontId="0" fillId="0" borderId="0" xfId="0" applyFill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164" fontId="11" fillId="0" borderId="26" xfId="2" applyNumberFormat="1" applyFont="1" applyFill="1" applyBorder="1" applyAlignment="1">
      <alignment vertical="center" wrapText="1"/>
    </xf>
    <xf numFmtId="164" fontId="11" fillId="0" borderId="36" xfId="2" applyNumberFormat="1" applyFont="1" applyFill="1" applyBorder="1" applyAlignment="1">
      <alignment vertical="center" wrapText="1"/>
    </xf>
    <xf numFmtId="166" fontId="5" fillId="0" borderId="0" xfId="3" applyNumberFormat="1" applyFont="1" applyFill="1" applyBorder="1"/>
    <xf numFmtId="1" fontId="4" fillId="0" borderId="0" xfId="3" applyNumberFormat="1" applyFont="1" applyFill="1" applyBorder="1"/>
    <xf numFmtId="166" fontId="4" fillId="0" borderId="0" xfId="3" applyNumberFormat="1" applyFont="1" applyFill="1" applyBorder="1"/>
    <xf numFmtId="0" fontId="4" fillId="5" borderId="0" xfId="3" applyFont="1" applyFill="1" applyBorder="1"/>
    <xf numFmtId="164" fontId="11" fillId="0" borderId="6" xfId="2" applyNumberFormat="1" applyFont="1" applyFill="1" applyBorder="1" applyAlignment="1">
      <alignment vertical="center" wrapText="1"/>
    </xf>
    <xf numFmtId="164" fontId="11" fillId="0" borderId="30" xfId="2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164" fontId="11" fillId="0" borderId="10" xfId="2" applyNumberFormat="1" applyFont="1" applyFill="1" applyBorder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10" fillId="12" borderId="68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164" fontId="11" fillId="0" borderId="50" xfId="2" applyNumberFormat="1" applyFont="1" applyFill="1" applyBorder="1" applyAlignment="1">
      <alignment vertical="center" wrapText="1"/>
    </xf>
    <xf numFmtId="164" fontId="11" fillId="0" borderId="62" xfId="2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0" fillId="12" borderId="69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58" xfId="0" applyFont="1" applyBorder="1" applyAlignment="1">
      <alignment vertical="center" wrapText="1"/>
    </xf>
    <xf numFmtId="164" fontId="11" fillId="0" borderId="31" xfId="2" applyNumberFormat="1" applyFont="1" applyFill="1" applyBorder="1" applyAlignment="1">
      <alignment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164" fontId="11" fillId="0" borderId="8" xfId="2" applyNumberFormat="1" applyFont="1" applyFill="1" applyBorder="1" applyAlignment="1">
      <alignment vertical="center" wrapText="1"/>
    </xf>
    <xf numFmtId="164" fontId="11" fillId="0" borderId="47" xfId="2" applyNumberFormat="1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3" fillId="19" borderId="60" xfId="0" applyFont="1" applyFill="1" applyBorder="1" applyAlignment="1">
      <alignment horizontal="center" vertical="center" wrapText="1"/>
    </xf>
    <xf numFmtId="0" fontId="23" fillId="20" borderId="60" xfId="0" applyFont="1" applyFill="1" applyBorder="1" applyAlignment="1">
      <alignment horizontal="center" vertical="center" wrapText="1"/>
    </xf>
    <xf numFmtId="0" fontId="23" fillId="29" borderId="60" xfId="0" applyFont="1" applyFill="1" applyBorder="1" applyAlignment="1">
      <alignment horizontal="center" vertical="center" wrapText="1"/>
    </xf>
    <xf numFmtId="0" fontId="23" fillId="28" borderId="60" xfId="0" applyFont="1" applyFill="1" applyBorder="1" applyAlignment="1">
      <alignment horizontal="center" vertical="center" wrapText="1"/>
    </xf>
    <xf numFmtId="164" fontId="11" fillId="0" borderId="32" xfId="2" applyNumberFormat="1" applyFont="1" applyFill="1" applyBorder="1" applyAlignment="1">
      <alignment vertical="center" wrapText="1"/>
    </xf>
    <xf numFmtId="164" fontId="11" fillId="0" borderId="27" xfId="2" applyNumberFormat="1" applyFont="1" applyFill="1" applyBorder="1" applyAlignment="1">
      <alignment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3" fillId="3" borderId="38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 vertical="center" wrapText="1"/>
    </xf>
    <xf numFmtId="0" fontId="23" fillId="25" borderId="42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3" fillId="19" borderId="38" xfId="0" applyFont="1" applyFill="1" applyBorder="1" applyAlignment="1">
      <alignment horizontal="center" vertical="center" wrapText="1"/>
    </xf>
    <xf numFmtId="0" fontId="23" fillId="28" borderId="27" xfId="0" applyFont="1" applyFill="1" applyBorder="1" applyAlignment="1">
      <alignment horizontal="center" vertical="center" wrapText="1"/>
    </xf>
    <xf numFmtId="0" fontId="10" fillId="13" borderId="30" xfId="0" applyFont="1" applyFill="1" applyBorder="1" applyAlignment="1">
      <alignment vertical="center" wrapText="1"/>
    </xf>
    <xf numFmtId="0" fontId="10" fillId="13" borderId="43" xfId="0" applyFont="1" applyFill="1" applyBorder="1" applyAlignment="1">
      <alignment vertical="center" wrapText="1"/>
    </xf>
    <xf numFmtId="0" fontId="10" fillId="13" borderId="39" xfId="0" applyFont="1" applyFill="1" applyBorder="1" applyAlignment="1">
      <alignment vertical="center" wrapText="1"/>
    </xf>
    <xf numFmtId="0" fontId="11" fillId="21" borderId="0" xfId="0" applyFont="1" applyFill="1" applyBorder="1" applyAlignment="1">
      <alignment horizontal="center" vertical="center" wrapText="1"/>
    </xf>
    <xf numFmtId="0" fontId="11" fillId="2" borderId="70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23" fillId="11" borderId="67" xfId="0" applyFont="1" applyFill="1" applyBorder="1" applyAlignment="1">
      <alignment horizontal="center" vertical="center" wrapText="1"/>
    </xf>
    <xf numFmtId="0" fontId="23" fillId="11" borderId="66" xfId="0" applyFont="1" applyFill="1" applyBorder="1" applyAlignment="1">
      <alignment horizontal="center" vertical="center" wrapText="1"/>
    </xf>
    <xf numFmtId="0" fontId="11" fillId="10" borderId="70" xfId="0" applyFont="1" applyFill="1" applyBorder="1" applyAlignment="1">
      <alignment horizontal="center" vertical="center" wrapText="1"/>
    </xf>
    <xf numFmtId="0" fontId="11" fillId="10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6" fillId="0" borderId="17" xfId="3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8" fillId="0" borderId="58" xfId="0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7" fillId="0" borderId="23" xfId="3" applyFont="1" applyBorder="1"/>
    <xf numFmtId="0" fontId="7" fillId="0" borderId="30" xfId="3" applyFont="1" applyFill="1" applyBorder="1" applyAlignment="1">
      <alignment horizontal="left"/>
    </xf>
    <xf numFmtId="166" fontId="7" fillId="0" borderId="31" xfId="3" applyNumberFormat="1" applyFont="1" applyFill="1" applyBorder="1"/>
    <xf numFmtId="0" fontId="7" fillId="0" borderId="30" xfId="3" applyFont="1" applyBorder="1"/>
    <xf numFmtId="0" fontId="7" fillId="0" borderId="1" xfId="3" applyFont="1" applyBorder="1"/>
    <xf numFmtId="0" fontId="29" fillId="0" borderId="1" xfId="3" applyFont="1" applyBorder="1"/>
    <xf numFmtId="0" fontId="7" fillId="0" borderId="32" xfId="3" applyFont="1" applyBorder="1"/>
    <xf numFmtId="165" fontId="7" fillId="0" borderId="26" xfId="3" applyNumberFormat="1" applyFont="1" applyFill="1" applyBorder="1"/>
    <xf numFmtId="0" fontId="7" fillId="0" borderId="10" xfId="3" applyFont="1" applyBorder="1"/>
    <xf numFmtId="166" fontId="7" fillId="0" borderId="9" xfId="3" applyNumberFormat="1" applyFont="1" applyBorder="1"/>
    <xf numFmtId="165" fontId="7" fillId="0" borderId="10" xfId="3" applyNumberFormat="1" applyFont="1" applyBorder="1"/>
    <xf numFmtId="0" fontId="7" fillId="0" borderId="0" xfId="3" applyFont="1" applyBorder="1"/>
    <xf numFmtId="0" fontId="7" fillId="0" borderId="0" xfId="3" applyFont="1"/>
    <xf numFmtId="0" fontId="26" fillId="0" borderId="2" xfId="0" applyFont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22" fillId="18" borderId="13" xfId="0" applyFont="1" applyFill="1" applyBorder="1" applyAlignment="1">
      <alignment horizontal="center" vertical="center" wrapText="1"/>
    </xf>
    <xf numFmtId="0" fontId="2" fillId="18" borderId="13" xfId="0" applyFont="1" applyFill="1" applyBorder="1" applyAlignment="1">
      <alignment horizontal="center" vertical="center" wrapText="1"/>
    </xf>
    <xf numFmtId="164" fontId="11" fillId="0" borderId="33" xfId="2" applyNumberFormat="1" applyFont="1" applyFill="1" applyBorder="1" applyAlignment="1">
      <alignment vertical="center" wrapText="1"/>
    </xf>
    <xf numFmtId="164" fontId="11" fillId="0" borderId="58" xfId="2" applyNumberFormat="1" applyFont="1" applyFill="1" applyBorder="1" applyAlignment="1">
      <alignment vertical="center" wrapText="1"/>
    </xf>
    <xf numFmtId="164" fontId="11" fillId="0" borderId="26" xfId="2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1" fillId="19" borderId="34" xfId="0" applyFont="1" applyFill="1" applyBorder="1" applyAlignment="1">
      <alignment horizontal="center" vertical="top" wrapText="1"/>
    </xf>
    <xf numFmtId="0" fontId="21" fillId="20" borderId="64" xfId="0" applyFont="1" applyFill="1" applyBorder="1" applyAlignment="1">
      <alignment horizontal="center" vertical="top" wrapText="1"/>
    </xf>
    <xf numFmtId="0" fontId="21" fillId="29" borderId="64" xfId="0" applyFont="1" applyFill="1" applyBorder="1" applyAlignment="1">
      <alignment horizontal="center" vertical="top" wrapText="1"/>
    </xf>
    <xf numFmtId="0" fontId="21" fillId="28" borderId="64" xfId="0" applyFont="1" applyFill="1" applyBorder="1" applyAlignment="1">
      <alignment horizontal="center" vertical="top" wrapText="1"/>
    </xf>
    <xf numFmtId="0" fontId="21" fillId="27" borderId="28" xfId="0" applyFont="1" applyFill="1" applyBorder="1" applyAlignment="1">
      <alignment horizontal="center"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0" fillId="0" borderId="68" xfId="0" applyFill="1" applyBorder="1" applyAlignment="1">
      <alignment vertical="center" wrapText="1"/>
    </xf>
    <xf numFmtId="0" fontId="0" fillId="0" borderId="49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30" fillId="7" borderId="21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30" fillId="22" borderId="18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8" borderId="21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 wrapText="1"/>
    </xf>
    <xf numFmtId="0" fontId="30" fillId="3" borderId="15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10" borderId="15" xfId="0" applyFont="1" applyFill="1" applyBorder="1" applyAlignment="1">
      <alignment horizontal="center" vertical="center" wrapText="1"/>
    </xf>
    <xf numFmtId="164" fontId="11" fillId="0" borderId="9" xfId="2" applyNumberFormat="1" applyFont="1" applyFill="1" applyBorder="1" applyAlignment="1">
      <alignment horizontal="center" vertical="center" wrapText="1"/>
    </xf>
    <xf numFmtId="164" fontId="11" fillId="0" borderId="10" xfId="2" applyNumberFormat="1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horizontal="center" vertical="center" wrapText="1"/>
    </xf>
    <xf numFmtId="0" fontId="30" fillId="3" borderId="18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31" fillId="0" borderId="0" xfId="0" applyFont="1"/>
    <xf numFmtId="0" fontId="26" fillId="0" borderId="5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164" fontId="11" fillId="0" borderId="1" xfId="2" applyNumberFormat="1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3" borderId="60" xfId="0" applyFont="1" applyFill="1" applyBorder="1" applyAlignment="1">
      <alignment vertical="center" wrapText="1"/>
    </xf>
    <xf numFmtId="0" fontId="10" fillId="13" borderId="31" xfId="0" applyFont="1" applyFill="1" applyBorder="1" applyAlignment="1">
      <alignment vertical="center" wrapText="1"/>
    </xf>
    <xf numFmtId="0" fontId="23" fillId="19" borderId="18" xfId="0" applyFont="1" applyFill="1" applyBorder="1" applyAlignment="1">
      <alignment horizontal="center" vertical="center" wrapText="1"/>
    </xf>
    <xf numFmtId="0" fontId="23" fillId="19" borderId="19" xfId="0" applyFont="1" applyFill="1" applyBorder="1" applyAlignment="1">
      <alignment horizontal="center" vertical="center" wrapText="1"/>
    </xf>
    <xf numFmtId="0" fontId="23" fillId="19" borderId="21" xfId="0" applyFont="1" applyFill="1" applyBorder="1" applyAlignment="1">
      <alignment horizontal="center" vertical="top" wrapText="1"/>
    </xf>
    <xf numFmtId="0" fontId="23" fillId="20" borderId="22" xfId="0" applyFont="1" applyFill="1" applyBorder="1" applyAlignment="1">
      <alignment horizontal="center" vertical="top" wrapText="1"/>
    </xf>
    <xf numFmtId="0" fontId="23" fillId="20" borderId="19" xfId="0" applyFont="1" applyFill="1" applyBorder="1" applyAlignment="1">
      <alignment horizontal="center" vertical="top" wrapText="1"/>
    </xf>
    <xf numFmtId="0" fontId="23" fillId="20" borderId="20" xfId="0" applyFont="1" applyFill="1" applyBorder="1" applyAlignment="1">
      <alignment horizontal="center" vertical="top" wrapText="1"/>
    </xf>
    <xf numFmtId="0" fontId="23" fillId="29" borderId="18" xfId="0" applyFont="1" applyFill="1" applyBorder="1" applyAlignment="1">
      <alignment horizontal="center" vertical="top" wrapText="1"/>
    </xf>
    <xf numFmtId="0" fontId="23" fillId="29" borderId="19" xfId="0" applyFont="1" applyFill="1" applyBorder="1" applyAlignment="1">
      <alignment horizontal="center" vertical="top" wrapText="1"/>
    </xf>
    <xf numFmtId="0" fontId="23" fillId="29" borderId="21" xfId="0" applyFont="1" applyFill="1" applyBorder="1" applyAlignment="1">
      <alignment horizontal="center" vertical="top" wrapText="1"/>
    </xf>
    <xf numFmtId="0" fontId="23" fillId="28" borderId="22" xfId="0" applyFont="1" applyFill="1" applyBorder="1" applyAlignment="1">
      <alignment horizontal="center" vertical="top" wrapText="1"/>
    </xf>
    <xf numFmtId="0" fontId="23" fillId="28" borderId="19" xfId="0" applyFont="1" applyFill="1" applyBorder="1" applyAlignment="1">
      <alignment horizontal="center" vertical="top" wrapText="1"/>
    </xf>
    <xf numFmtId="0" fontId="23" fillId="28" borderId="20" xfId="0" applyFont="1" applyFill="1" applyBorder="1" applyAlignment="1">
      <alignment horizontal="center" vertical="top" wrapText="1"/>
    </xf>
    <xf numFmtId="0" fontId="23" fillId="27" borderId="18" xfId="0" applyFont="1" applyFill="1" applyBorder="1" applyAlignment="1">
      <alignment horizontal="center" vertical="top" wrapText="1"/>
    </xf>
    <xf numFmtId="0" fontId="23" fillId="27" borderId="19" xfId="0" applyFont="1" applyFill="1" applyBorder="1" applyAlignment="1">
      <alignment horizontal="center" vertical="top" wrapText="1"/>
    </xf>
    <xf numFmtId="0" fontId="23" fillId="27" borderId="21" xfId="0" applyFont="1" applyFill="1" applyBorder="1" applyAlignment="1">
      <alignment horizontal="center" vertical="top" wrapText="1"/>
    </xf>
    <xf numFmtId="0" fontId="22" fillId="26" borderId="15" xfId="0" applyFont="1" applyFill="1" applyBorder="1" applyAlignment="1">
      <alignment horizontal="center" vertical="center" wrapText="1"/>
    </xf>
    <xf numFmtId="164" fontId="11" fillId="0" borderId="51" xfId="2" applyNumberFormat="1" applyFont="1" applyFill="1" applyBorder="1" applyAlignment="1">
      <alignment vertical="center" wrapText="1"/>
    </xf>
    <xf numFmtId="164" fontId="11" fillId="0" borderId="52" xfId="2" applyNumberFormat="1" applyFont="1" applyFill="1" applyBorder="1" applyAlignment="1">
      <alignment vertical="center" wrapText="1"/>
    </xf>
    <xf numFmtId="164" fontId="11" fillId="0" borderId="55" xfId="2" applyNumberFormat="1" applyFont="1" applyFill="1" applyBorder="1" applyAlignment="1">
      <alignment vertical="center" wrapText="1"/>
    </xf>
    <xf numFmtId="164" fontId="11" fillId="0" borderId="59" xfId="2" applyNumberFormat="1" applyFont="1" applyFill="1" applyBorder="1" applyAlignment="1">
      <alignment vertical="center" wrapText="1"/>
    </xf>
    <xf numFmtId="164" fontId="11" fillId="0" borderId="53" xfId="2" applyNumberFormat="1" applyFont="1" applyFill="1" applyBorder="1" applyAlignment="1">
      <alignment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11" borderId="22" xfId="0" applyFont="1" applyFill="1" applyBorder="1" applyAlignment="1">
      <alignment horizontal="center" vertical="center" wrapText="1"/>
    </xf>
    <xf numFmtId="0" fontId="23" fillId="11" borderId="19" xfId="0" applyFont="1" applyFill="1" applyBorder="1" applyAlignment="1">
      <alignment horizontal="center" vertical="center" wrapText="1"/>
    </xf>
    <xf numFmtId="0" fontId="23" fillId="11" borderId="20" xfId="0" applyFont="1" applyFill="1" applyBorder="1" applyAlignment="1">
      <alignment horizontal="center" vertical="center" wrapText="1"/>
    </xf>
    <xf numFmtId="0" fontId="23" fillId="10" borderId="18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21" xfId="0" applyFont="1" applyFill="1" applyBorder="1" applyAlignment="1">
      <alignment horizontal="center" vertical="center" wrapText="1"/>
    </xf>
    <xf numFmtId="0" fontId="30" fillId="31" borderId="18" xfId="0" applyFont="1" applyFill="1" applyBorder="1" applyAlignment="1">
      <alignment horizontal="center" vertical="center" wrapText="1"/>
    </xf>
    <xf numFmtId="0" fontId="30" fillId="18" borderId="16" xfId="0" applyFont="1" applyFill="1" applyBorder="1" applyAlignment="1">
      <alignment horizontal="center" vertical="center" wrapText="1"/>
    </xf>
    <xf numFmtId="0" fontId="30" fillId="18" borderId="22" xfId="0" applyFont="1" applyFill="1" applyBorder="1" applyAlignment="1">
      <alignment horizontal="center" vertical="center" wrapText="1"/>
    </xf>
    <xf numFmtId="0" fontId="30" fillId="2" borderId="48" xfId="0" applyFont="1" applyFill="1" applyBorder="1" applyAlignment="1">
      <alignment horizontal="center" vertical="center" wrapText="1"/>
    </xf>
    <xf numFmtId="0" fontId="30" fillId="8" borderId="48" xfId="0" applyFont="1" applyFill="1" applyBorder="1" applyAlignment="1">
      <alignment horizontal="center" vertical="center" wrapText="1"/>
    </xf>
    <xf numFmtId="0" fontId="30" fillId="7" borderId="19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2" borderId="1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30" fillId="18" borderId="45" xfId="0" applyFont="1" applyFill="1" applyBorder="1" applyAlignment="1">
      <alignment horizontal="center" vertical="center" wrapText="1"/>
    </xf>
    <xf numFmtId="0" fontId="30" fillId="18" borderId="19" xfId="0" applyFont="1" applyFill="1" applyBorder="1" applyAlignment="1">
      <alignment horizontal="center" vertical="center" wrapText="1"/>
    </xf>
    <xf numFmtId="0" fontId="30" fillId="10" borderId="19" xfId="0" applyFont="1" applyFill="1" applyBorder="1" applyAlignment="1">
      <alignment horizontal="center" vertical="center" wrapText="1"/>
    </xf>
    <xf numFmtId="0" fontId="30" fillId="3" borderId="64" xfId="0" applyFont="1" applyFill="1" applyBorder="1" applyAlignment="1">
      <alignment horizontal="center" vertical="center" wrapText="1"/>
    </xf>
    <xf numFmtId="0" fontId="30" fillId="30" borderId="19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15" xfId="0" applyFont="1" applyFill="1" applyBorder="1" applyAlignment="1">
      <alignment horizontal="center" vertical="center" wrapText="1"/>
    </xf>
    <xf numFmtId="0" fontId="30" fillId="20" borderId="63" xfId="0" applyFont="1" applyFill="1" applyBorder="1" applyAlignment="1">
      <alignment horizontal="center" vertical="center" wrapText="1"/>
    </xf>
    <xf numFmtId="0" fontId="30" fillId="20" borderId="16" xfId="0" applyFont="1" applyFill="1" applyBorder="1" applyAlignment="1">
      <alignment horizontal="center" vertical="center" wrapText="1"/>
    </xf>
    <xf numFmtId="0" fontId="30" fillId="29" borderId="34" xfId="0" applyFont="1" applyFill="1" applyBorder="1" applyAlignment="1">
      <alignment horizontal="center" vertical="center" wrapText="1"/>
    </xf>
    <xf numFmtId="0" fontId="30" fillId="29" borderId="15" xfId="0" applyFont="1" applyFill="1" applyBorder="1" applyAlignment="1">
      <alignment horizontal="center" vertical="center" wrapText="1"/>
    </xf>
    <xf numFmtId="0" fontId="30" fillId="28" borderId="63" xfId="0" applyFont="1" applyFill="1" applyBorder="1" applyAlignment="1">
      <alignment horizontal="center" vertical="center" wrapText="1"/>
    </xf>
    <xf numFmtId="0" fontId="30" fillId="28" borderId="16" xfId="0" applyFont="1" applyFill="1" applyBorder="1" applyAlignment="1">
      <alignment horizontal="center" vertical="center" wrapText="1"/>
    </xf>
    <xf numFmtId="0" fontId="30" fillId="27" borderId="18" xfId="0" applyFont="1" applyFill="1" applyBorder="1" applyAlignment="1">
      <alignment horizontal="center" vertical="center" wrapText="1"/>
    </xf>
    <xf numFmtId="0" fontId="30" fillId="27" borderId="1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3" fillId="0" borderId="74" xfId="0" applyFont="1" applyBorder="1" applyAlignment="1">
      <alignment horizontal="center" wrapText="1"/>
    </xf>
    <xf numFmtId="0" fontId="26" fillId="0" borderId="55" xfId="0" applyFont="1" applyBorder="1" applyAlignment="1">
      <alignment horizontal="center" wrapText="1"/>
    </xf>
    <xf numFmtId="0" fontId="26" fillId="0" borderId="59" xfId="0" applyFont="1" applyBorder="1" applyAlignment="1">
      <alignment horizontal="center" wrapText="1"/>
    </xf>
    <xf numFmtId="0" fontId="26" fillId="0" borderId="51" xfId="0" applyFont="1" applyBorder="1" applyAlignment="1">
      <alignment horizontal="center" wrapText="1"/>
    </xf>
    <xf numFmtId="0" fontId="26" fillId="0" borderId="72" xfId="0" applyFont="1" applyBorder="1" applyAlignment="1">
      <alignment horizontal="center" wrapText="1"/>
    </xf>
    <xf numFmtId="0" fontId="26" fillId="0" borderId="75" xfId="0" applyFont="1" applyBorder="1" applyAlignment="1">
      <alignment horizontal="center" wrapText="1"/>
    </xf>
    <xf numFmtId="0" fontId="26" fillId="0" borderId="72" xfId="0" applyFont="1" applyFill="1" applyBorder="1" applyAlignment="1">
      <alignment horizontal="center" wrapText="1"/>
    </xf>
    <xf numFmtId="0" fontId="26" fillId="0" borderId="53" xfId="0" applyFont="1" applyBorder="1" applyAlignment="1">
      <alignment horizontal="center" wrapText="1"/>
    </xf>
    <xf numFmtId="0" fontId="26" fillId="0" borderId="65" xfId="0" applyFont="1" applyBorder="1" applyAlignment="1">
      <alignment horizontal="center" wrapText="1"/>
    </xf>
    <xf numFmtId="0" fontId="33" fillId="0" borderId="52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0" fillId="11" borderId="64" xfId="0" applyFont="1" applyFill="1" applyBorder="1" applyAlignment="1">
      <alignment horizontal="center" vertical="center" wrapText="1"/>
    </xf>
    <xf numFmtId="0" fontId="0" fillId="0" borderId="54" xfId="0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75" xfId="0" applyFill="1" applyBorder="1" applyAlignment="1">
      <alignment vertical="center" wrapText="1"/>
    </xf>
    <xf numFmtId="0" fontId="23" fillId="31" borderId="18" xfId="0" applyFont="1" applyFill="1" applyBorder="1" applyAlignment="1">
      <alignment horizontal="center" vertical="center" wrapText="1"/>
    </xf>
    <xf numFmtId="0" fontId="23" fillId="31" borderId="19" xfId="0" applyFont="1" applyFill="1" applyBorder="1" applyAlignment="1">
      <alignment horizontal="center" vertical="center" wrapText="1"/>
    </xf>
    <xf numFmtId="0" fontId="23" fillId="31" borderId="21" xfId="0" applyFont="1" applyFill="1" applyBorder="1" applyAlignment="1">
      <alignment horizontal="center" vertical="center" wrapText="1"/>
    </xf>
    <xf numFmtId="0" fontId="2" fillId="24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30" fillId="22" borderId="48" xfId="0" applyFont="1" applyFill="1" applyBorder="1" applyAlignment="1">
      <alignment horizontal="center" vertical="center" wrapText="1"/>
    </xf>
    <xf numFmtId="0" fontId="30" fillId="7" borderId="48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wrapText="1"/>
    </xf>
    <xf numFmtId="0" fontId="0" fillId="0" borderId="22" xfId="0" applyFill="1" applyBorder="1" applyAlignment="1">
      <alignment vertical="center" wrapText="1"/>
    </xf>
    <xf numFmtId="0" fontId="30" fillId="31" borderId="19" xfId="0" applyFont="1" applyFill="1" applyBorder="1" applyAlignment="1">
      <alignment horizontal="center" vertical="center" wrapText="1"/>
    </xf>
    <xf numFmtId="0" fontId="30" fillId="30" borderId="21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0" fillId="0" borderId="60" xfId="0" applyFill="1" applyBorder="1" applyAlignment="1">
      <alignment vertical="center" wrapText="1"/>
    </xf>
    <xf numFmtId="0" fontId="0" fillId="0" borderId="69" xfId="0" applyFill="1" applyBorder="1" applyAlignment="1">
      <alignment vertical="center" wrapText="1"/>
    </xf>
    <xf numFmtId="0" fontId="0" fillId="0" borderId="62" xfId="0" applyFill="1" applyBorder="1" applyAlignment="1">
      <alignment vertical="center" wrapText="1"/>
    </xf>
    <xf numFmtId="0" fontId="30" fillId="32" borderId="34" xfId="0" applyFont="1" applyFill="1" applyBorder="1" applyAlignment="1">
      <alignment horizontal="center" vertical="center" wrapText="1"/>
    </xf>
    <xf numFmtId="0" fontId="30" fillId="32" borderId="64" xfId="0" applyFont="1" applyFill="1" applyBorder="1" applyAlignment="1">
      <alignment horizontal="center" vertical="center" wrapText="1"/>
    </xf>
    <xf numFmtId="0" fontId="30" fillId="31" borderId="20" xfId="0" applyFont="1" applyFill="1" applyBorder="1" applyAlignment="1">
      <alignment horizontal="center" vertical="center" wrapText="1"/>
    </xf>
    <xf numFmtId="0" fontId="30" fillId="30" borderId="22" xfId="0" applyFont="1" applyFill="1" applyBorder="1" applyAlignment="1">
      <alignment horizontal="center" vertical="center" wrapText="1"/>
    </xf>
    <xf numFmtId="0" fontId="30" fillId="32" borderId="15" xfId="0" applyFont="1" applyFill="1" applyBorder="1" applyAlignment="1">
      <alignment horizontal="center" vertical="center" wrapText="1"/>
    </xf>
    <xf numFmtId="0" fontId="26" fillId="33" borderId="18" xfId="0" applyFont="1" applyFill="1" applyBorder="1" applyAlignment="1">
      <alignment horizontal="center" vertical="center" wrapText="1"/>
    </xf>
    <xf numFmtId="0" fontId="26" fillId="33" borderId="48" xfId="0" applyFont="1" applyFill="1" applyBorder="1" applyAlignment="1">
      <alignment horizontal="center" vertical="center" wrapText="1"/>
    </xf>
    <xf numFmtId="0" fontId="26" fillId="33" borderId="21" xfId="0" applyFont="1" applyFill="1" applyBorder="1" applyAlignment="1">
      <alignment horizontal="center" vertical="center" wrapText="1"/>
    </xf>
    <xf numFmtId="164" fontId="11" fillId="0" borderId="29" xfId="2" applyNumberFormat="1" applyFont="1" applyFill="1" applyBorder="1" applyAlignment="1">
      <alignment horizontal="center" vertical="center" wrapText="1"/>
    </xf>
    <xf numFmtId="0" fontId="30" fillId="19" borderId="19" xfId="0" applyFont="1" applyFill="1" applyBorder="1" applyAlignment="1">
      <alignment horizontal="center" vertical="center" wrapText="1"/>
    </xf>
    <xf numFmtId="0" fontId="30" fillId="20" borderId="19" xfId="0" applyFont="1" applyFill="1" applyBorder="1" applyAlignment="1">
      <alignment horizontal="center" vertical="center" wrapText="1"/>
    </xf>
    <xf numFmtId="0" fontId="30" fillId="29" borderId="19" xfId="0" applyFont="1" applyFill="1" applyBorder="1" applyAlignment="1">
      <alignment horizontal="center" vertical="center" wrapText="1"/>
    </xf>
    <xf numFmtId="0" fontId="30" fillId="27" borderId="19" xfId="0" applyFont="1" applyFill="1" applyBorder="1" applyAlignment="1">
      <alignment horizontal="center" vertical="center" wrapText="1"/>
    </xf>
    <xf numFmtId="0" fontId="30" fillId="28" borderId="19" xfId="0" applyFont="1" applyFill="1" applyBorder="1" applyAlignment="1">
      <alignment horizontal="center" vertical="center" wrapText="1"/>
    </xf>
    <xf numFmtId="0" fontId="30" fillId="31" borderId="15" xfId="0" applyFont="1" applyFill="1" applyBorder="1" applyAlignment="1">
      <alignment horizontal="center" vertical="center" wrapText="1"/>
    </xf>
    <xf numFmtId="0" fontId="6" fillId="0" borderId="17" xfId="3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0" borderId="12" xfId="0" applyFont="1" applyFill="1" applyBorder="1" applyAlignment="1">
      <alignment horizontal="center" vertical="center" wrapText="1"/>
    </xf>
    <xf numFmtId="0" fontId="2" fillId="22" borderId="56" xfId="0" applyFont="1" applyFill="1" applyBorder="1" applyAlignment="1">
      <alignment horizontal="center" vertical="center" wrapText="1"/>
    </xf>
    <xf numFmtId="0" fontId="2" fillId="31" borderId="56" xfId="0" applyFont="1" applyFill="1" applyBorder="1" applyAlignment="1">
      <alignment horizontal="center" vertical="center" wrapText="1"/>
    </xf>
    <xf numFmtId="0" fontId="2" fillId="32" borderId="56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2" fillId="7" borderId="56" xfId="0" applyFont="1" applyFill="1" applyBorder="1" applyAlignment="1">
      <alignment horizontal="center" vertical="center" wrapText="1"/>
    </xf>
    <xf numFmtId="0" fontId="0" fillId="0" borderId="56" xfId="0" applyFill="1" applyBorder="1" applyAlignment="1">
      <alignment vertical="center" wrapText="1"/>
    </xf>
    <xf numFmtId="0" fontId="2" fillId="30" borderId="7" xfId="0" applyFont="1" applyFill="1" applyBorder="1" applyAlignment="1">
      <alignment horizontal="center" vertical="center" wrapText="1"/>
    </xf>
    <xf numFmtId="0" fontId="34" fillId="0" borderId="0" xfId="0" applyFont="1"/>
    <xf numFmtId="0" fontId="34" fillId="0" borderId="13" xfId="0" applyFont="1" applyBorder="1" applyAlignment="1">
      <alignment horizontal="center"/>
    </xf>
    <xf numFmtId="168" fontId="34" fillId="0" borderId="63" xfId="0" applyNumberFormat="1" applyFont="1" applyBorder="1"/>
    <xf numFmtId="168" fontId="34" fillId="0" borderId="64" xfId="0" applyNumberFormat="1" applyFont="1" applyBorder="1"/>
    <xf numFmtId="168" fontId="34" fillId="0" borderId="28" xfId="0" applyNumberFormat="1" applyFont="1" applyBorder="1"/>
    <xf numFmtId="0" fontId="35" fillId="0" borderId="0" xfId="0" applyFont="1"/>
    <xf numFmtId="0" fontId="0" fillId="0" borderId="0" xfId="0" applyAlignment="1">
      <alignment horizont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/>
    </xf>
    <xf numFmtId="0" fontId="0" fillId="0" borderId="1" xfId="0" applyBorder="1"/>
    <xf numFmtId="0" fontId="0" fillId="0" borderId="19" xfId="0" applyBorder="1"/>
    <xf numFmtId="0" fontId="0" fillId="0" borderId="21" xfId="0" applyBorder="1"/>
    <xf numFmtId="0" fontId="0" fillId="0" borderId="10" xfId="0" applyBorder="1"/>
    <xf numFmtId="0" fontId="0" fillId="0" borderId="52" xfId="0" applyBorder="1"/>
    <xf numFmtId="0" fontId="0" fillId="0" borderId="55" xfId="0" applyBorder="1"/>
    <xf numFmtId="0" fontId="0" fillId="0" borderId="60" xfId="0" applyBorder="1"/>
    <xf numFmtId="0" fontId="0" fillId="0" borderId="27" xfId="0" applyBorder="1"/>
    <xf numFmtId="0" fontId="0" fillId="0" borderId="76" xfId="0" applyBorder="1"/>
    <xf numFmtId="0" fontId="0" fillId="0" borderId="37" xfId="0" applyBorder="1"/>
    <xf numFmtId="0" fontId="0" fillId="0" borderId="74" xfId="0" applyBorder="1"/>
    <xf numFmtId="0" fontId="0" fillId="0" borderId="77" xfId="0" applyBorder="1"/>
    <xf numFmtId="0" fontId="0" fillId="0" borderId="56" xfId="0" applyBorder="1"/>
    <xf numFmtId="0" fontId="0" fillId="0" borderId="58" xfId="0" applyBorder="1"/>
    <xf numFmtId="0" fontId="0" fillId="0" borderId="22" xfId="0" applyBorder="1"/>
    <xf numFmtId="0" fontId="0" fillId="0" borderId="26" xfId="0" applyBorder="1"/>
    <xf numFmtId="0" fontId="0" fillId="0" borderId="36" xfId="0" applyBorder="1"/>
    <xf numFmtId="0" fontId="0" fillId="0" borderId="59" xfId="0" applyBorder="1"/>
    <xf numFmtId="0" fontId="0" fillId="0" borderId="67" xfId="0" applyBorder="1"/>
    <xf numFmtId="0" fontId="0" fillId="0" borderId="41" xfId="0" applyBorder="1"/>
    <xf numFmtId="0" fontId="0" fillId="0" borderId="78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4" xfId="0" applyBorder="1"/>
    <xf numFmtId="0" fontId="0" fillId="0" borderId="28" xfId="0" applyBorder="1"/>
    <xf numFmtId="0" fontId="0" fillId="0" borderId="63" xfId="0" applyBorder="1"/>
    <xf numFmtId="0" fontId="0" fillId="0" borderId="13" xfId="0" applyBorder="1" applyAlignment="1">
      <alignment horizontal="center"/>
    </xf>
    <xf numFmtId="0" fontId="35" fillId="0" borderId="23" xfId="0" applyFont="1" applyBorder="1" applyAlignment="1">
      <alignment horizontal="left" vertical="center"/>
    </xf>
    <xf numFmtId="0" fontId="35" fillId="0" borderId="25" xfId="0" applyFont="1" applyBorder="1" applyAlignment="1">
      <alignment horizontal="left" vertical="center"/>
    </xf>
    <xf numFmtId="0" fontId="35" fillId="0" borderId="13" xfId="0" applyFont="1" applyBorder="1" applyAlignment="1">
      <alignment horizontal="left" vertical="center"/>
    </xf>
    <xf numFmtId="0" fontId="35" fillId="0" borderId="73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0" borderId="35" xfId="0" applyFont="1" applyBorder="1" applyAlignment="1">
      <alignment horizontal="left" vertical="center"/>
    </xf>
    <xf numFmtId="0" fontId="37" fillId="0" borderId="3" xfId="0" applyFont="1" applyBorder="1" applyAlignment="1">
      <alignment horizontal="left"/>
    </xf>
    <xf numFmtId="0" fontId="37" fillId="0" borderId="4" xfId="0" applyFont="1" applyBorder="1" applyAlignment="1">
      <alignment horizontal="left"/>
    </xf>
    <xf numFmtId="0" fontId="37" fillId="0" borderId="61" xfId="0" applyFont="1" applyBorder="1" applyAlignment="1">
      <alignment horizontal="left"/>
    </xf>
    <xf numFmtId="0" fontId="37" fillId="0" borderId="5" xfId="0" applyFont="1" applyBorder="1" applyAlignment="1">
      <alignment horizontal="left"/>
    </xf>
    <xf numFmtId="0" fontId="37" fillId="0" borderId="73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7" fillId="0" borderId="35" xfId="0" applyFont="1" applyBorder="1" applyAlignment="1">
      <alignment horizontal="left"/>
    </xf>
    <xf numFmtId="0" fontId="37" fillId="0" borderId="16" xfId="0" applyFont="1" applyBorder="1" applyAlignment="1">
      <alignment horizontal="left"/>
    </xf>
    <xf numFmtId="0" fontId="37" fillId="0" borderId="48" xfId="0" applyFont="1" applyBorder="1" applyAlignment="1">
      <alignment horizontal="left"/>
    </xf>
    <xf numFmtId="0" fontId="37" fillId="0" borderId="29" xfId="0" applyFont="1" applyBorder="1" applyAlignment="1">
      <alignment horizontal="left"/>
    </xf>
    <xf numFmtId="0" fontId="37" fillId="0" borderId="65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7" xfId="0" applyFont="1" applyBorder="1" applyAlignment="1">
      <alignment horizontal="left"/>
    </xf>
    <xf numFmtId="0" fontId="37" fillId="0" borderId="54" xfId="0" applyFont="1" applyBorder="1" applyAlignment="1">
      <alignment horizontal="left"/>
    </xf>
    <xf numFmtId="0" fontId="35" fillId="0" borderId="11" xfId="0" applyFont="1" applyBorder="1" applyAlignment="1">
      <alignment horizontal="left" vertical="center" wrapText="1"/>
    </xf>
    <xf numFmtId="0" fontId="6" fillId="0" borderId="17" xfId="3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2" fillId="26" borderId="41" xfId="0" applyFont="1" applyFill="1" applyBorder="1" applyAlignment="1">
      <alignment horizontal="center" vertical="center" wrapText="1"/>
    </xf>
    <xf numFmtId="0" fontId="22" fillId="26" borderId="56" xfId="0" applyFont="1" applyFill="1" applyBorder="1" applyAlignment="1">
      <alignment horizontal="center" vertical="center" wrapText="1"/>
    </xf>
    <xf numFmtId="0" fontId="22" fillId="26" borderId="5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21" fillId="3" borderId="47" xfId="0" applyFont="1" applyFill="1" applyBorder="1" applyAlignment="1">
      <alignment horizontal="center" vertical="center" wrapText="1"/>
    </xf>
    <xf numFmtId="0" fontId="21" fillId="3" borderId="6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11" borderId="17" xfId="0" applyFont="1" applyFill="1" applyBorder="1" applyAlignment="1">
      <alignment horizontal="center" vertical="center" wrapText="1"/>
    </xf>
    <xf numFmtId="0" fontId="22" fillId="11" borderId="42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61" xfId="0" applyFont="1" applyFill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5" xfId="0" applyFont="1" applyFill="1" applyBorder="1" applyAlignment="1">
      <alignment horizontal="center" vertical="center" wrapText="1"/>
    </xf>
    <xf numFmtId="0" fontId="20" fillId="18" borderId="11" xfId="0" applyFont="1" applyFill="1" applyBorder="1" applyAlignment="1">
      <alignment horizontal="center" vertical="center" wrapText="1"/>
    </xf>
    <xf numFmtId="0" fontId="20" fillId="18" borderId="7" xfId="0" applyFont="1" applyFill="1" applyBorder="1" applyAlignment="1">
      <alignment horizontal="center" vertical="center" wrapText="1"/>
    </xf>
    <xf numFmtId="0" fontId="20" fillId="18" borderId="12" xfId="0" applyFont="1" applyFill="1" applyBorder="1" applyAlignment="1">
      <alignment horizontal="center" vertical="center" wrapText="1"/>
    </xf>
    <xf numFmtId="0" fontId="22" fillId="31" borderId="3" xfId="0" applyFont="1" applyFill="1" applyBorder="1" applyAlignment="1">
      <alignment horizontal="center" vertical="center" wrapText="1"/>
    </xf>
    <xf numFmtId="0" fontId="22" fillId="31" borderId="6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25" xfId="0" applyFont="1" applyFill="1" applyBorder="1" applyAlignment="1">
      <alignment horizontal="center" vertical="center" wrapText="1"/>
    </xf>
    <xf numFmtId="0" fontId="0" fillId="17" borderId="48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7" borderId="65" xfId="0" applyFill="1" applyBorder="1" applyAlignment="1">
      <alignment horizontal="center" vertical="center" wrapText="1"/>
    </xf>
    <xf numFmtId="0" fontId="0" fillId="17" borderId="43" xfId="0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textRotation="90" wrapText="1"/>
    </xf>
    <xf numFmtId="0" fontId="20" fillId="4" borderId="23" xfId="0" applyFont="1" applyFill="1" applyBorder="1" applyAlignment="1">
      <alignment horizontal="center" vertical="center" textRotation="90" wrapText="1"/>
    </xf>
    <xf numFmtId="0" fontId="20" fillId="4" borderId="25" xfId="0" applyFont="1" applyFill="1" applyBorder="1" applyAlignment="1">
      <alignment horizontal="center" vertical="center" textRotation="90" wrapText="1"/>
    </xf>
    <xf numFmtId="0" fontId="21" fillId="23" borderId="13" xfId="0" applyFont="1" applyFill="1" applyBorder="1" applyAlignment="1">
      <alignment horizontal="center" vertical="center" wrapText="1"/>
    </xf>
    <xf numFmtId="0" fontId="21" fillId="23" borderId="35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1" fillId="8" borderId="13" xfId="0" applyFont="1" applyFill="1" applyBorder="1" applyAlignment="1">
      <alignment horizontal="center" vertical="center" wrapText="1"/>
    </xf>
    <xf numFmtId="0" fontId="21" fillId="8" borderId="35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8" borderId="56" xfId="0" applyFont="1" applyFill="1" applyBorder="1" applyAlignment="1">
      <alignment horizontal="center" vertical="center" wrapText="1"/>
    </xf>
    <xf numFmtId="0" fontId="20" fillId="18" borderId="58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73" xfId="0" applyFill="1" applyBorder="1" applyAlignment="1">
      <alignment horizontal="center" vertical="center" wrapText="1"/>
    </xf>
    <xf numFmtId="0" fontId="0" fillId="17" borderId="35" xfId="0" applyFill="1" applyBorder="1" applyAlignment="1">
      <alignment horizontal="center" vertical="center" wrapText="1"/>
    </xf>
    <xf numFmtId="0" fontId="20" fillId="9" borderId="14" xfId="0" applyFont="1" applyFill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0" borderId="0" xfId="0" applyFont="1" applyFill="1" applyBorder="1" applyAlignment="1">
      <alignment horizontal="center" vertical="center" wrapText="1"/>
    </xf>
    <xf numFmtId="0" fontId="22" fillId="10" borderId="24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2" fillId="26" borderId="25" xfId="0" applyFont="1" applyFill="1" applyBorder="1" applyAlignment="1">
      <alignment horizontal="center" vertical="center" wrapText="1"/>
    </xf>
    <xf numFmtId="0" fontId="22" fillId="26" borderId="54" xfId="0" applyFont="1" applyFill="1" applyBorder="1" applyAlignment="1">
      <alignment horizontal="center" vertical="center" wrapText="1"/>
    </xf>
    <xf numFmtId="0" fontId="22" fillId="26" borderId="7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3" borderId="22" xfId="0" applyFont="1" applyFill="1" applyBorder="1" applyAlignment="1">
      <alignment horizontal="center" vertical="center" wrapText="1"/>
    </xf>
    <xf numFmtId="0" fontId="2" fillId="24" borderId="34" xfId="0" applyFont="1" applyFill="1" applyBorder="1" applyAlignment="1">
      <alignment horizontal="center" vertical="center" wrapText="1"/>
    </xf>
    <xf numFmtId="0" fontId="2" fillId="24" borderId="63" xfId="0" applyFont="1" applyFill="1" applyBorder="1" applyAlignment="1">
      <alignment horizontal="center" vertical="center" wrapText="1"/>
    </xf>
    <xf numFmtId="0" fontId="2" fillId="24" borderId="64" xfId="0" applyFont="1" applyFill="1" applyBorder="1" applyAlignment="1">
      <alignment horizontal="center" vertical="center" wrapText="1"/>
    </xf>
    <xf numFmtId="0" fontId="2" fillId="24" borderId="40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1" fillId="28" borderId="16" xfId="0" applyFont="1" applyFill="1" applyBorder="1" applyAlignment="1">
      <alignment horizontal="center" vertical="top" wrapText="1"/>
    </xf>
    <xf numFmtId="0" fontId="21" fillId="29" borderId="14" xfId="0" applyFont="1" applyFill="1" applyBorder="1" applyAlignment="1">
      <alignment horizontal="center" vertical="top" wrapText="1"/>
    </xf>
    <xf numFmtId="0" fontId="21" fillId="29" borderId="16" xfId="0" applyFont="1" applyFill="1" applyBorder="1" applyAlignment="1">
      <alignment horizontal="center" vertical="top" wrapText="1"/>
    </xf>
    <xf numFmtId="0" fontId="21" fillId="29" borderId="15" xfId="0" applyFont="1" applyFill="1" applyBorder="1" applyAlignment="1">
      <alignment horizontal="center" vertical="top" wrapText="1"/>
    </xf>
    <xf numFmtId="0" fontId="21" fillId="19" borderId="14" xfId="0" applyFont="1" applyFill="1" applyBorder="1" applyAlignment="1">
      <alignment horizontal="center" vertical="top" wrapText="1"/>
    </xf>
    <xf numFmtId="0" fontId="21" fillId="19" borderId="16" xfId="0" applyFont="1" applyFill="1" applyBorder="1" applyAlignment="1">
      <alignment horizontal="center" vertical="top" wrapText="1"/>
    </xf>
    <xf numFmtId="0" fontId="21" fillId="19" borderId="15" xfId="0" applyFont="1" applyFill="1" applyBorder="1" applyAlignment="1">
      <alignment horizontal="center" vertical="top" wrapText="1"/>
    </xf>
    <xf numFmtId="0" fontId="21" fillId="20" borderId="16" xfId="0" applyFont="1" applyFill="1" applyBorder="1" applyAlignment="1">
      <alignment horizontal="center" vertical="top" wrapText="1"/>
    </xf>
    <xf numFmtId="0" fontId="21" fillId="27" borderId="11" xfId="0" applyFont="1" applyFill="1" applyBorder="1" applyAlignment="1">
      <alignment horizontal="center" vertical="top" wrapText="1"/>
    </xf>
    <xf numFmtId="0" fontId="21" fillId="27" borderId="7" xfId="0" applyFont="1" applyFill="1" applyBorder="1" applyAlignment="1">
      <alignment horizontal="center" vertical="top" wrapText="1"/>
    </xf>
    <xf numFmtId="0" fontId="21" fillId="27" borderId="12" xfId="0" applyFont="1" applyFill="1" applyBorder="1" applyAlignment="1">
      <alignment horizontal="center" vertical="top" wrapText="1"/>
    </xf>
    <xf numFmtId="0" fontId="2" fillId="31" borderId="14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1" borderId="15" xfId="0" applyFont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horizontal="center" vertical="center" wrapText="1"/>
    </xf>
    <xf numFmtId="0" fontId="22" fillId="18" borderId="11" xfId="0" applyFont="1" applyFill="1" applyBorder="1" applyAlignment="1">
      <alignment horizontal="center" vertical="center" wrapText="1"/>
    </xf>
    <xf numFmtId="0" fontId="22" fillId="18" borderId="7" xfId="0" applyFont="1" applyFill="1" applyBorder="1" applyAlignment="1">
      <alignment horizontal="center" vertical="center" wrapText="1"/>
    </xf>
    <xf numFmtId="0" fontId="22" fillId="18" borderId="12" xfId="0" applyFont="1" applyFill="1" applyBorder="1" applyAlignment="1">
      <alignment horizontal="center" vertical="center" wrapText="1"/>
    </xf>
    <xf numFmtId="0" fontId="2" fillId="18" borderId="14" xfId="0" applyFont="1" applyFill="1" applyBorder="1" applyAlignment="1">
      <alignment horizontal="center" vertical="center" wrapText="1"/>
    </xf>
    <xf numFmtId="0" fontId="2" fillId="18" borderId="16" xfId="0" applyFont="1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6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31" borderId="14" xfId="0" applyFont="1" applyFill="1" applyBorder="1" applyAlignment="1">
      <alignment horizontal="center" vertical="center" wrapText="1"/>
    </xf>
    <xf numFmtId="0" fontId="22" fillId="31" borderId="16" xfId="0" applyFont="1" applyFill="1" applyBorder="1" applyAlignment="1">
      <alignment horizontal="center" vertical="center" wrapText="1"/>
    </xf>
    <xf numFmtId="0" fontId="22" fillId="31" borderId="15" xfId="0" applyFont="1" applyFill="1" applyBorder="1" applyAlignment="1">
      <alignment horizontal="center" vertical="center" wrapText="1"/>
    </xf>
    <xf numFmtId="0" fontId="22" fillId="31" borderId="25" xfId="0" applyFont="1" applyFill="1" applyBorder="1" applyAlignment="1">
      <alignment horizontal="center" vertical="center" wrapText="1"/>
    </xf>
    <xf numFmtId="0" fontId="22" fillId="31" borderId="54" xfId="0" applyFont="1" applyFill="1" applyBorder="1" applyAlignment="1">
      <alignment horizontal="center" vertical="center" wrapText="1"/>
    </xf>
    <xf numFmtId="0" fontId="22" fillId="31" borderId="7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0" fillId="18" borderId="11" xfId="0" applyFont="1" applyFill="1" applyBorder="1" applyAlignment="1">
      <alignment horizontal="left" vertical="center" wrapText="1"/>
    </xf>
    <xf numFmtId="0" fontId="20" fillId="18" borderId="7" xfId="0" applyFont="1" applyFill="1" applyBorder="1" applyAlignment="1">
      <alignment horizontal="left" vertical="center" wrapText="1"/>
    </xf>
    <xf numFmtId="0" fontId="20" fillId="18" borderId="12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2" borderId="14" xfId="0" applyFont="1" applyFill="1" applyBorder="1" applyAlignment="1">
      <alignment horizontal="center" vertical="center" wrapText="1"/>
    </xf>
    <xf numFmtId="0" fontId="2" fillId="22" borderId="16" xfId="0" applyFont="1" applyFill="1" applyBorder="1" applyAlignment="1">
      <alignment horizontal="center" vertical="center" wrapText="1"/>
    </xf>
    <xf numFmtId="0" fontId="2" fillId="30" borderId="14" xfId="0" applyFont="1" applyFill="1" applyBorder="1" applyAlignment="1">
      <alignment horizontal="center" vertical="center" wrapText="1"/>
    </xf>
    <xf numFmtId="0" fontId="2" fillId="30" borderId="16" xfId="0" applyFont="1" applyFill="1" applyBorder="1" applyAlignment="1">
      <alignment horizontal="center" vertical="center" wrapText="1"/>
    </xf>
    <xf numFmtId="0" fontId="2" fillId="30" borderId="15" xfId="0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 wrapText="1"/>
    </xf>
    <xf numFmtId="0" fontId="2" fillId="18" borderId="12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6" borderId="11" xfId="0" applyFont="1" applyFill="1" applyBorder="1" applyAlignment="1">
      <alignment horizontal="center" vertical="center" wrapText="1"/>
    </xf>
    <xf numFmtId="0" fontId="22" fillId="26" borderId="7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0" fontId="22" fillId="3" borderId="46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25" xfId="0" applyFont="1" applyFill="1" applyBorder="1" applyAlignment="1">
      <alignment horizontal="center" vertical="center" wrapText="1"/>
    </xf>
    <xf numFmtId="0" fontId="22" fillId="25" borderId="16" xfId="0" applyFont="1" applyFill="1" applyBorder="1" applyAlignment="1">
      <alignment horizontal="center" vertical="center" wrapText="1"/>
    </xf>
    <xf numFmtId="0" fontId="22" fillId="25" borderId="17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top" wrapText="1"/>
    </xf>
    <xf numFmtId="0" fontId="21" fillId="19" borderId="31" xfId="0" applyFont="1" applyFill="1" applyBorder="1" applyAlignment="1">
      <alignment horizontal="center" vertical="top" wrapText="1"/>
    </xf>
    <xf numFmtId="0" fontId="21" fillId="20" borderId="31" xfId="0" applyFont="1" applyFill="1" applyBorder="1" applyAlignment="1">
      <alignment horizontal="center" vertical="top" wrapText="1"/>
    </xf>
    <xf numFmtId="0" fontId="21" fillId="29" borderId="31" xfId="0" applyFont="1" applyFill="1" applyBorder="1" applyAlignment="1">
      <alignment horizontal="center" vertical="top" wrapText="1"/>
    </xf>
    <xf numFmtId="0" fontId="21" fillId="28" borderId="31" xfId="0" applyFont="1" applyFill="1" applyBorder="1" applyAlignment="1">
      <alignment horizontal="center" vertical="top" wrapText="1"/>
    </xf>
    <xf numFmtId="0" fontId="21" fillId="27" borderId="31" xfId="0" applyFont="1" applyFill="1" applyBorder="1" applyAlignment="1">
      <alignment horizontal="center" vertical="top" wrapText="1"/>
    </xf>
    <xf numFmtId="0" fontId="21" fillId="27" borderId="32" xfId="0" applyFont="1" applyFill="1" applyBorder="1" applyAlignment="1">
      <alignment horizontal="center" vertical="top" wrapText="1"/>
    </xf>
    <xf numFmtId="0" fontId="20" fillId="4" borderId="14" xfId="0" applyFont="1" applyFill="1" applyBorder="1" applyAlignment="1">
      <alignment horizontal="center" vertical="center" textRotation="90" wrapText="1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21" xfId="0" applyFont="1" applyFill="1" applyBorder="1" applyAlignment="1">
      <alignment horizontal="center" vertical="center" wrapText="1"/>
    </xf>
    <xf numFmtId="0" fontId="22" fillId="10" borderId="51" xfId="0" applyFont="1" applyFill="1" applyBorder="1" applyAlignment="1">
      <alignment horizontal="center" vertical="center" wrapText="1"/>
    </xf>
    <xf numFmtId="0" fontId="22" fillId="10" borderId="55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59" xfId="0" applyFont="1" applyFill="1" applyBorder="1" applyAlignment="1">
      <alignment horizontal="center" vertical="center" wrapText="1"/>
    </xf>
    <xf numFmtId="0" fontId="22" fillId="11" borderId="5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2" fillId="26" borderId="33" xfId="0" applyFont="1" applyFill="1" applyBorder="1" applyAlignment="1">
      <alignment horizontal="center" vertical="center" wrapText="1"/>
    </xf>
    <xf numFmtId="0" fontId="22" fillId="26" borderId="58" xfId="0" applyFont="1" applyFill="1" applyBorder="1" applyAlignment="1">
      <alignment horizontal="center" vertical="center" wrapText="1"/>
    </xf>
    <xf numFmtId="0" fontId="20" fillId="4" borderId="73" xfId="0" applyFont="1" applyFill="1" applyBorder="1" applyAlignment="1">
      <alignment horizontal="center" vertical="center" textRotation="90" wrapText="1"/>
    </xf>
    <xf numFmtId="0" fontId="20" fillId="4" borderId="35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21" fillId="27" borderId="14" xfId="0" applyFont="1" applyFill="1" applyBorder="1" applyAlignment="1">
      <alignment horizontal="center" vertical="top" wrapText="1"/>
    </xf>
    <xf numFmtId="0" fontId="21" fillId="27" borderId="16" xfId="0" applyFont="1" applyFill="1" applyBorder="1" applyAlignment="1">
      <alignment horizontal="center" vertical="top" wrapText="1"/>
    </xf>
    <xf numFmtId="0" fontId="21" fillId="27" borderId="15" xfId="0" applyFont="1" applyFill="1" applyBorder="1" applyAlignment="1">
      <alignment horizontal="center" vertical="top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11" borderId="25" xfId="0" applyFont="1" applyFill="1" applyBorder="1" applyAlignment="1">
      <alignment horizontal="center" vertical="center" wrapText="1"/>
    </xf>
    <xf numFmtId="0" fontId="22" fillId="11" borderId="54" xfId="0" applyFont="1" applyFill="1" applyBorder="1" applyAlignment="1">
      <alignment horizontal="center" vertical="center" wrapText="1"/>
    </xf>
    <xf numFmtId="0" fontId="22" fillId="11" borderId="71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16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 wrapText="1"/>
    </xf>
    <xf numFmtId="0" fontId="22" fillId="26" borderId="40" xfId="0" applyFont="1" applyFill="1" applyBorder="1" applyAlignment="1">
      <alignment horizontal="center" vertical="center" wrapText="1"/>
    </xf>
    <xf numFmtId="0" fontId="35" fillId="0" borderId="34" xfId="0" applyFont="1" applyBorder="1" applyAlignment="1">
      <alignment horizontal="center"/>
    </xf>
    <xf numFmtId="0" fontId="35" fillId="0" borderId="64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5" fillId="0" borderId="13" xfId="0" applyFont="1" applyBorder="1" applyAlignment="1">
      <alignment horizontal="center" vertical="center" textRotation="255" wrapText="1"/>
    </xf>
    <xf numFmtId="0" fontId="35" fillId="0" borderId="73" xfId="0" applyFont="1" applyBorder="1" applyAlignment="1">
      <alignment horizontal="center" vertical="center" textRotation="255"/>
    </xf>
    <xf numFmtId="0" fontId="35" fillId="0" borderId="35" xfId="0" applyFont="1" applyBorder="1" applyAlignment="1">
      <alignment horizontal="center" vertical="center" textRotation="255"/>
    </xf>
    <xf numFmtId="0" fontId="35" fillId="0" borderId="45" xfId="0" applyFont="1" applyBorder="1" applyAlignment="1">
      <alignment horizontal="left" vertical="center"/>
    </xf>
    <xf numFmtId="0" fontId="35" fillId="0" borderId="49" xfId="0" applyFont="1" applyBorder="1" applyAlignment="1">
      <alignment horizontal="left" vertical="center"/>
    </xf>
    <xf numFmtId="0" fontId="35" fillId="0" borderId="75" xfId="0" applyFont="1" applyBorder="1" applyAlignment="1">
      <alignment horizontal="left" vertical="center"/>
    </xf>
    <xf numFmtId="0" fontId="35" fillId="0" borderId="45" xfId="0" applyFont="1" applyBorder="1" applyAlignment="1">
      <alignment horizontal="left" vertical="center" wrapText="1"/>
    </xf>
    <xf numFmtId="0" fontId="35" fillId="0" borderId="69" xfId="0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0" borderId="5" xfId="0" applyFont="1" applyBorder="1" applyAlignment="1">
      <alignment horizontal="left" vertical="center"/>
    </xf>
  </cellXfs>
  <cellStyles count="5">
    <cellStyle name="Обычный" xfId="0" builtinId="0"/>
    <cellStyle name="Обычный 2" xfId="3"/>
    <cellStyle name="Процентный" xfId="2" builtinId="5"/>
    <cellStyle name="Финансовый" xfId="1" builtinId="3"/>
    <cellStyle name="Финансовый 2" xfId="4"/>
  </cellStyles>
  <dxfs count="0"/>
  <tableStyles count="0" defaultTableStyle="TableStyleMedium9" defaultPivotStyle="PivotStyleLight16"/>
  <colors>
    <mruColors>
      <color rgb="FFECCBCA"/>
      <color rgb="FFD7D0E2"/>
      <color rgb="FFE5B6B5"/>
      <color rgb="FFE1AAA9"/>
      <color rgb="FFE0DBE9"/>
      <color rgb="FFF0D5D4"/>
      <color rgb="FFF2DBDA"/>
      <color rgb="FFE7BCBB"/>
      <color rgb="FFDDA09F"/>
      <color rgb="FFC8D7E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Компремирование и потери азота, н.тм3/час</a:t>
            </a:r>
          </a:p>
        </c:rich>
      </c:tx>
      <c:layout>
        <c:manualLayout>
          <c:xMode val="edge"/>
          <c:yMode val="edge"/>
          <c:x val="4.9685148097167245E-2"/>
          <c:y val="2.7662529339706317E-2"/>
        </c:manualLayout>
      </c:layout>
    </c:title>
    <c:plotArea>
      <c:layout>
        <c:manualLayout>
          <c:layoutTarget val="inner"/>
          <c:xMode val="edge"/>
          <c:yMode val="edge"/>
          <c:x val="3.7062455014167141E-2"/>
          <c:y val="3.9811096128822679E-2"/>
          <c:w val="0.9699550767102596"/>
          <c:h val="0.83888845353751074"/>
        </c:manualLayout>
      </c:layout>
      <c:lineChart>
        <c:grouping val="standard"/>
        <c:ser>
          <c:idx val="3"/>
          <c:order val="0"/>
          <c:tx>
            <c:strRef>
              <c:f>Данные!$I$76</c:f>
              <c:strCache>
                <c:ptCount val="1"/>
                <c:pt idx="0">
                  <c:v>Компремирование всего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Данные!$I$77:$I$107</c:f>
              <c:numCache>
                <c:formatCode>0.0</c:formatCode>
                <c:ptCount val="31"/>
                <c:pt idx="0">
                  <c:v>118.19583333333334</c:v>
                </c:pt>
                <c:pt idx="1">
                  <c:v>118.41250000000001</c:v>
                </c:pt>
                <c:pt idx="2">
                  <c:v>115.77916666666667</c:v>
                </c:pt>
                <c:pt idx="3">
                  <c:v>115.41666666666666</c:v>
                </c:pt>
                <c:pt idx="4">
                  <c:v>107.3625</c:v>
                </c:pt>
                <c:pt idx="5">
                  <c:v>113.39166666666667</c:v>
                </c:pt>
                <c:pt idx="6">
                  <c:v>117.07916666666667</c:v>
                </c:pt>
                <c:pt idx="7">
                  <c:v>116.87083333333334</c:v>
                </c:pt>
                <c:pt idx="8">
                  <c:v>116.85416666666667</c:v>
                </c:pt>
                <c:pt idx="9">
                  <c:v>108.41250000000001</c:v>
                </c:pt>
                <c:pt idx="10">
                  <c:v>115.14166666666665</c:v>
                </c:pt>
                <c:pt idx="11">
                  <c:v>107.68333333333332</c:v>
                </c:pt>
                <c:pt idx="12">
                  <c:v>112.62083333333334</c:v>
                </c:pt>
                <c:pt idx="13">
                  <c:v>113.5</c:v>
                </c:pt>
                <c:pt idx="14">
                  <c:v>117.29166666666667</c:v>
                </c:pt>
                <c:pt idx="15">
                  <c:v>114.10416666666666</c:v>
                </c:pt>
                <c:pt idx="16">
                  <c:v>114.93333333333334</c:v>
                </c:pt>
                <c:pt idx="17">
                  <c:v>115.59166666666667</c:v>
                </c:pt>
                <c:pt idx="18">
                  <c:v>118.19583333333334</c:v>
                </c:pt>
                <c:pt idx="19">
                  <c:v>118.41250000000001</c:v>
                </c:pt>
                <c:pt idx="20">
                  <c:v>115.77916666666667</c:v>
                </c:pt>
                <c:pt idx="21">
                  <c:v>115.41666666666666</c:v>
                </c:pt>
                <c:pt idx="22">
                  <c:v>107.3625</c:v>
                </c:pt>
                <c:pt idx="23">
                  <c:v>113.39166666666667</c:v>
                </c:pt>
                <c:pt idx="24">
                  <c:v>117.07916666666667</c:v>
                </c:pt>
                <c:pt idx="25">
                  <c:v>116.87083333333334</c:v>
                </c:pt>
                <c:pt idx="26">
                  <c:v>115.39166666666667</c:v>
                </c:pt>
                <c:pt idx="27">
                  <c:v>108.41250000000001</c:v>
                </c:pt>
                <c:pt idx="28">
                  <c:v>115.14166666666665</c:v>
                </c:pt>
                <c:pt idx="29">
                  <c:v>107.68333333333332</c:v>
                </c:pt>
                <c:pt idx="30">
                  <c:v>112.62083333333334</c:v>
                </c:pt>
              </c:numCache>
            </c:numRef>
          </c:val>
        </c:ser>
        <c:ser>
          <c:idx val="18"/>
          <c:order val="2"/>
          <c:tx>
            <c:strRef>
              <c:f>Данные!$T$76</c:f>
              <c:strCache>
                <c:ptCount val="1"/>
                <c:pt idx="0">
                  <c:v>Распределение</c:v>
                </c:pt>
              </c:strCache>
            </c:strRef>
          </c:tx>
          <c:spPr>
            <a:ln>
              <a:noFill/>
            </a:ln>
          </c:spPr>
          <c:marker>
            <c:spPr>
              <a:noFill/>
              <a:ln>
                <a:solidFill>
                  <a:prstClr val="white"/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Данные!$T$77:$T$107</c:f>
              <c:numCache>
                <c:formatCode>0.0</c:formatCode>
                <c:ptCount val="31"/>
                <c:pt idx="0">
                  <c:v>117.3</c:v>
                </c:pt>
                <c:pt idx="1">
                  <c:v>116.3</c:v>
                </c:pt>
                <c:pt idx="2">
                  <c:v>110.52916666666667</c:v>
                </c:pt>
                <c:pt idx="3">
                  <c:v>107.80833333333334</c:v>
                </c:pt>
                <c:pt idx="4">
                  <c:v>91.620833333333337</c:v>
                </c:pt>
                <c:pt idx="5">
                  <c:v>112.91666666666667</c:v>
                </c:pt>
                <c:pt idx="6">
                  <c:v>115.41666666666667</c:v>
                </c:pt>
                <c:pt idx="7">
                  <c:v>115.52916666666667</c:v>
                </c:pt>
                <c:pt idx="8">
                  <c:v>116.70416666666668</c:v>
                </c:pt>
                <c:pt idx="9">
                  <c:v>102.575</c:v>
                </c:pt>
                <c:pt idx="10">
                  <c:v>107.22083333333333</c:v>
                </c:pt>
                <c:pt idx="11">
                  <c:v>102.89166666666667</c:v>
                </c:pt>
                <c:pt idx="12">
                  <c:v>107.46666666666667</c:v>
                </c:pt>
                <c:pt idx="13">
                  <c:v>110.78333333333333</c:v>
                </c:pt>
                <c:pt idx="14">
                  <c:v>113.97916666666667</c:v>
                </c:pt>
                <c:pt idx="15">
                  <c:v>111.97499999999999</c:v>
                </c:pt>
                <c:pt idx="16">
                  <c:v>109.76249999999999</c:v>
                </c:pt>
                <c:pt idx="17">
                  <c:v>105.33750000000001</c:v>
                </c:pt>
                <c:pt idx="18">
                  <c:v>117.3</c:v>
                </c:pt>
                <c:pt idx="19">
                  <c:v>116.3</c:v>
                </c:pt>
                <c:pt idx="20">
                  <c:v>110.52916666666667</c:v>
                </c:pt>
                <c:pt idx="21">
                  <c:v>107.80833333333334</c:v>
                </c:pt>
                <c:pt idx="22">
                  <c:v>91.620833333333337</c:v>
                </c:pt>
                <c:pt idx="23">
                  <c:v>112.91666666666667</c:v>
                </c:pt>
                <c:pt idx="24">
                  <c:v>115.41666666666667</c:v>
                </c:pt>
                <c:pt idx="25">
                  <c:v>115.52916666666667</c:v>
                </c:pt>
                <c:pt idx="26">
                  <c:v>114.34166666666667</c:v>
                </c:pt>
                <c:pt idx="27">
                  <c:v>102.575</c:v>
                </c:pt>
                <c:pt idx="28">
                  <c:v>107.22083333333333</c:v>
                </c:pt>
                <c:pt idx="29">
                  <c:v>102.89166666666667</c:v>
                </c:pt>
                <c:pt idx="30">
                  <c:v>107.46666666666667</c:v>
                </c:pt>
              </c:numCache>
            </c:numRef>
          </c:val>
        </c:ser>
        <c:dLbls>
          <c:showVal val="1"/>
        </c:dLbls>
        <c:marker val="1"/>
        <c:axId val="62529536"/>
        <c:axId val="62532224"/>
      </c:lineChart>
      <c:lineChart>
        <c:grouping val="standard"/>
        <c:ser>
          <c:idx val="4"/>
          <c:order val="1"/>
          <c:tx>
            <c:strRef>
              <c:f>Данные!$J$76</c:f>
              <c:strCache>
                <c:ptCount val="1"/>
                <c:pt idx="0">
                  <c:v>Потери (небаланс), н.тыс.м3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Данные!$J$77:$J$107</c:f>
              <c:numCache>
                <c:formatCode>0.0</c:formatCode>
                <c:ptCount val="31"/>
                <c:pt idx="0">
                  <c:v>0.89583333333334281</c:v>
                </c:pt>
                <c:pt idx="1">
                  <c:v>2.1125000000000114</c:v>
                </c:pt>
                <c:pt idx="2">
                  <c:v>5.25</c:v>
                </c:pt>
                <c:pt idx="3">
                  <c:v>7.6083333333333201</c:v>
                </c:pt>
                <c:pt idx="4">
                  <c:v>15.74166666666666</c:v>
                </c:pt>
                <c:pt idx="5">
                  <c:v>0.47499999999999432</c:v>
                </c:pt>
                <c:pt idx="6">
                  <c:v>1.6624999999999943</c:v>
                </c:pt>
                <c:pt idx="7">
                  <c:v>1.3416666666666686</c:v>
                </c:pt>
                <c:pt idx="8">
                  <c:v>0.14999999999999147</c:v>
                </c:pt>
                <c:pt idx="9">
                  <c:v>5.8375000000000057</c:v>
                </c:pt>
                <c:pt idx="10">
                  <c:v>7.9208333333333201</c:v>
                </c:pt>
                <c:pt idx="11">
                  <c:v>4.7916666666666572</c:v>
                </c:pt>
                <c:pt idx="12">
                  <c:v>5.1541666666666686</c:v>
                </c:pt>
                <c:pt idx="13">
                  <c:v>2.7166666666666686</c:v>
                </c:pt>
                <c:pt idx="14">
                  <c:v>3.3125</c:v>
                </c:pt>
                <c:pt idx="15">
                  <c:v>2.1291666666666629</c:v>
                </c:pt>
                <c:pt idx="16">
                  <c:v>5.1708333333333485</c:v>
                </c:pt>
                <c:pt idx="17">
                  <c:v>10.254166666666663</c:v>
                </c:pt>
                <c:pt idx="18">
                  <c:v>0.89583333333334281</c:v>
                </c:pt>
                <c:pt idx="19">
                  <c:v>2.1125000000000114</c:v>
                </c:pt>
                <c:pt idx="20">
                  <c:v>5.25</c:v>
                </c:pt>
                <c:pt idx="21">
                  <c:v>7.6083333333333201</c:v>
                </c:pt>
                <c:pt idx="22">
                  <c:v>15.74166666666666</c:v>
                </c:pt>
                <c:pt idx="23">
                  <c:v>0.47499999999999432</c:v>
                </c:pt>
                <c:pt idx="24">
                  <c:v>1.6624999999999943</c:v>
                </c:pt>
                <c:pt idx="25">
                  <c:v>1.3416666666666686</c:v>
                </c:pt>
                <c:pt idx="26">
                  <c:v>0</c:v>
                </c:pt>
                <c:pt idx="27">
                  <c:v>5.8375000000000057</c:v>
                </c:pt>
                <c:pt idx="28">
                  <c:v>7.9208333333333201</c:v>
                </c:pt>
                <c:pt idx="29">
                  <c:v>4.7916666666666572</c:v>
                </c:pt>
                <c:pt idx="30">
                  <c:v>5.1541666666666686</c:v>
                </c:pt>
              </c:numCache>
            </c:numRef>
          </c:val>
        </c:ser>
        <c:marker val="1"/>
        <c:axId val="66943616"/>
        <c:axId val="66942080"/>
      </c:lineChart>
      <c:catAx>
        <c:axId val="62529536"/>
        <c:scaling>
          <c:orientation val="minMax"/>
        </c:scaling>
        <c:axPos val="b"/>
        <c:numFmt formatCode="General" sourceLinked="1"/>
        <c:majorTickMark val="none"/>
        <c:tickLblPos val="nextTo"/>
        <c:crossAx val="62532224"/>
        <c:crosses val="autoZero"/>
        <c:auto val="1"/>
        <c:lblAlgn val="ctr"/>
        <c:lblOffset val="100"/>
      </c:catAx>
      <c:valAx>
        <c:axId val="62532224"/>
        <c:scaling>
          <c:orientation val="minMax"/>
          <c:max val="140"/>
          <c:min val="70"/>
        </c:scaling>
        <c:axPos val="l"/>
        <c:numFmt formatCode="0.0" sourceLinked="1"/>
        <c:tickLblPos val="nextTo"/>
        <c:crossAx val="62529536"/>
        <c:crosses val="autoZero"/>
        <c:crossBetween val="between"/>
      </c:valAx>
      <c:valAx>
        <c:axId val="66942080"/>
        <c:scaling>
          <c:orientation val="minMax"/>
          <c:max val="60"/>
          <c:min val="0"/>
        </c:scaling>
        <c:axPos val="r"/>
        <c:numFmt formatCode="0.0" sourceLinked="1"/>
        <c:tickLblPos val="nextTo"/>
        <c:crossAx val="66943616"/>
        <c:crosses val="max"/>
        <c:crossBetween val="between"/>
      </c:valAx>
      <c:catAx>
        <c:axId val="66943616"/>
        <c:scaling>
          <c:orientation val="minMax"/>
        </c:scaling>
        <c:delete val="1"/>
        <c:axPos val="b"/>
        <c:numFmt formatCode="General" sourceLinked="1"/>
        <c:tickLblPos val="none"/>
        <c:crossAx val="66942080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43681090402225192"/>
          <c:y val="5.7345948027552746E-2"/>
          <c:w val="0.52626763825192946"/>
          <c:h val="7.4645669291338576E-2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КЦ,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96"/>
        </c:manualLayout>
      </c:layout>
      <c:lineChart>
        <c:grouping val="standard"/>
        <c:ser>
          <c:idx val="3"/>
          <c:order val="0"/>
          <c:tx>
            <c:strRef>
              <c:f>Данные!$R$76</c:f>
              <c:strCache>
                <c:ptCount val="1"/>
                <c:pt idx="0">
                  <c:v>ККЦ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Данные!$R$77:$R$107</c:f>
              <c:numCache>
                <c:formatCode>0.0</c:formatCode>
                <c:ptCount val="31"/>
                <c:pt idx="0">
                  <c:v>42.5625</c:v>
                </c:pt>
                <c:pt idx="1">
                  <c:v>42.333333333333336</c:v>
                </c:pt>
                <c:pt idx="2">
                  <c:v>39.633333333333333</c:v>
                </c:pt>
                <c:pt idx="3">
                  <c:v>39.970833333333331</c:v>
                </c:pt>
                <c:pt idx="4">
                  <c:v>41.85</c:v>
                </c:pt>
                <c:pt idx="5">
                  <c:v>44.362500000000004</c:v>
                </c:pt>
                <c:pt idx="6">
                  <c:v>43.787500000000001</c:v>
                </c:pt>
                <c:pt idx="7">
                  <c:v>40.858333333333334</c:v>
                </c:pt>
                <c:pt idx="8">
                  <c:v>42.583333333333336</c:v>
                </c:pt>
                <c:pt idx="9">
                  <c:v>44.454166666666673</c:v>
                </c:pt>
                <c:pt idx="10">
                  <c:v>38.75</c:v>
                </c:pt>
                <c:pt idx="11">
                  <c:v>38.662500000000001</c:v>
                </c:pt>
                <c:pt idx="12">
                  <c:v>38.75416666666667</c:v>
                </c:pt>
                <c:pt idx="13">
                  <c:v>42.095833333333331</c:v>
                </c:pt>
                <c:pt idx="14">
                  <c:v>42.229166666666664</c:v>
                </c:pt>
                <c:pt idx="15">
                  <c:v>38.054166666666667</c:v>
                </c:pt>
                <c:pt idx="16">
                  <c:v>41.258333333333333</c:v>
                </c:pt>
                <c:pt idx="17">
                  <c:v>41.741666666666667</c:v>
                </c:pt>
                <c:pt idx="18">
                  <c:v>42.5625</c:v>
                </c:pt>
                <c:pt idx="19">
                  <c:v>42.333333333333336</c:v>
                </c:pt>
                <c:pt idx="20">
                  <c:v>39.633333333333333</c:v>
                </c:pt>
                <c:pt idx="21">
                  <c:v>39.970833333333331</c:v>
                </c:pt>
                <c:pt idx="22">
                  <c:v>41.85</c:v>
                </c:pt>
                <c:pt idx="23">
                  <c:v>44.362500000000004</c:v>
                </c:pt>
                <c:pt idx="24">
                  <c:v>43.787500000000001</c:v>
                </c:pt>
                <c:pt idx="25">
                  <c:v>40.858333333333334</c:v>
                </c:pt>
                <c:pt idx="26">
                  <c:v>42.583333333333336</c:v>
                </c:pt>
                <c:pt idx="27">
                  <c:v>44.454166666666673</c:v>
                </c:pt>
                <c:pt idx="28">
                  <c:v>38.75</c:v>
                </c:pt>
                <c:pt idx="29">
                  <c:v>38.662500000000001</c:v>
                </c:pt>
                <c:pt idx="30">
                  <c:v>38.75416666666667</c:v>
                </c:pt>
              </c:numCache>
            </c:numRef>
          </c:val>
        </c:ser>
        <c:dLbls>
          <c:showVal val="1"/>
        </c:dLbls>
        <c:marker val="1"/>
        <c:axId val="68622592"/>
        <c:axId val="68661632"/>
      </c:lineChart>
      <c:catAx>
        <c:axId val="68622592"/>
        <c:scaling>
          <c:orientation val="minMax"/>
        </c:scaling>
        <c:axPos val="b"/>
        <c:numFmt formatCode="General" sourceLinked="1"/>
        <c:majorTickMark val="none"/>
        <c:tickLblPos val="nextTo"/>
        <c:crossAx val="68661632"/>
        <c:crosses val="autoZero"/>
        <c:auto val="1"/>
        <c:lblAlgn val="ctr"/>
        <c:lblOffset val="100"/>
      </c:catAx>
      <c:valAx>
        <c:axId val="68661632"/>
        <c:scaling>
          <c:orientation val="minMax"/>
          <c:max val="100"/>
          <c:min val="0"/>
        </c:scaling>
        <c:axPos val="l"/>
        <c:numFmt formatCode="0.0" sourceLinked="1"/>
        <c:tickLblPos val="none"/>
        <c:crossAx val="6862259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Потери (небаланс) азота,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4795125547169072E-2"/>
          <c:y val="4.4707103919702444E-2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Данные!$V$76</c:f>
              <c:strCache>
                <c:ptCount val="1"/>
                <c:pt idx="0">
                  <c:v>Потери (небаланс) КЦ-2 и ЛГУ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Данные!$V$77:$V$107</c:f>
              <c:numCache>
                <c:formatCode>0.0</c:formatCode>
                <c:ptCount val="31"/>
                <c:pt idx="0">
                  <c:v>2</c:v>
                </c:pt>
                <c:pt idx="1">
                  <c:v>2.1125000000000114</c:v>
                </c:pt>
                <c:pt idx="2">
                  <c:v>5.25</c:v>
                </c:pt>
                <c:pt idx="3">
                  <c:v>7.6083333333333201</c:v>
                </c:pt>
                <c:pt idx="4">
                  <c:v>7</c:v>
                </c:pt>
                <c:pt idx="5">
                  <c:v>5</c:v>
                </c:pt>
                <c:pt idx="6">
                  <c:v>1.6624999999999943</c:v>
                </c:pt>
                <c:pt idx="7">
                  <c:v>2</c:v>
                </c:pt>
                <c:pt idx="8">
                  <c:v>3</c:v>
                </c:pt>
                <c:pt idx="9">
                  <c:v>5.8375000000000057</c:v>
                </c:pt>
                <c:pt idx="10">
                  <c:v>7.9208333333333201</c:v>
                </c:pt>
                <c:pt idx="11">
                  <c:v>4.7916666666666572</c:v>
                </c:pt>
                <c:pt idx="12">
                  <c:v>5.1541666666666686</c:v>
                </c:pt>
                <c:pt idx="13">
                  <c:v>2.7166666666666686</c:v>
                </c:pt>
                <c:pt idx="14">
                  <c:v>3.3125</c:v>
                </c:pt>
                <c:pt idx="15">
                  <c:v>2.1291666666666629</c:v>
                </c:pt>
                <c:pt idx="16">
                  <c:v>5.1708333333333485</c:v>
                </c:pt>
                <c:pt idx="17">
                  <c:v>5</c:v>
                </c:pt>
                <c:pt idx="18">
                  <c:v>4</c:v>
                </c:pt>
                <c:pt idx="19">
                  <c:v>2.1125000000000114</c:v>
                </c:pt>
                <c:pt idx="20">
                  <c:v>5.25</c:v>
                </c:pt>
                <c:pt idx="21">
                  <c:v>7.6083333333333201</c:v>
                </c:pt>
                <c:pt idx="22">
                  <c:v>7</c:v>
                </c:pt>
                <c:pt idx="23">
                  <c:v>0.47499999999999432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5.8375000000000057</c:v>
                </c:pt>
                <c:pt idx="28">
                  <c:v>3</c:v>
                </c:pt>
                <c:pt idx="29">
                  <c:v>4.7916666666666572</c:v>
                </c:pt>
                <c:pt idx="30">
                  <c:v>7</c:v>
                </c:pt>
              </c:numCache>
            </c:numRef>
          </c:val>
        </c:ser>
        <c:ser>
          <c:idx val="0"/>
          <c:order val="1"/>
          <c:tx>
            <c:strRef>
              <c:f>Данные!$W$76</c:f>
              <c:strCache>
                <c:ptCount val="1"/>
                <c:pt idx="0">
                  <c:v>Потери (небаланс) комлекса ДП-9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Данные!$W$77:$W$107</c:f>
              <c:numCache>
                <c:formatCode>0.0</c:formatCode>
                <c:ptCount val="31"/>
                <c:pt idx="0">
                  <c:v>0.55792293862587616</c:v>
                </c:pt>
                <c:pt idx="1">
                  <c:v>1.5840177346141759</c:v>
                </c:pt>
                <c:pt idx="2">
                  <c:v>4.3344945478101273</c:v>
                </c:pt>
                <c:pt idx="3">
                  <c:v>6.3920577617328407</c:v>
                </c:pt>
                <c:pt idx="4">
                  <c:v>4</c:v>
                </c:pt>
                <c:pt idx="5">
                  <c:v>0.21890203571690536</c:v>
                </c:pt>
                <c:pt idx="6">
                  <c:v>1.2199793586960341</c:v>
                </c:pt>
                <c:pt idx="7">
                  <c:v>0.94799101572248734</c:v>
                </c:pt>
                <c:pt idx="8">
                  <c:v>0</c:v>
                </c:pt>
                <c:pt idx="9">
                  <c:v>5.1845266920327502</c:v>
                </c:pt>
                <c:pt idx="10">
                  <c:v>6.6792067742635766</c:v>
                </c:pt>
                <c:pt idx="11">
                  <c:v>4.2497755765361314</c:v>
                </c:pt>
                <c:pt idx="12">
                  <c:v>4.3765659106885204</c:v>
                </c:pt>
                <c:pt idx="13">
                  <c:v>2.1935389133627035</c:v>
                </c:pt>
                <c:pt idx="14">
                  <c:v>2.6241563055062165</c:v>
                </c:pt>
                <c:pt idx="15">
                  <c:v>1.6659850283001612</c:v>
                </c:pt>
                <c:pt idx="16">
                  <c:v>4.2989849187935167</c:v>
                </c:pt>
                <c:pt idx="17">
                  <c:v>3</c:v>
                </c:pt>
                <c:pt idx="18">
                  <c:v>0.55792293862587616</c:v>
                </c:pt>
                <c:pt idx="19">
                  <c:v>1.5840177346141759</c:v>
                </c:pt>
                <c:pt idx="20">
                  <c:v>4.3344945478101273</c:v>
                </c:pt>
                <c:pt idx="21">
                  <c:v>6.3920577617328407</c:v>
                </c:pt>
                <c:pt idx="22">
                  <c:v>5</c:v>
                </c:pt>
                <c:pt idx="23">
                  <c:v>0.21890203571690536</c:v>
                </c:pt>
                <c:pt idx="24">
                  <c:v>1.2199793586960341</c:v>
                </c:pt>
                <c:pt idx="25">
                  <c:v>0.94799101572248734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4.2497755765361314</c:v>
                </c:pt>
                <c:pt idx="30">
                  <c:v>4.3765659106885204</c:v>
                </c:pt>
              </c:numCache>
            </c:numRef>
          </c:val>
        </c:ser>
        <c:marker val="1"/>
        <c:axId val="69486080"/>
        <c:axId val="69488000"/>
      </c:lineChart>
      <c:catAx>
        <c:axId val="69486080"/>
        <c:scaling>
          <c:orientation val="minMax"/>
        </c:scaling>
        <c:axPos val="b"/>
        <c:numFmt formatCode="General" sourceLinked="1"/>
        <c:majorTickMark val="none"/>
        <c:tickLblPos val="nextTo"/>
        <c:crossAx val="69488000"/>
        <c:crosses val="autoZero"/>
        <c:auto val="1"/>
        <c:lblAlgn val="ctr"/>
        <c:lblOffset val="100"/>
      </c:catAx>
      <c:valAx>
        <c:axId val="69488000"/>
        <c:scaling>
          <c:orientation val="minMax"/>
          <c:max val="15"/>
          <c:min val="0"/>
        </c:scaling>
        <c:axPos val="l"/>
        <c:numFmt formatCode="0.0" sourceLinked="1"/>
        <c:tickLblPos val="nextTo"/>
        <c:crossAx val="694860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169172826056321"/>
          <c:y val="5.1099189524386392E-2"/>
          <c:w val="0.4602287183033355"/>
          <c:h val="0.14136021458856121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Компремирование азота,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3.7062455014167141E-2"/>
          <c:y val="0.13811292078265788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Данные!$G$76</c:f>
              <c:strCache>
                <c:ptCount val="1"/>
                <c:pt idx="0">
                  <c:v>Компремирование АМКР</c:v>
                </c:pt>
              </c:strCache>
            </c:strRef>
          </c:tx>
          <c:spPr>
            <a:ln>
              <a:solidFill>
                <a:srgbClr val="FABE0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Данные!$G$77:$G$107</c:f>
              <c:numCache>
                <c:formatCode>0.0</c:formatCode>
                <c:ptCount val="31"/>
                <c:pt idx="0">
                  <c:v>93.19583333333334</c:v>
                </c:pt>
                <c:pt idx="1">
                  <c:v>93.412500000000009</c:v>
                </c:pt>
                <c:pt idx="2">
                  <c:v>90.779166666666669</c:v>
                </c:pt>
                <c:pt idx="3">
                  <c:v>90.416666666666657</c:v>
                </c:pt>
                <c:pt idx="4">
                  <c:v>82.362499999999997</c:v>
                </c:pt>
                <c:pt idx="5">
                  <c:v>88.391666666666666</c:v>
                </c:pt>
                <c:pt idx="6">
                  <c:v>92.079166666666666</c:v>
                </c:pt>
                <c:pt idx="7">
                  <c:v>91.870833333333337</c:v>
                </c:pt>
                <c:pt idx="8">
                  <c:v>91.854166666666671</c:v>
                </c:pt>
                <c:pt idx="9">
                  <c:v>83.412500000000009</c:v>
                </c:pt>
                <c:pt idx="10">
                  <c:v>90.141666666666652</c:v>
                </c:pt>
                <c:pt idx="11">
                  <c:v>82.683333333333323</c:v>
                </c:pt>
                <c:pt idx="12">
                  <c:v>87.620833333333337</c:v>
                </c:pt>
                <c:pt idx="13">
                  <c:v>88.5</c:v>
                </c:pt>
                <c:pt idx="14">
                  <c:v>92.291666666666671</c:v>
                </c:pt>
                <c:pt idx="15">
                  <c:v>89.104166666666657</c:v>
                </c:pt>
                <c:pt idx="16">
                  <c:v>89.933333333333337</c:v>
                </c:pt>
                <c:pt idx="17">
                  <c:v>90.591666666666669</c:v>
                </c:pt>
                <c:pt idx="18">
                  <c:v>93.19583333333334</c:v>
                </c:pt>
                <c:pt idx="19">
                  <c:v>93.412500000000009</c:v>
                </c:pt>
                <c:pt idx="20">
                  <c:v>90.779166666666669</c:v>
                </c:pt>
                <c:pt idx="21">
                  <c:v>90.416666666666657</c:v>
                </c:pt>
                <c:pt idx="22">
                  <c:v>82.362499999999997</c:v>
                </c:pt>
                <c:pt idx="23">
                  <c:v>88.391666666666666</c:v>
                </c:pt>
                <c:pt idx="24">
                  <c:v>92.079166666666666</c:v>
                </c:pt>
                <c:pt idx="25">
                  <c:v>91.870833333333337</c:v>
                </c:pt>
                <c:pt idx="26">
                  <c:v>90.391666666666666</c:v>
                </c:pt>
                <c:pt idx="27">
                  <c:v>83.412500000000009</c:v>
                </c:pt>
                <c:pt idx="28">
                  <c:v>90.141666666666652</c:v>
                </c:pt>
                <c:pt idx="29">
                  <c:v>82.683333333333323</c:v>
                </c:pt>
                <c:pt idx="30">
                  <c:v>87.620833333333337</c:v>
                </c:pt>
              </c:numCache>
            </c:numRef>
          </c:val>
        </c:ser>
        <c:dLbls>
          <c:showVal val="1"/>
        </c:dLbls>
        <c:marker val="1"/>
        <c:axId val="72254976"/>
        <c:axId val="72256896"/>
      </c:lineChart>
      <c:lineChart>
        <c:grouping val="standard"/>
        <c:ser>
          <c:idx val="0"/>
          <c:order val="1"/>
          <c:tx>
            <c:strRef>
              <c:f>Данные!$H$76</c:f>
              <c:strCache>
                <c:ptCount val="1"/>
                <c:pt idx="0">
                  <c:v>Компремирование Линде -газ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Данные!$H$77:$H$107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</c:ser>
        <c:marker val="1"/>
        <c:axId val="77270016"/>
        <c:axId val="77268480"/>
      </c:lineChart>
      <c:catAx>
        <c:axId val="72254976"/>
        <c:scaling>
          <c:orientation val="minMax"/>
        </c:scaling>
        <c:axPos val="b"/>
        <c:numFmt formatCode="General" sourceLinked="1"/>
        <c:majorTickMark val="none"/>
        <c:tickLblPos val="nextTo"/>
        <c:crossAx val="72256896"/>
        <c:crosses val="autoZero"/>
        <c:auto val="1"/>
        <c:lblAlgn val="ctr"/>
        <c:lblOffset val="100"/>
      </c:catAx>
      <c:valAx>
        <c:axId val="72256896"/>
        <c:scaling>
          <c:orientation val="minMax"/>
          <c:max val="140"/>
          <c:min val="20"/>
        </c:scaling>
        <c:axPos val="l"/>
        <c:numFmt formatCode="0.0" sourceLinked="1"/>
        <c:tickLblPos val="nextTo"/>
        <c:crossAx val="72254976"/>
        <c:crosses val="autoZero"/>
        <c:crossBetween val="between"/>
      </c:valAx>
      <c:valAx>
        <c:axId val="77268480"/>
        <c:scaling>
          <c:orientation val="minMax"/>
          <c:max val="60"/>
          <c:min val="10"/>
        </c:scaling>
        <c:axPos val="r"/>
        <c:numFmt formatCode="General" sourceLinked="1"/>
        <c:tickLblPos val="nextTo"/>
        <c:crossAx val="77270016"/>
        <c:crosses val="max"/>
        <c:crossBetween val="between"/>
      </c:valAx>
      <c:catAx>
        <c:axId val="77270016"/>
        <c:scaling>
          <c:orientation val="minMax"/>
        </c:scaling>
        <c:delete val="1"/>
        <c:axPos val="b"/>
        <c:numFmt formatCode="General" sourceLinked="1"/>
        <c:tickLblPos val="none"/>
        <c:crossAx val="77268480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57196902582703257"/>
          <c:y val="8.0586080586080883E-2"/>
          <c:w val="0.40623032311516155"/>
          <c:h val="0.14136021458856121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ДП-</a:t>
            </a:r>
            <a:r>
              <a:rPr lang="en-US" sz="1000"/>
              <a:t>6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1961577774789945"/>
          <c:y val="3.8135233095863154E-3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4"/>
        </c:manualLayout>
      </c:layout>
      <c:lineChart>
        <c:grouping val="standard"/>
        <c:ser>
          <c:idx val="3"/>
          <c:order val="0"/>
          <c:tx>
            <c:strRef>
              <c:f>Данные!$M$76</c:f>
              <c:strCache>
                <c:ptCount val="1"/>
                <c:pt idx="0">
                  <c:v>ДП-6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Данные!$M$77:$M$107</c:f>
              <c:numCache>
                <c:formatCode>0.0</c:formatCode>
                <c:ptCount val="31"/>
                <c:pt idx="0">
                  <c:v>1.425</c:v>
                </c:pt>
                <c:pt idx="1">
                  <c:v>1.4833333333333334</c:v>
                </c:pt>
                <c:pt idx="2">
                  <c:v>1.825</c:v>
                </c:pt>
                <c:pt idx="3">
                  <c:v>1.575</c:v>
                </c:pt>
                <c:pt idx="4">
                  <c:v>1.4625000000000001</c:v>
                </c:pt>
                <c:pt idx="5">
                  <c:v>1.45</c:v>
                </c:pt>
                <c:pt idx="6">
                  <c:v>1.4124999999999999</c:v>
                </c:pt>
                <c:pt idx="7">
                  <c:v>1.4541666666666666</c:v>
                </c:pt>
                <c:pt idx="8">
                  <c:v>1.4208333333333334</c:v>
                </c:pt>
                <c:pt idx="9">
                  <c:v>1.4958333333333333</c:v>
                </c:pt>
                <c:pt idx="10">
                  <c:v>1.05</c:v>
                </c:pt>
                <c:pt idx="11">
                  <c:v>1.2041666666666666</c:v>
                </c:pt>
                <c:pt idx="12">
                  <c:v>1.3125</c:v>
                </c:pt>
                <c:pt idx="13">
                  <c:v>1.3958333333333333</c:v>
                </c:pt>
                <c:pt idx="14">
                  <c:v>1.4000000000000001</c:v>
                </c:pt>
                <c:pt idx="15">
                  <c:v>1.1208333333333333</c:v>
                </c:pt>
                <c:pt idx="16">
                  <c:v>1.2083333333333333</c:v>
                </c:pt>
                <c:pt idx="17">
                  <c:v>1.3875</c:v>
                </c:pt>
                <c:pt idx="18">
                  <c:v>1.425</c:v>
                </c:pt>
                <c:pt idx="19">
                  <c:v>1.4833333333333334</c:v>
                </c:pt>
                <c:pt idx="20">
                  <c:v>1.825</c:v>
                </c:pt>
                <c:pt idx="21">
                  <c:v>1.575</c:v>
                </c:pt>
                <c:pt idx="22">
                  <c:v>1.4625000000000001</c:v>
                </c:pt>
                <c:pt idx="23">
                  <c:v>1.45</c:v>
                </c:pt>
                <c:pt idx="24">
                  <c:v>1.4124999999999999</c:v>
                </c:pt>
                <c:pt idx="25">
                  <c:v>1.4541666666666666</c:v>
                </c:pt>
                <c:pt idx="26">
                  <c:v>1.4208333333333334</c:v>
                </c:pt>
                <c:pt idx="27">
                  <c:v>1.4958333333333333</c:v>
                </c:pt>
                <c:pt idx="28">
                  <c:v>1.05</c:v>
                </c:pt>
                <c:pt idx="29">
                  <c:v>1.2041666666666666</c:v>
                </c:pt>
                <c:pt idx="30">
                  <c:v>1.3125</c:v>
                </c:pt>
              </c:numCache>
            </c:numRef>
          </c:val>
        </c:ser>
        <c:dLbls>
          <c:showVal val="1"/>
        </c:dLbls>
        <c:marker val="1"/>
        <c:axId val="67507328"/>
        <c:axId val="67509248"/>
      </c:lineChart>
      <c:catAx>
        <c:axId val="67507328"/>
        <c:scaling>
          <c:orientation val="minMax"/>
        </c:scaling>
        <c:axPos val="b"/>
        <c:numFmt formatCode="General" sourceLinked="1"/>
        <c:majorTickMark val="none"/>
        <c:tickLblPos val="nextTo"/>
        <c:crossAx val="67509248"/>
        <c:crosses val="autoZero"/>
        <c:auto val="1"/>
        <c:lblAlgn val="ctr"/>
        <c:lblOffset val="100"/>
      </c:catAx>
      <c:valAx>
        <c:axId val="67509248"/>
        <c:scaling>
          <c:orientation val="minMax"/>
          <c:max val="5"/>
          <c:min val="0"/>
        </c:scaling>
        <c:axPos val="l"/>
        <c:numFmt formatCode="0.0" sourceLinked="1"/>
        <c:tickLblPos val="none"/>
        <c:crossAx val="67507328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ДП-</a:t>
            </a:r>
            <a:r>
              <a:rPr lang="en-US" sz="1000"/>
              <a:t>5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2800985988583294"/>
          <c:y val="3.8135233095863133E-3"/>
        </c:manualLayout>
      </c:layout>
    </c:title>
    <c:plotArea>
      <c:layout>
        <c:manualLayout>
          <c:layoutTarget val="inner"/>
          <c:xMode val="edge"/>
          <c:yMode val="edge"/>
          <c:x val="2.2578598182870672E-2"/>
          <c:y val="0"/>
          <c:w val="0.9699550767102596"/>
          <c:h val="0.83888845353751174"/>
        </c:manualLayout>
      </c:layout>
      <c:lineChart>
        <c:grouping val="standard"/>
        <c:ser>
          <c:idx val="3"/>
          <c:order val="0"/>
          <c:tx>
            <c:strRef>
              <c:f>Данные!$L$76</c:f>
              <c:strCache>
                <c:ptCount val="1"/>
                <c:pt idx="0">
                  <c:v>ДП-5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Данные!$L$77:$L$107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marker val="1"/>
        <c:axId val="67524480"/>
        <c:axId val="67534848"/>
      </c:lineChart>
      <c:catAx>
        <c:axId val="67524480"/>
        <c:scaling>
          <c:orientation val="minMax"/>
        </c:scaling>
        <c:axPos val="b"/>
        <c:numFmt formatCode="General" sourceLinked="1"/>
        <c:majorTickMark val="none"/>
        <c:tickLblPos val="nextTo"/>
        <c:crossAx val="67534848"/>
        <c:crosses val="autoZero"/>
        <c:auto val="1"/>
        <c:lblAlgn val="ctr"/>
        <c:lblOffset val="100"/>
      </c:catAx>
      <c:valAx>
        <c:axId val="67534848"/>
        <c:scaling>
          <c:orientation val="minMax"/>
          <c:max val="5"/>
          <c:min val="0"/>
        </c:scaling>
        <c:axPos val="l"/>
        <c:numFmt formatCode="0.0" sourceLinked="1"/>
        <c:tickLblPos val="none"/>
        <c:crossAx val="67524480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ДП-</a:t>
            </a:r>
            <a:r>
              <a:rPr lang="en-US" sz="1000"/>
              <a:t>7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2.180437445319347E-2"/>
          <c:y val="0"/>
          <c:w val="0.9699550767102596"/>
          <c:h val="0.83888845353751174"/>
        </c:manualLayout>
      </c:layout>
      <c:lineChart>
        <c:grouping val="standard"/>
        <c:ser>
          <c:idx val="3"/>
          <c:order val="0"/>
          <c:tx>
            <c:strRef>
              <c:f>Данные!$N$76</c:f>
              <c:strCache>
                <c:ptCount val="1"/>
                <c:pt idx="0">
                  <c:v>ДП-7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Данные!$N$77:$N$107</c:f>
              <c:numCache>
                <c:formatCode>0.0</c:formatCode>
                <c:ptCount val="31"/>
                <c:pt idx="0">
                  <c:v>1.0166666666666666</c:v>
                </c:pt>
                <c:pt idx="1">
                  <c:v>1.0208333333333333</c:v>
                </c:pt>
                <c:pt idx="2">
                  <c:v>1.3</c:v>
                </c:pt>
                <c:pt idx="3">
                  <c:v>1.0708333333333333</c:v>
                </c:pt>
                <c:pt idx="4">
                  <c:v>1.3208333333333333</c:v>
                </c:pt>
                <c:pt idx="5">
                  <c:v>2.0458333333333334</c:v>
                </c:pt>
                <c:pt idx="6">
                  <c:v>2.6374999999999997</c:v>
                </c:pt>
                <c:pt idx="7">
                  <c:v>3.3791666666666664</c:v>
                </c:pt>
                <c:pt idx="8">
                  <c:v>4.3624999999999998</c:v>
                </c:pt>
                <c:pt idx="9">
                  <c:v>3.5166666666666671</c:v>
                </c:pt>
                <c:pt idx="10">
                  <c:v>1.0083333333333333</c:v>
                </c:pt>
                <c:pt idx="11">
                  <c:v>2.2375000000000003</c:v>
                </c:pt>
                <c:pt idx="12">
                  <c:v>3.0666666666666664</c:v>
                </c:pt>
                <c:pt idx="13">
                  <c:v>3.5791666666666671</c:v>
                </c:pt>
                <c:pt idx="14">
                  <c:v>3.375</c:v>
                </c:pt>
                <c:pt idx="15">
                  <c:v>2.2208333333333332</c:v>
                </c:pt>
                <c:pt idx="16">
                  <c:v>3.5958333333333332</c:v>
                </c:pt>
                <c:pt idx="17">
                  <c:v>1.8708333333333333</c:v>
                </c:pt>
                <c:pt idx="18">
                  <c:v>1.0166666666666666</c:v>
                </c:pt>
                <c:pt idx="19">
                  <c:v>1.0208333333333333</c:v>
                </c:pt>
                <c:pt idx="20">
                  <c:v>1.3</c:v>
                </c:pt>
                <c:pt idx="21">
                  <c:v>1.0708333333333333</c:v>
                </c:pt>
                <c:pt idx="22">
                  <c:v>1.3208333333333333</c:v>
                </c:pt>
                <c:pt idx="23">
                  <c:v>2.0458333333333334</c:v>
                </c:pt>
                <c:pt idx="24">
                  <c:v>2.6374999999999997</c:v>
                </c:pt>
                <c:pt idx="25">
                  <c:v>3.3791666666666664</c:v>
                </c:pt>
                <c:pt idx="26">
                  <c:v>2</c:v>
                </c:pt>
                <c:pt idx="27">
                  <c:v>3.5166666666666671</c:v>
                </c:pt>
                <c:pt idx="28">
                  <c:v>1.0083333333333333</c:v>
                </c:pt>
                <c:pt idx="29">
                  <c:v>2.2375000000000003</c:v>
                </c:pt>
                <c:pt idx="30">
                  <c:v>3.0666666666666664</c:v>
                </c:pt>
              </c:numCache>
            </c:numRef>
          </c:val>
        </c:ser>
        <c:dLbls>
          <c:showVal val="1"/>
        </c:dLbls>
        <c:marker val="1"/>
        <c:axId val="67549824"/>
        <c:axId val="68428544"/>
      </c:lineChart>
      <c:catAx>
        <c:axId val="67549824"/>
        <c:scaling>
          <c:orientation val="minMax"/>
        </c:scaling>
        <c:axPos val="b"/>
        <c:numFmt formatCode="General" sourceLinked="1"/>
        <c:majorTickMark val="none"/>
        <c:tickLblPos val="nextTo"/>
        <c:crossAx val="68428544"/>
        <c:crosses val="autoZero"/>
        <c:auto val="1"/>
        <c:lblAlgn val="ctr"/>
        <c:lblOffset val="100"/>
      </c:catAx>
      <c:valAx>
        <c:axId val="68428544"/>
        <c:scaling>
          <c:orientation val="minMax"/>
          <c:max val="10"/>
          <c:min val="0"/>
        </c:scaling>
        <c:axPos val="l"/>
        <c:numFmt formatCode="0.0" sourceLinked="1"/>
        <c:tickLblPos val="none"/>
        <c:crossAx val="67549824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ДП-</a:t>
            </a:r>
            <a:r>
              <a:rPr lang="en-US" sz="1000"/>
              <a:t>8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8361730703394583"/>
          <c:y val="1.6511936007998999E-2"/>
        </c:manualLayout>
      </c:layout>
    </c:title>
    <c:plotArea>
      <c:layout>
        <c:manualLayout>
          <c:layoutTarget val="inner"/>
          <c:xMode val="edge"/>
          <c:yMode val="edge"/>
          <c:x val="2.1931021164160572E-2"/>
          <c:y val="0"/>
          <c:w val="0.9699550767102596"/>
          <c:h val="0.83888845353751196"/>
        </c:manualLayout>
      </c:layout>
      <c:lineChart>
        <c:grouping val="standard"/>
        <c:ser>
          <c:idx val="3"/>
          <c:order val="0"/>
          <c:tx>
            <c:strRef>
              <c:f>Данные!$O$76</c:f>
              <c:strCache>
                <c:ptCount val="1"/>
                <c:pt idx="0">
                  <c:v>ДП-8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Данные!$O$77:$O$107</c:f>
              <c:numCache>
                <c:formatCode>0.0</c:formatCode>
                <c:ptCount val="31"/>
                <c:pt idx="0">
                  <c:v>20.558333333333334</c:v>
                </c:pt>
                <c:pt idx="1">
                  <c:v>17.979166666666668</c:v>
                </c:pt>
                <c:pt idx="2">
                  <c:v>15.924999999999999</c:v>
                </c:pt>
                <c:pt idx="3">
                  <c:v>12.729166666666666</c:v>
                </c:pt>
                <c:pt idx="4">
                  <c:v>15.2875</c:v>
                </c:pt>
                <c:pt idx="5">
                  <c:v>15.154166666666667</c:v>
                </c:pt>
                <c:pt idx="6">
                  <c:v>13.891666666666666</c:v>
                </c:pt>
                <c:pt idx="7">
                  <c:v>13.958333333333334</c:v>
                </c:pt>
                <c:pt idx="8">
                  <c:v>13.658333333333333</c:v>
                </c:pt>
                <c:pt idx="9">
                  <c:v>13.700000000000001</c:v>
                </c:pt>
                <c:pt idx="10">
                  <c:v>13.549999999999999</c:v>
                </c:pt>
                <c:pt idx="11">
                  <c:v>8.1749999999999989</c:v>
                </c:pt>
                <c:pt idx="12">
                  <c:v>14.345833333333333</c:v>
                </c:pt>
                <c:pt idx="13">
                  <c:v>12.512500000000001</c:v>
                </c:pt>
                <c:pt idx="14">
                  <c:v>14.504166666666668</c:v>
                </c:pt>
                <c:pt idx="15">
                  <c:v>14.608333333333334</c:v>
                </c:pt>
                <c:pt idx="16">
                  <c:v>14.220833333333333</c:v>
                </c:pt>
                <c:pt idx="17">
                  <c:v>14.320833333333333</c:v>
                </c:pt>
                <c:pt idx="18">
                  <c:v>20.558333333333334</c:v>
                </c:pt>
                <c:pt idx="19">
                  <c:v>17.979166666666668</c:v>
                </c:pt>
                <c:pt idx="20">
                  <c:v>15.924999999999999</c:v>
                </c:pt>
                <c:pt idx="21">
                  <c:v>12.729166666666666</c:v>
                </c:pt>
                <c:pt idx="22">
                  <c:v>15.2875</c:v>
                </c:pt>
                <c:pt idx="23">
                  <c:v>15.154166666666667</c:v>
                </c:pt>
                <c:pt idx="24">
                  <c:v>13.891666666666666</c:v>
                </c:pt>
                <c:pt idx="25">
                  <c:v>13.958333333333334</c:v>
                </c:pt>
                <c:pt idx="26">
                  <c:v>13.658333333333333</c:v>
                </c:pt>
                <c:pt idx="27">
                  <c:v>13.700000000000001</c:v>
                </c:pt>
                <c:pt idx="28">
                  <c:v>13.549999999999999</c:v>
                </c:pt>
                <c:pt idx="29">
                  <c:v>8.1749999999999989</c:v>
                </c:pt>
                <c:pt idx="30">
                  <c:v>14.345833333333333</c:v>
                </c:pt>
              </c:numCache>
            </c:numRef>
          </c:val>
        </c:ser>
        <c:dLbls>
          <c:showVal val="1"/>
        </c:dLbls>
        <c:marker val="1"/>
        <c:axId val="68435328"/>
        <c:axId val="68445696"/>
      </c:lineChart>
      <c:catAx>
        <c:axId val="68435328"/>
        <c:scaling>
          <c:orientation val="minMax"/>
        </c:scaling>
        <c:axPos val="b"/>
        <c:numFmt formatCode="General" sourceLinked="1"/>
        <c:majorTickMark val="none"/>
        <c:tickLblPos val="nextTo"/>
        <c:crossAx val="68445696"/>
        <c:crosses val="autoZero"/>
        <c:auto val="1"/>
        <c:lblAlgn val="ctr"/>
        <c:lblOffset val="100"/>
      </c:catAx>
      <c:valAx>
        <c:axId val="68445696"/>
        <c:scaling>
          <c:orientation val="minMax"/>
          <c:max val="50"/>
          <c:min val="0"/>
        </c:scaling>
        <c:axPos val="l"/>
        <c:numFmt formatCode="0.0" sourceLinked="1"/>
        <c:tickLblPos val="none"/>
        <c:crossAx val="68435328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ДП-</a:t>
            </a:r>
            <a:r>
              <a:rPr lang="en-US" sz="1000"/>
              <a:t>9</a:t>
            </a:r>
            <a:r>
              <a:rPr lang="ru-RU" sz="1000"/>
              <a:t>, н.тм3/час</a:t>
            </a:r>
          </a:p>
        </c:rich>
      </c:tx>
      <c:layout>
        <c:manualLayout>
          <c:xMode val="edge"/>
          <c:yMode val="edge"/>
          <c:x val="0.28389428907593522"/>
          <c:y val="1.6511936007998999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96"/>
        </c:manualLayout>
      </c:layout>
      <c:lineChart>
        <c:grouping val="standard"/>
        <c:ser>
          <c:idx val="3"/>
          <c:order val="0"/>
          <c:tx>
            <c:strRef>
              <c:f>Данные!$P$76</c:f>
              <c:strCache>
                <c:ptCount val="1"/>
                <c:pt idx="0">
                  <c:v>ДП-9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Данные!$P$77:$P$107</c:f>
              <c:numCache>
                <c:formatCode>0.0</c:formatCode>
                <c:ptCount val="31"/>
                <c:pt idx="0">
                  <c:v>32.637499999999996</c:v>
                </c:pt>
                <c:pt idx="1">
                  <c:v>32.729166666666664</c:v>
                </c:pt>
                <c:pt idx="2">
                  <c:v>31.341666666666669</c:v>
                </c:pt>
                <c:pt idx="3">
                  <c:v>31.479166666666668</c:v>
                </c:pt>
                <c:pt idx="4">
                  <c:v>14.4125</c:v>
                </c:pt>
                <c:pt idx="5">
                  <c:v>29.2</c:v>
                </c:pt>
                <c:pt idx="6">
                  <c:v>32.820833333333333</c:v>
                </c:pt>
                <c:pt idx="7">
                  <c:v>34.44166666666667</c:v>
                </c:pt>
                <c:pt idx="8">
                  <c:v>33.925000000000004</c:v>
                </c:pt>
                <c:pt idx="9">
                  <c:v>21.150000000000002</c:v>
                </c:pt>
                <c:pt idx="10">
                  <c:v>33.291666666666664</c:v>
                </c:pt>
                <c:pt idx="11">
                  <c:v>32.229166666666664</c:v>
                </c:pt>
                <c:pt idx="12">
                  <c:v>30.129166666666666</c:v>
                </c:pt>
                <c:pt idx="13">
                  <c:v>30.391666666666666</c:v>
                </c:pt>
                <c:pt idx="14">
                  <c:v>32.175000000000004</c:v>
                </c:pt>
                <c:pt idx="15">
                  <c:v>35.320833333333333</c:v>
                </c:pt>
                <c:pt idx="16">
                  <c:v>29.191666666666666</c:v>
                </c:pt>
                <c:pt idx="17">
                  <c:v>25.400000000000002</c:v>
                </c:pt>
                <c:pt idx="18">
                  <c:v>32.637499999999996</c:v>
                </c:pt>
                <c:pt idx="19">
                  <c:v>32.729166666666664</c:v>
                </c:pt>
                <c:pt idx="20">
                  <c:v>31.341666666666669</c:v>
                </c:pt>
                <c:pt idx="21">
                  <c:v>31.479166666666668</c:v>
                </c:pt>
                <c:pt idx="22">
                  <c:v>14.4125</c:v>
                </c:pt>
                <c:pt idx="23">
                  <c:v>29.2</c:v>
                </c:pt>
                <c:pt idx="24">
                  <c:v>32.820833333333333</c:v>
                </c:pt>
                <c:pt idx="25">
                  <c:v>34.44166666666667</c:v>
                </c:pt>
                <c:pt idx="26">
                  <c:v>33.925000000000004</c:v>
                </c:pt>
                <c:pt idx="27">
                  <c:v>21.150000000000002</c:v>
                </c:pt>
                <c:pt idx="28">
                  <c:v>33.291666666666664</c:v>
                </c:pt>
                <c:pt idx="29">
                  <c:v>32.229166666666664</c:v>
                </c:pt>
                <c:pt idx="30">
                  <c:v>30.129166666666666</c:v>
                </c:pt>
              </c:numCache>
            </c:numRef>
          </c:val>
        </c:ser>
        <c:dLbls>
          <c:showVal val="1"/>
        </c:dLbls>
        <c:marker val="1"/>
        <c:axId val="68465024"/>
        <c:axId val="68466944"/>
      </c:lineChart>
      <c:catAx>
        <c:axId val="68465024"/>
        <c:scaling>
          <c:orientation val="minMax"/>
        </c:scaling>
        <c:axPos val="b"/>
        <c:numFmt formatCode="General" sourceLinked="1"/>
        <c:majorTickMark val="none"/>
        <c:tickLblPos val="nextTo"/>
        <c:crossAx val="68466944"/>
        <c:crosses val="autoZero"/>
        <c:auto val="1"/>
        <c:lblAlgn val="ctr"/>
        <c:lblOffset val="100"/>
      </c:catAx>
      <c:valAx>
        <c:axId val="68466944"/>
        <c:scaling>
          <c:orientation val="minMax"/>
          <c:max val="100"/>
          <c:min val="0"/>
        </c:scaling>
        <c:axPos val="l"/>
        <c:numFmt formatCode="0.0" sourceLinked="1"/>
        <c:tickLblPos val="none"/>
        <c:crossAx val="6846502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кислорода ДП-9 (ПУТ), н.тм3/час</a:t>
            </a:r>
          </a:p>
        </c:rich>
      </c:tx>
      <c:layout>
        <c:manualLayout>
          <c:xMode val="edge"/>
          <c:yMode val="edge"/>
          <c:x val="0.27469881079679853"/>
          <c:y val="1.6511867905056762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96"/>
        </c:manualLayout>
      </c:layout>
      <c:lineChart>
        <c:grouping val="standard"/>
        <c:ser>
          <c:idx val="3"/>
          <c:order val="0"/>
          <c:tx>
            <c:strRef>
              <c:f>Данные!$Q$76</c:f>
              <c:strCache>
                <c:ptCount val="1"/>
                <c:pt idx="0">
                  <c:v>Мартен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Данные!$Q$77:$Q$107</c:f>
              <c:numCache>
                <c:formatCode>0.0</c:formatCode>
                <c:ptCount val="31"/>
                <c:pt idx="0">
                  <c:v>8.9124999999999996</c:v>
                </c:pt>
                <c:pt idx="1">
                  <c:v>10.6875</c:v>
                </c:pt>
                <c:pt idx="2">
                  <c:v>10.395833333333334</c:v>
                </c:pt>
                <c:pt idx="3">
                  <c:v>10.891666666666666</c:v>
                </c:pt>
                <c:pt idx="4">
                  <c:v>7.2</c:v>
                </c:pt>
                <c:pt idx="5">
                  <c:v>10.658333333333333</c:v>
                </c:pt>
                <c:pt idx="6">
                  <c:v>10.7875</c:v>
                </c:pt>
                <c:pt idx="7">
                  <c:v>11.208333333333334</c:v>
                </c:pt>
                <c:pt idx="8">
                  <c:v>10.683333333333332</c:v>
                </c:pt>
                <c:pt idx="9">
                  <c:v>8.2083333333333339</c:v>
                </c:pt>
                <c:pt idx="10">
                  <c:v>9.6791666666666671</c:v>
                </c:pt>
                <c:pt idx="11">
                  <c:v>10.270833333333334</c:v>
                </c:pt>
                <c:pt idx="12">
                  <c:v>9.8583333333333325</c:v>
                </c:pt>
                <c:pt idx="13">
                  <c:v>10.558333333333334</c:v>
                </c:pt>
                <c:pt idx="14">
                  <c:v>10.200000000000001</c:v>
                </c:pt>
                <c:pt idx="15">
                  <c:v>10.424999999999999</c:v>
                </c:pt>
                <c:pt idx="16">
                  <c:v>10.191666666666666</c:v>
                </c:pt>
                <c:pt idx="17">
                  <c:v>10.633333333333333</c:v>
                </c:pt>
                <c:pt idx="18">
                  <c:v>8.9124999999999996</c:v>
                </c:pt>
                <c:pt idx="19">
                  <c:v>10.6875</c:v>
                </c:pt>
                <c:pt idx="20">
                  <c:v>10.395833333333334</c:v>
                </c:pt>
                <c:pt idx="21">
                  <c:v>10.891666666666666</c:v>
                </c:pt>
                <c:pt idx="22">
                  <c:v>7.2</c:v>
                </c:pt>
                <c:pt idx="23">
                  <c:v>10.658333333333333</c:v>
                </c:pt>
                <c:pt idx="24">
                  <c:v>10.7875</c:v>
                </c:pt>
                <c:pt idx="25">
                  <c:v>11.208333333333334</c:v>
                </c:pt>
                <c:pt idx="26">
                  <c:v>10.683333333333332</c:v>
                </c:pt>
                <c:pt idx="27">
                  <c:v>8.2083333333333339</c:v>
                </c:pt>
                <c:pt idx="28">
                  <c:v>9.6791666666666671</c:v>
                </c:pt>
                <c:pt idx="29">
                  <c:v>10.270833333333334</c:v>
                </c:pt>
                <c:pt idx="30">
                  <c:v>9.8583333333333325</c:v>
                </c:pt>
              </c:numCache>
            </c:numRef>
          </c:val>
        </c:ser>
        <c:dLbls>
          <c:showVal val="1"/>
        </c:dLbls>
        <c:marker val="1"/>
        <c:axId val="68474368"/>
        <c:axId val="68487808"/>
      </c:lineChart>
      <c:catAx>
        <c:axId val="68474368"/>
        <c:scaling>
          <c:orientation val="minMax"/>
        </c:scaling>
        <c:axPos val="b"/>
        <c:numFmt formatCode="General" sourceLinked="1"/>
        <c:majorTickMark val="none"/>
        <c:tickLblPos val="nextTo"/>
        <c:crossAx val="68487808"/>
        <c:crosses val="autoZero"/>
        <c:auto val="1"/>
        <c:lblAlgn val="ctr"/>
        <c:lblOffset val="100"/>
      </c:catAx>
      <c:valAx>
        <c:axId val="68487808"/>
        <c:scaling>
          <c:orientation val="minMax"/>
          <c:max val="20"/>
          <c:min val="0"/>
        </c:scaling>
        <c:axPos val="l"/>
        <c:numFmt formatCode="0.0" sourceLinked="1"/>
        <c:tickLblPos val="none"/>
        <c:crossAx val="68474368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Потребление азота прочими потребителями, н.тм3/час</a:t>
            </a:r>
          </a:p>
        </c:rich>
      </c:tx>
      <c:layout>
        <c:manualLayout>
          <c:xMode val="edge"/>
          <c:yMode val="edge"/>
          <c:x val="0.32342515325119242"/>
          <c:y val="3.8135233095863107E-3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96"/>
        </c:manualLayout>
      </c:layout>
      <c:lineChart>
        <c:grouping val="standard"/>
        <c:ser>
          <c:idx val="3"/>
          <c:order val="0"/>
          <c:tx>
            <c:strRef>
              <c:f>Данные!$S$76</c:f>
              <c:strCache>
                <c:ptCount val="1"/>
                <c:pt idx="0">
                  <c:v>Автогенные нужды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Данные!$S$77:$S$107</c:f>
              <c:numCache>
                <c:formatCode>0.0</c:formatCode>
                <c:ptCount val="31"/>
                <c:pt idx="0">
                  <c:v>10.1875</c:v>
                </c:pt>
                <c:pt idx="1">
                  <c:v>10.066666666666666</c:v>
                </c:pt>
                <c:pt idx="2">
                  <c:v>10.108333333333333</c:v>
                </c:pt>
                <c:pt idx="3">
                  <c:v>10.091666666666667</c:v>
                </c:pt>
                <c:pt idx="4">
                  <c:v>10.0875</c:v>
                </c:pt>
                <c:pt idx="5">
                  <c:v>10.045833333333333</c:v>
                </c:pt>
                <c:pt idx="6">
                  <c:v>10.079166666666667</c:v>
                </c:pt>
                <c:pt idx="7">
                  <c:v>10.229166666666666</c:v>
                </c:pt>
                <c:pt idx="8">
                  <c:v>10.070833333333333</c:v>
                </c:pt>
                <c:pt idx="9">
                  <c:v>10.049999999999999</c:v>
                </c:pt>
                <c:pt idx="10">
                  <c:v>9.8916666666666675</c:v>
                </c:pt>
                <c:pt idx="11">
                  <c:v>10.112499999999999</c:v>
                </c:pt>
                <c:pt idx="12">
                  <c:v>10</c:v>
                </c:pt>
                <c:pt idx="13">
                  <c:v>10.25</c:v>
                </c:pt>
                <c:pt idx="14">
                  <c:v>10.095833333333333</c:v>
                </c:pt>
                <c:pt idx="15">
                  <c:v>10.225</c:v>
                </c:pt>
                <c:pt idx="16">
                  <c:v>10.095833333333333</c:v>
                </c:pt>
                <c:pt idx="17">
                  <c:v>9.9833333333333325</c:v>
                </c:pt>
                <c:pt idx="18">
                  <c:v>10.1875</c:v>
                </c:pt>
                <c:pt idx="19">
                  <c:v>10.066666666666666</c:v>
                </c:pt>
                <c:pt idx="20">
                  <c:v>10.108333333333333</c:v>
                </c:pt>
                <c:pt idx="21">
                  <c:v>10.091666666666667</c:v>
                </c:pt>
                <c:pt idx="22">
                  <c:v>10.0875</c:v>
                </c:pt>
                <c:pt idx="23">
                  <c:v>10.045833333333333</c:v>
                </c:pt>
                <c:pt idx="24">
                  <c:v>10.079166666666667</c:v>
                </c:pt>
                <c:pt idx="25">
                  <c:v>10.229166666666666</c:v>
                </c:pt>
                <c:pt idx="26">
                  <c:v>10.070833333333333</c:v>
                </c:pt>
                <c:pt idx="27">
                  <c:v>10.049999999999999</c:v>
                </c:pt>
                <c:pt idx="28">
                  <c:v>9.8916666666666675</c:v>
                </c:pt>
                <c:pt idx="29">
                  <c:v>10.112499999999999</c:v>
                </c:pt>
                <c:pt idx="30">
                  <c:v>10</c:v>
                </c:pt>
              </c:numCache>
            </c:numRef>
          </c:val>
        </c:ser>
        <c:dLbls>
          <c:showVal val="1"/>
        </c:dLbls>
        <c:marker val="1"/>
        <c:axId val="68544000"/>
        <c:axId val="68545920"/>
      </c:lineChart>
      <c:catAx>
        <c:axId val="68544000"/>
        <c:scaling>
          <c:orientation val="minMax"/>
        </c:scaling>
        <c:axPos val="b"/>
        <c:numFmt formatCode="General" sourceLinked="1"/>
        <c:majorTickMark val="none"/>
        <c:tickLblPos val="nextTo"/>
        <c:crossAx val="68545920"/>
        <c:crosses val="autoZero"/>
        <c:auto val="1"/>
        <c:lblAlgn val="ctr"/>
        <c:lblOffset val="100"/>
      </c:catAx>
      <c:valAx>
        <c:axId val="68545920"/>
        <c:scaling>
          <c:orientation val="minMax"/>
          <c:max val="20"/>
          <c:min val="0"/>
        </c:scaling>
        <c:axPos val="l"/>
        <c:numFmt formatCode="0.0" sourceLinked="1"/>
        <c:tickLblPos val="none"/>
        <c:crossAx val="68544000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47626</xdr:rowOff>
    </xdr:from>
    <xdr:to>
      <xdr:col>18</xdr:col>
      <xdr:colOff>609599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</xdr:row>
      <xdr:rowOff>38100</xdr:rowOff>
    </xdr:from>
    <xdr:to>
      <xdr:col>1</xdr:col>
      <xdr:colOff>590550</xdr:colOff>
      <xdr:row>5</xdr:row>
      <xdr:rowOff>9525</xdr:rowOff>
    </xdr:to>
    <xdr:sp macro="" textlink="">
      <xdr:nvSpPr>
        <xdr:cNvPr id="3" name="Прямоугольник 2"/>
        <xdr:cNvSpPr/>
      </xdr:nvSpPr>
      <xdr:spPr>
        <a:xfrm>
          <a:off x="904875" y="638175"/>
          <a:ext cx="295275" cy="161925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285750</xdr:colOff>
      <xdr:row>5</xdr:row>
      <xdr:rowOff>76200</xdr:rowOff>
    </xdr:from>
    <xdr:to>
      <xdr:col>1</xdr:col>
      <xdr:colOff>581025</xdr:colOff>
      <xdr:row>5</xdr:row>
      <xdr:rowOff>304800</xdr:rowOff>
    </xdr:to>
    <xdr:sp macro="" textlink="">
      <xdr:nvSpPr>
        <xdr:cNvPr id="4" name="Прямоугольник 3"/>
        <xdr:cNvSpPr/>
      </xdr:nvSpPr>
      <xdr:spPr>
        <a:xfrm>
          <a:off x="895350" y="914400"/>
          <a:ext cx="295275" cy="2286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18</xdr:row>
      <xdr:rowOff>133351</xdr:rowOff>
    </xdr:from>
    <xdr:to>
      <xdr:col>19</xdr:col>
      <xdr:colOff>0</xdr:colOff>
      <xdr:row>27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42</xdr:row>
      <xdr:rowOff>171450</xdr:rowOff>
    </xdr:from>
    <xdr:to>
      <xdr:col>4</xdr:col>
      <xdr:colOff>438150</xdr:colOff>
      <xdr:row>48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37</xdr:row>
      <xdr:rowOff>95250</xdr:rowOff>
    </xdr:from>
    <xdr:to>
      <xdr:col>4</xdr:col>
      <xdr:colOff>419100</xdr:colOff>
      <xdr:row>42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37</xdr:row>
      <xdr:rowOff>85725</xdr:rowOff>
    </xdr:from>
    <xdr:to>
      <xdr:col>9</xdr:col>
      <xdr:colOff>276225</xdr:colOff>
      <xdr:row>42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457199</xdr:colOff>
      <xdr:row>42</xdr:row>
      <xdr:rowOff>171450</xdr:rowOff>
    </xdr:from>
    <xdr:to>
      <xdr:col>9</xdr:col>
      <xdr:colOff>257174</xdr:colOff>
      <xdr:row>48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314324</xdr:colOff>
      <xdr:row>37</xdr:row>
      <xdr:rowOff>95250</xdr:rowOff>
    </xdr:from>
    <xdr:to>
      <xdr:col>14</xdr:col>
      <xdr:colOff>152399</xdr:colOff>
      <xdr:row>42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190500</xdr:colOff>
      <xdr:row>37</xdr:row>
      <xdr:rowOff>104775</xdr:rowOff>
    </xdr:from>
    <xdr:to>
      <xdr:col>19</xdr:col>
      <xdr:colOff>19050</xdr:colOff>
      <xdr:row>42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200024</xdr:colOff>
      <xdr:row>43</xdr:row>
      <xdr:rowOff>0</xdr:rowOff>
    </xdr:from>
    <xdr:to>
      <xdr:col>19</xdr:col>
      <xdr:colOff>19049</xdr:colOff>
      <xdr:row>48</xdr:row>
      <xdr:rowOff>47625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314326</xdr:colOff>
      <xdr:row>42</xdr:row>
      <xdr:rowOff>180975</xdr:rowOff>
    </xdr:from>
    <xdr:to>
      <xdr:col>14</xdr:col>
      <xdr:colOff>171450</xdr:colOff>
      <xdr:row>48</xdr:row>
      <xdr:rowOff>38100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28</xdr:row>
      <xdr:rowOff>19050</xdr:rowOff>
    </xdr:from>
    <xdr:to>
      <xdr:col>18</xdr:col>
      <xdr:colOff>600075</xdr:colOff>
      <xdr:row>37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svetsinskaya/AppData/Local/Microsoft/Windows/Temporary%20Internet%20Files/Content.Outlook/96Z5FS0O/Documents%20and%20Settings/evharchenko/Local%20Settings/Temporary%20Internet%20Files/OLK79/01%20VariableCost_ED__12%20%20&#1076;&#1085;%20&#1084;&#1072;&#1088;&#1090;&#1072;%20_20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svetsinskaya/AppData/Local/Microsoft/Windows/Temporary%20Internet%20Files/Content.Outlook/96Z5FS0O/&#1050;&#1086;&#1085;&#1090;&#1088;&#1086;&#1083;&#1083;&#1080;&#1085;&#1075;%20&#1080;&#1079;&#1084;&#1077;&#1085;&#1077;&#1085;&#1085;&#1099;&#108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АЛАНСЫ"/>
      <sheetName val="КислПл"/>
      <sheetName val="КислВх"/>
      <sheetName val="ТЭЦ_ПСЦ"/>
      <sheetName val="ДрЦех"/>
      <sheetName val="Input"/>
      <sheetName val="Check"/>
      <sheetName val="СводДан"/>
      <sheetName val="переменные"/>
      <sheetName val="цены"/>
      <sheetName val="Цены для КХП"/>
      <sheetName val="АнПокПрем"/>
      <sheetName val="Spr"/>
      <sheetName val="KPI_ED"/>
    </sheetNames>
    <sheetDataSet>
      <sheetData sheetId="0" refreshError="1">
        <row r="1">
          <cell r="H1">
            <v>3</v>
          </cell>
        </row>
        <row r="2">
          <cell r="H2">
            <v>2013</v>
          </cell>
        </row>
        <row r="3">
          <cell r="H3">
            <v>12</v>
          </cell>
        </row>
        <row r="84">
          <cell r="D84">
            <v>1010</v>
          </cell>
        </row>
        <row r="106">
          <cell r="E106">
            <v>188733</v>
          </cell>
        </row>
        <row r="107">
          <cell r="E107">
            <v>14709</v>
          </cell>
        </row>
        <row r="261">
          <cell r="E261">
            <v>0.1</v>
          </cell>
        </row>
        <row r="331">
          <cell r="E331">
            <v>119971</v>
          </cell>
        </row>
        <row r="431">
          <cell r="A431">
            <v>1</v>
          </cell>
          <cell r="B431" t="str">
            <v>январь</v>
          </cell>
          <cell r="C431" t="str">
            <v>января</v>
          </cell>
          <cell r="D431" t="str">
            <v>январе</v>
          </cell>
          <cell r="E431">
            <v>31</v>
          </cell>
        </row>
        <row r="432">
          <cell r="A432">
            <v>2</v>
          </cell>
          <cell r="B432" t="str">
            <v>февраль</v>
          </cell>
          <cell r="C432" t="str">
            <v>февраля</v>
          </cell>
          <cell r="D432" t="str">
            <v>феврале</v>
          </cell>
          <cell r="E432">
            <v>28</v>
          </cell>
        </row>
        <row r="433">
          <cell r="A433">
            <v>3</v>
          </cell>
          <cell r="B433" t="str">
            <v>март</v>
          </cell>
          <cell r="C433" t="str">
            <v>марта</v>
          </cell>
          <cell r="D433" t="str">
            <v>марте</v>
          </cell>
          <cell r="E433">
            <v>31</v>
          </cell>
        </row>
        <row r="434">
          <cell r="A434">
            <v>4</v>
          </cell>
          <cell r="B434" t="str">
            <v>апрель</v>
          </cell>
          <cell r="C434" t="str">
            <v>апреля</v>
          </cell>
          <cell r="D434" t="str">
            <v>апреле</v>
          </cell>
          <cell r="E434">
            <v>30</v>
          </cell>
        </row>
        <row r="435">
          <cell r="A435">
            <v>5</v>
          </cell>
          <cell r="B435" t="str">
            <v>май</v>
          </cell>
          <cell r="C435" t="str">
            <v>мая</v>
          </cell>
          <cell r="D435" t="str">
            <v>мае</v>
          </cell>
          <cell r="E435">
            <v>31</v>
          </cell>
        </row>
        <row r="436">
          <cell r="A436">
            <v>6</v>
          </cell>
          <cell r="B436" t="str">
            <v>июнь</v>
          </cell>
          <cell r="C436" t="str">
            <v>июня</v>
          </cell>
          <cell r="D436" t="str">
            <v>июне</v>
          </cell>
          <cell r="E436">
            <v>30</v>
          </cell>
        </row>
        <row r="437">
          <cell r="A437">
            <v>7</v>
          </cell>
          <cell r="B437" t="str">
            <v>июль</v>
          </cell>
          <cell r="C437" t="str">
            <v>июля</v>
          </cell>
          <cell r="D437" t="str">
            <v>июле</v>
          </cell>
          <cell r="E437">
            <v>31</v>
          </cell>
        </row>
        <row r="438">
          <cell r="A438">
            <v>8</v>
          </cell>
          <cell r="B438" t="str">
            <v>август</v>
          </cell>
          <cell r="C438" t="str">
            <v>августа</v>
          </cell>
          <cell r="D438" t="str">
            <v>августе</v>
          </cell>
          <cell r="E438">
            <v>31</v>
          </cell>
        </row>
        <row r="439">
          <cell r="A439">
            <v>9</v>
          </cell>
          <cell r="B439" t="str">
            <v>сентябрь</v>
          </cell>
          <cell r="C439" t="str">
            <v>сентября</v>
          </cell>
          <cell r="D439" t="str">
            <v>сентябре</v>
          </cell>
          <cell r="E439">
            <v>30</v>
          </cell>
        </row>
        <row r="440">
          <cell r="A440">
            <v>10</v>
          </cell>
          <cell r="B440" t="str">
            <v>октябрь</v>
          </cell>
          <cell r="C440" t="str">
            <v>октября</v>
          </cell>
          <cell r="D440" t="str">
            <v>октябре</v>
          </cell>
          <cell r="E440">
            <v>31</v>
          </cell>
        </row>
        <row r="441">
          <cell r="A441">
            <v>11</v>
          </cell>
          <cell r="B441" t="str">
            <v>ноябрь</v>
          </cell>
          <cell r="C441" t="str">
            <v>ноября</v>
          </cell>
          <cell r="D441" t="str">
            <v>ноябре</v>
          </cell>
          <cell r="E441">
            <v>30</v>
          </cell>
        </row>
        <row r="442">
          <cell r="A442">
            <v>12</v>
          </cell>
          <cell r="B442" t="str">
            <v>декабрь</v>
          </cell>
          <cell r="C442" t="str">
            <v>декабря</v>
          </cell>
          <cell r="D442" t="str">
            <v>декабре</v>
          </cell>
          <cell r="E442">
            <v>31</v>
          </cell>
        </row>
      </sheetData>
      <sheetData sheetId="1" refreshError="1">
        <row r="2">
          <cell r="B2">
            <v>121.28782524141269</v>
          </cell>
        </row>
        <row r="8">
          <cell r="B8">
            <v>13.6</v>
          </cell>
        </row>
        <row r="9">
          <cell r="B9">
            <v>113</v>
          </cell>
        </row>
        <row r="13">
          <cell r="B13">
            <v>12</v>
          </cell>
        </row>
        <row r="14">
          <cell r="B14">
            <v>339.7</v>
          </cell>
        </row>
        <row r="18">
          <cell r="B18">
            <v>110.20405764726476</v>
          </cell>
        </row>
        <row r="23">
          <cell r="B23">
            <v>9.9570000000000007</v>
          </cell>
        </row>
        <row r="24">
          <cell r="B24">
            <v>7500</v>
          </cell>
        </row>
        <row r="28">
          <cell r="B28">
            <v>25</v>
          </cell>
        </row>
        <row r="29">
          <cell r="B29">
            <v>175</v>
          </cell>
        </row>
        <row r="35">
          <cell r="B35">
            <v>2000</v>
          </cell>
        </row>
        <row r="39">
          <cell r="B39">
            <v>1.1100000000000001</v>
          </cell>
        </row>
        <row r="40">
          <cell r="B40">
            <v>150</v>
          </cell>
        </row>
        <row r="41">
          <cell r="B41">
            <v>1195</v>
          </cell>
        </row>
        <row r="49">
          <cell r="B49">
            <v>2.5</v>
          </cell>
        </row>
        <row r="55">
          <cell r="B55">
            <v>840</v>
          </cell>
        </row>
        <row r="59">
          <cell r="B59">
            <v>25</v>
          </cell>
        </row>
        <row r="61">
          <cell r="B61">
            <v>250</v>
          </cell>
        </row>
        <row r="65">
          <cell r="B65">
            <v>1.1499999999999999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БАЛАНСЫ"/>
      <sheetName val="БАЛАНСЫ111"/>
      <sheetName val="КислПл"/>
      <sheetName val="КислВх1"/>
      <sheetName val="ТЭЦ_ПСЦ1"/>
      <sheetName val="ДрЦех1"/>
      <sheetName val="Input"/>
      <sheetName val="Check"/>
      <sheetName val="СводДан"/>
      <sheetName val="переменные"/>
      <sheetName val="цены"/>
      <sheetName val="Цены для КХП"/>
      <sheetName val="АнПокПрем"/>
      <sheetName val="Spr"/>
      <sheetName val="KPI_ED"/>
    </sheetNames>
    <sheetDataSet>
      <sheetData sheetId="0" refreshError="1"/>
      <sheetData sheetId="1" refreshError="1"/>
      <sheetData sheetId="2" refreshError="1">
        <row r="35">
          <cell r="B35">
            <v>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X73"/>
  <sheetViews>
    <sheetView tabSelected="1"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L18" sqref="L18"/>
    </sheetView>
  </sheetViews>
  <sheetFormatPr defaultRowHeight="14.4" outlineLevelCol="1"/>
  <cols>
    <col min="1" max="1" width="3.109375" style="1" customWidth="1"/>
    <col min="2" max="2" width="7.109375" style="1" customWidth="1"/>
    <col min="3" max="7" width="9.88671875" style="1" customWidth="1"/>
    <col min="8" max="11" width="11.5546875" style="1" customWidth="1"/>
    <col min="12" max="12" width="13.109375" style="1" customWidth="1"/>
    <col min="13" max="13" width="12.88671875" style="1" customWidth="1"/>
    <col min="14" max="14" width="16.6640625" style="1" customWidth="1"/>
    <col min="15" max="15" width="1.109375" style="1" customWidth="1"/>
    <col min="16" max="17" width="9.88671875" style="1" customWidth="1"/>
    <col min="18" max="18" width="0.88671875" style="1" customWidth="1"/>
    <col min="19" max="19" width="18" style="1" customWidth="1"/>
    <col min="20" max="26" width="9.88671875" style="1" customWidth="1"/>
    <col min="27" max="27" width="9.88671875" style="2" customWidth="1"/>
    <col min="28" max="29" width="9.88671875" style="1" customWidth="1"/>
    <col min="30" max="30" width="8.6640625" style="1" hidden="1" customWidth="1"/>
    <col min="31" max="31" width="3.109375" style="1" hidden="1" customWidth="1" outlineLevel="1"/>
    <col min="32" max="32" width="3.6640625" style="1" hidden="1" customWidth="1" outlineLevel="1"/>
    <col min="33" max="33" width="14.88671875" style="1" hidden="1" customWidth="1" outlineLevel="1"/>
    <col min="34" max="34" width="11" style="1" hidden="1" customWidth="1" outlineLevel="1"/>
    <col min="35" max="35" width="12.6640625" style="1" hidden="1" customWidth="1" outlineLevel="1"/>
    <col min="36" max="36" width="37.109375" style="1" hidden="1" customWidth="1" outlineLevel="1"/>
    <col min="37" max="38" width="16.33203125" style="1" hidden="1" customWidth="1" outlineLevel="1"/>
    <col min="39" max="39" width="24" style="1" hidden="1" customWidth="1" outlineLevel="1"/>
    <col min="40" max="40" width="14" style="1" hidden="1" customWidth="1" outlineLevel="1"/>
    <col min="41" max="41" width="20" style="1" hidden="1" customWidth="1" outlineLevel="1"/>
    <col min="42" max="42" width="16.33203125" style="1" hidden="1" customWidth="1" outlineLevel="1"/>
    <col min="43" max="43" width="21.109375" style="1" hidden="1" customWidth="1" outlineLevel="1"/>
    <col min="44" max="44" width="12.5546875" style="1" hidden="1" customWidth="1" outlineLevel="1"/>
    <col min="45" max="45" width="15" style="1" hidden="1" customWidth="1" outlineLevel="1"/>
    <col min="46" max="46" width="14.44140625" style="1" hidden="1" customWidth="1" outlineLevel="1"/>
    <col min="47" max="47" width="7.6640625" style="1" hidden="1" customWidth="1" outlineLevel="1"/>
    <col min="48" max="48" width="6.88671875" style="1" hidden="1" customWidth="1" outlineLevel="1"/>
    <col min="49" max="49" width="9.109375" style="1" hidden="1" customWidth="1" outlineLevel="1"/>
    <col min="50" max="50" width="9.109375" style="1" collapsed="1"/>
    <col min="51" max="252" width="9.109375" style="1"/>
    <col min="253" max="253" width="7.109375" style="1" customWidth="1"/>
    <col min="254" max="255" width="11.5546875" style="1" customWidth="1"/>
    <col min="256" max="256" width="11.6640625" style="1" customWidth="1"/>
    <col min="257" max="258" width="12" style="1" customWidth="1"/>
    <col min="259" max="259" width="11.44140625" style="1" customWidth="1"/>
    <col min="260" max="262" width="11.33203125" style="1" customWidth="1"/>
    <col min="263" max="264" width="12.5546875" style="1" customWidth="1"/>
    <col min="265" max="265" width="12.33203125" style="1" customWidth="1"/>
    <col min="266" max="267" width="11.5546875" style="1" customWidth="1"/>
    <col min="268" max="268" width="11.6640625" style="1" customWidth="1"/>
    <col min="269" max="269" width="2.109375" style="1" customWidth="1"/>
    <col min="270" max="270" width="8.5546875" style="1" customWidth="1"/>
    <col min="271" max="271" width="9.88671875" style="1" customWidth="1"/>
    <col min="272" max="272" width="8.6640625" style="1" customWidth="1"/>
    <col min="273" max="273" width="9.6640625" style="1" customWidth="1"/>
    <col min="274" max="274" width="10.109375" style="1" customWidth="1"/>
    <col min="275" max="275" width="9.33203125" style="1" customWidth="1"/>
    <col min="276" max="277" width="9.6640625" style="1" customWidth="1"/>
    <col min="278" max="279" width="9.5546875" style="1" customWidth="1"/>
    <col min="280" max="281" width="10" style="1" customWidth="1"/>
    <col min="282" max="282" width="12" style="1" customWidth="1"/>
    <col min="283" max="283" width="0" style="1" hidden="1" customWidth="1"/>
    <col min="284" max="284" width="12.109375" style="1" customWidth="1"/>
    <col min="285" max="285" width="11.33203125" style="1" customWidth="1"/>
    <col min="286" max="286" width="10.109375" style="1" customWidth="1"/>
    <col min="287" max="305" width="0" style="1" hidden="1" customWidth="1"/>
    <col min="306" max="508" width="9.109375" style="1"/>
    <col min="509" max="509" width="7.109375" style="1" customWidth="1"/>
    <col min="510" max="511" width="11.5546875" style="1" customWidth="1"/>
    <col min="512" max="512" width="11.6640625" style="1" customWidth="1"/>
    <col min="513" max="514" width="12" style="1" customWidth="1"/>
    <col min="515" max="515" width="11.44140625" style="1" customWidth="1"/>
    <col min="516" max="518" width="11.33203125" style="1" customWidth="1"/>
    <col min="519" max="520" width="12.5546875" style="1" customWidth="1"/>
    <col min="521" max="521" width="12.33203125" style="1" customWidth="1"/>
    <col min="522" max="523" width="11.5546875" style="1" customWidth="1"/>
    <col min="524" max="524" width="11.6640625" style="1" customWidth="1"/>
    <col min="525" max="525" width="2.109375" style="1" customWidth="1"/>
    <col min="526" max="526" width="8.5546875" style="1" customWidth="1"/>
    <col min="527" max="527" width="9.88671875" style="1" customWidth="1"/>
    <col min="528" max="528" width="8.6640625" style="1" customWidth="1"/>
    <col min="529" max="529" width="9.6640625" style="1" customWidth="1"/>
    <col min="530" max="530" width="10.109375" style="1" customWidth="1"/>
    <col min="531" max="531" width="9.33203125" style="1" customWidth="1"/>
    <col min="532" max="533" width="9.6640625" style="1" customWidth="1"/>
    <col min="534" max="535" width="9.5546875" style="1" customWidth="1"/>
    <col min="536" max="537" width="10" style="1" customWidth="1"/>
    <col min="538" max="538" width="12" style="1" customWidth="1"/>
    <col min="539" max="539" width="0" style="1" hidden="1" customWidth="1"/>
    <col min="540" max="540" width="12.109375" style="1" customWidth="1"/>
    <col min="541" max="541" width="11.33203125" style="1" customWidth="1"/>
    <col min="542" max="542" width="10.109375" style="1" customWidth="1"/>
    <col min="543" max="561" width="0" style="1" hidden="1" customWidth="1"/>
    <col min="562" max="764" width="9.109375" style="1"/>
    <col min="765" max="765" width="7.109375" style="1" customWidth="1"/>
    <col min="766" max="767" width="11.5546875" style="1" customWidth="1"/>
    <col min="768" max="768" width="11.6640625" style="1" customWidth="1"/>
    <col min="769" max="770" width="12" style="1" customWidth="1"/>
    <col min="771" max="771" width="11.44140625" style="1" customWidth="1"/>
    <col min="772" max="774" width="11.33203125" style="1" customWidth="1"/>
    <col min="775" max="776" width="12.5546875" style="1" customWidth="1"/>
    <col min="777" max="777" width="12.33203125" style="1" customWidth="1"/>
    <col min="778" max="779" width="11.5546875" style="1" customWidth="1"/>
    <col min="780" max="780" width="11.6640625" style="1" customWidth="1"/>
    <col min="781" max="781" width="2.109375" style="1" customWidth="1"/>
    <col min="782" max="782" width="8.5546875" style="1" customWidth="1"/>
    <col min="783" max="783" width="9.88671875" style="1" customWidth="1"/>
    <col min="784" max="784" width="8.6640625" style="1" customWidth="1"/>
    <col min="785" max="785" width="9.6640625" style="1" customWidth="1"/>
    <col min="786" max="786" width="10.109375" style="1" customWidth="1"/>
    <col min="787" max="787" width="9.33203125" style="1" customWidth="1"/>
    <col min="788" max="789" width="9.6640625" style="1" customWidth="1"/>
    <col min="790" max="791" width="9.5546875" style="1" customWidth="1"/>
    <col min="792" max="793" width="10" style="1" customWidth="1"/>
    <col min="794" max="794" width="12" style="1" customWidth="1"/>
    <col min="795" max="795" width="0" style="1" hidden="1" customWidth="1"/>
    <col min="796" max="796" width="12.109375" style="1" customWidth="1"/>
    <col min="797" max="797" width="11.33203125" style="1" customWidth="1"/>
    <col min="798" max="798" width="10.109375" style="1" customWidth="1"/>
    <col min="799" max="817" width="0" style="1" hidden="1" customWidth="1"/>
    <col min="818" max="1020" width="9.109375" style="1"/>
    <col min="1021" max="1021" width="7.109375" style="1" customWidth="1"/>
    <col min="1022" max="1023" width="11.5546875" style="1" customWidth="1"/>
    <col min="1024" max="1024" width="11.6640625" style="1" customWidth="1"/>
    <col min="1025" max="1026" width="12" style="1" customWidth="1"/>
    <col min="1027" max="1027" width="11.44140625" style="1" customWidth="1"/>
    <col min="1028" max="1030" width="11.33203125" style="1" customWidth="1"/>
    <col min="1031" max="1032" width="12.5546875" style="1" customWidth="1"/>
    <col min="1033" max="1033" width="12.33203125" style="1" customWidth="1"/>
    <col min="1034" max="1035" width="11.5546875" style="1" customWidth="1"/>
    <col min="1036" max="1036" width="11.6640625" style="1" customWidth="1"/>
    <col min="1037" max="1037" width="2.109375" style="1" customWidth="1"/>
    <col min="1038" max="1038" width="8.5546875" style="1" customWidth="1"/>
    <col min="1039" max="1039" width="9.88671875" style="1" customWidth="1"/>
    <col min="1040" max="1040" width="8.6640625" style="1" customWidth="1"/>
    <col min="1041" max="1041" width="9.6640625" style="1" customWidth="1"/>
    <col min="1042" max="1042" width="10.109375" style="1" customWidth="1"/>
    <col min="1043" max="1043" width="9.33203125" style="1" customWidth="1"/>
    <col min="1044" max="1045" width="9.6640625" style="1" customWidth="1"/>
    <col min="1046" max="1047" width="9.5546875" style="1" customWidth="1"/>
    <col min="1048" max="1049" width="10" style="1" customWidth="1"/>
    <col min="1050" max="1050" width="12" style="1" customWidth="1"/>
    <col min="1051" max="1051" width="0" style="1" hidden="1" customWidth="1"/>
    <col min="1052" max="1052" width="12.109375" style="1" customWidth="1"/>
    <col min="1053" max="1053" width="11.33203125" style="1" customWidth="1"/>
    <col min="1054" max="1054" width="10.109375" style="1" customWidth="1"/>
    <col min="1055" max="1073" width="0" style="1" hidden="1" customWidth="1"/>
    <col min="1074" max="1276" width="9.109375" style="1"/>
    <col min="1277" max="1277" width="7.109375" style="1" customWidth="1"/>
    <col min="1278" max="1279" width="11.5546875" style="1" customWidth="1"/>
    <col min="1280" max="1280" width="11.6640625" style="1" customWidth="1"/>
    <col min="1281" max="1282" width="12" style="1" customWidth="1"/>
    <col min="1283" max="1283" width="11.44140625" style="1" customWidth="1"/>
    <col min="1284" max="1286" width="11.33203125" style="1" customWidth="1"/>
    <col min="1287" max="1288" width="12.5546875" style="1" customWidth="1"/>
    <col min="1289" max="1289" width="12.33203125" style="1" customWidth="1"/>
    <col min="1290" max="1291" width="11.5546875" style="1" customWidth="1"/>
    <col min="1292" max="1292" width="11.6640625" style="1" customWidth="1"/>
    <col min="1293" max="1293" width="2.109375" style="1" customWidth="1"/>
    <col min="1294" max="1294" width="8.5546875" style="1" customWidth="1"/>
    <col min="1295" max="1295" width="9.88671875" style="1" customWidth="1"/>
    <col min="1296" max="1296" width="8.6640625" style="1" customWidth="1"/>
    <col min="1297" max="1297" width="9.6640625" style="1" customWidth="1"/>
    <col min="1298" max="1298" width="10.109375" style="1" customWidth="1"/>
    <col min="1299" max="1299" width="9.33203125" style="1" customWidth="1"/>
    <col min="1300" max="1301" width="9.6640625" style="1" customWidth="1"/>
    <col min="1302" max="1303" width="9.5546875" style="1" customWidth="1"/>
    <col min="1304" max="1305" width="10" style="1" customWidth="1"/>
    <col min="1306" max="1306" width="12" style="1" customWidth="1"/>
    <col min="1307" max="1307" width="0" style="1" hidden="1" customWidth="1"/>
    <col min="1308" max="1308" width="12.109375" style="1" customWidth="1"/>
    <col min="1309" max="1309" width="11.33203125" style="1" customWidth="1"/>
    <col min="1310" max="1310" width="10.109375" style="1" customWidth="1"/>
    <col min="1311" max="1329" width="0" style="1" hidden="1" customWidth="1"/>
    <col min="1330" max="1532" width="9.109375" style="1"/>
    <col min="1533" max="1533" width="7.109375" style="1" customWidth="1"/>
    <col min="1534" max="1535" width="11.5546875" style="1" customWidth="1"/>
    <col min="1536" max="1536" width="11.6640625" style="1" customWidth="1"/>
    <col min="1537" max="1538" width="12" style="1" customWidth="1"/>
    <col min="1539" max="1539" width="11.44140625" style="1" customWidth="1"/>
    <col min="1540" max="1542" width="11.33203125" style="1" customWidth="1"/>
    <col min="1543" max="1544" width="12.5546875" style="1" customWidth="1"/>
    <col min="1545" max="1545" width="12.33203125" style="1" customWidth="1"/>
    <col min="1546" max="1547" width="11.5546875" style="1" customWidth="1"/>
    <col min="1548" max="1548" width="11.6640625" style="1" customWidth="1"/>
    <col min="1549" max="1549" width="2.109375" style="1" customWidth="1"/>
    <col min="1550" max="1550" width="8.5546875" style="1" customWidth="1"/>
    <col min="1551" max="1551" width="9.88671875" style="1" customWidth="1"/>
    <col min="1552" max="1552" width="8.6640625" style="1" customWidth="1"/>
    <col min="1553" max="1553" width="9.6640625" style="1" customWidth="1"/>
    <col min="1554" max="1554" width="10.109375" style="1" customWidth="1"/>
    <col min="1555" max="1555" width="9.33203125" style="1" customWidth="1"/>
    <col min="1556" max="1557" width="9.6640625" style="1" customWidth="1"/>
    <col min="1558" max="1559" width="9.5546875" style="1" customWidth="1"/>
    <col min="1560" max="1561" width="10" style="1" customWidth="1"/>
    <col min="1562" max="1562" width="12" style="1" customWidth="1"/>
    <col min="1563" max="1563" width="0" style="1" hidden="1" customWidth="1"/>
    <col min="1564" max="1564" width="12.109375" style="1" customWidth="1"/>
    <col min="1565" max="1565" width="11.33203125" style="1" customWidth="1"/>
    <col min="1566" max="1566" width="10.109375" style="1" customWidth="1"/>
    <col min="1567" max="1585" width="0" style="1" hidden="1" customWidth="1"/>
    <col min="1586" max="1788" width="9.109375" style="1"/>
    <col min="1789" max="1789" width="7.109375" style="1" customWidth="1"/>
    <col min="1790" max="1791" width="11.5546875" style="1" customWidth="1"/>
    <col min="1792" max="1792" width="11.6640625" style="1" customWidth="1"/>
    <col min="1793" max="1794" width="12" style="1" customWidth="1"/>
    <col min="1795" max="1795" width="11.44140625" style="1" customWidth="1"/>
    <col min="1796" max="1798" width="11.33203125" style="1" customWidth="1"/>
    <col min="1799" max="1800" width="12.5546875" style="1" customWidth="1"/>
    <col min="1801" max="1801" width="12.33203125" style="1" customWidth="1"/>
    <col min="1802" max="1803" width="11.5546875" style="1" customWidth="1"/>
    <col min="1804" max="1804" width="11.6640625" style="1" customWidth="1"/>
    <col min="1805" max="1805" width="2.109375" style="1" customWidth="1"/>
    <col min="1806" max="1806" width="8.5546875" style="1" customWidth="1"/>
    <col min="1807" max="1807" width="9.88671875" style="1" customWidth="1"/>
    <col min="1808" max="1808" width="8.6640625" style="1" customWidth="1"/>
    <col min="1809" max="1809" width="9.6640625" style="1" customWidth="1"/>
    <col min="1810" max="1810" width="10.109375" style="1" customWidth="1"/>
    <col min="1811" max="1811" width="9.33203125" style="1" customWidth="1"/>
    <col min="1812" max="1813" width="9.6640625" style="1" customWidth="1"/>
    <col min="1814" max="1815" width="9.5546875" style="1" customWidth="1"/>
    <col min="1816" max="1817" width="10" style="1" customWidth="1"/>
    <col min="1818" max="1818" width="12" style="1" customWidth="1"/>
    <col min="1819" max="1819" width="0" style="1" hidden="1" customWidth="1"/>
    <col min="1820" max="1820" width="12.109375" style="1" customWidth="1"/>
    <col min="1821" max="1821" width="11.33203125" style="1" customWidth="1"/>
    <col min="1822" max="1822" width="10.109375" style="1" customWidth="1"/>
    <col min="1823" max="1841" width="0" style="1" hidden="1" customWidth="1"/>
    <col min="1842" max="2044" width="9.109375" style="1"/>
    <col min="2045" max="2045" width="7.109375" style="1" customWidth="1"/>
    <col min="2046" max="2047" width="11.5546875" style="1" customWidth="1"/>
    <col min="2048" max="2048" width="11.6640625" style="1" customWidth="1"/>
    <col min="2049" max="2050" width="12" style="1" customWidth="1"/>
    <col min="2051" max="2051" width="11.44140625" style="1" customWidth="1"/>
    <col min="2052" max="2054" width="11.33203125" style="1" customWidth="1"/>
    <col min="2055" max="2056" width="12.5546875" style="1" customWidth="1"/>
    <col min="2057" max="2057" width="12.33203125" style="1" customWidth="1"/>
    <col min="2058" max="2059" width="11.5546875" style="1" customWidth="1"/>
    <col min="2060" max="2060" width="11.6640625" style="1" customWidth="1"/>
    <col min="2061" max="2061" width="2.109375" style="1" customWidth="1"/>
    <col min="2062" max="2062" width="8.5546875" style="1" customWidth="1"/>
    <col min="2063" max="2063" width="9.88671875" style="1" customWidth="1"/>
    <col min="2064" max="2064" width="8.6640625" style="1" customWidth="1"/>
    <col min="2065" max="2065" width="9.6640625" style="1" customWidth="1"/>
    <col min="2066" max="2066" width="10.109375" style="1" customWidth="1"/>
    <col min="2067" max="2067" width="9.33203125" style="1" customWidth="1"/>
    <col min="2068" max="2069" width="9.6640625" style="1" customWidth="1"/>
    <col min="2070" max="2071" width="9.5546875" style="1" customWidth="1"/>
    <col min="2072" max="2073" width="10" style="1" customWidth="1"/>
    <col min="2074" max="2074" width="12" style="1" customWidth="1"/>
    <col min="2075" max="2075" width="0" style="1" hidden="1" customWidth="1"/>
    <col min="2076" max="2076" width="12.109375" style="1" customWidth="1"/>
    <col min="2077" max="2077" width="11.33203125" style="1" customWidth="1"/>
    <col min="2078" max="2078" width="10.109375" style="1" customWidth="1"/>
    <col min="2079" max="2097" width="0" style="1" hidden="1" customWidth="1"/>
    <col min="2098" max="2300" width="9.109375" style="1"/>
    <col min="2301" max="2301" width="7.109375" style="1" customWidth="1"/>
    <col min="2302" max="2303" width="11.5546875" style="1" customWidth="1"/>
    <col min="2304" max="2304" width="11.6640625" style="1" customWidth="1"/>
    <col min="2305" max="2306" width="12" style="1" customWidth="1"/>
    <col min="2307" max="2307" width="11.44140625" style="1" customWidth="1"/>
    <col min="2308" max="2310" width="11.33203125" style="1" customWidth="1"/>
    <col min="2311" max="2312" width="12.5546875" style="1" customWidth="1"/>
    <col min="2313" max="2313" width="12.33203125" style="1" customWidth="1"/>
    <col min="2314" max="2315" width="11.5546875" style="1" customWidth="1"/>
    <col min="2316" max="2316" width="11.6640625" style="1" customWidth="1"/>
    <col min="2317" max="2317" width="2.109375" style="1" customWidth="1"/>
    <col min="2318" max="2318" width="8.5546875" style="1" customWidth="1"/>
    <col min="2319" max="2319" width="9.88671875" style="1" customWidth="1"/>
    <col min="2320" max="2320" width="8.6640625" style="1" customWidth="1"/>
    <col min="2321" max="2321" width="9.6640625" style="1" customWidth="1"/>
    <col min="2322" max="2322" width="10.109375" style="1" customWidth="1"/>
    <col min="2323" max="2323" width="9.33203125" style="1" customWidth="1"/>
    <col min="2324" max="2325" width="9.6640625" style="1" customWidth="1"/>
    <col min="2326" max="2327" width="9.5546875" style="1" customWidth="1"/>
    <col min="2328" max="2329" width="10" style="1" customWidth="1"/>
    <col min="2330" max="2330" width="12" style="1" customWidth="1"/>
    <col min="2331" max="2331" width="0" style="1" hidden="1" customWidth="1"/>
    <col min="2332" max="2332" width="12.109375" style="1" customWidth="1"/>
    <col min="2333" max="2333" width="11.33203125" style="1" customWidth="1"/>
    <col min="2334" max="2334" width="10.109375" style="1" customWidth="1"/>
    <col min="2335" max="2353" width="0" style="1" hidden="1" customWidth="1"/>
    <col min="2354" max="2556" width="9.109375" style="1"/>
    <col min="2557" max="2557" width="7.109375" style="1" customWidth="1"/>
    <col min="2558" max="2559" width="11.5546875" style="1" customWidth="1"/>
    <col min="2560" max="2560" width="11.6640625" style="1" customWidth="1"/>
    <col min="2561" max="2562" width="12" style="1" customWidth="1"/>
    <col min="2563" max="2563" width="11.44140625" style="1" customWidth="1"/>
    <col min="2564" max="2566" width="11.33203125" style="1" customWidth="1"/>
    <col min="2567" max="2568" width="12.5546875" style="1" customWidth="1"/>
    <col min="2569" max="2569" width="12.33203125" style="1" customWidth="1"/>
    <col min="2570" max="2571" width="11.5546875" style="1" customWidth="1"/>
    <col min="2572" max="2572" width="11.6640625" style="1" customWidth="1"/>
    <col min="2573" max="2573" width="2.109375" style="1" customWidth="1"/>
    <col min="2574" max="2574" width="8.5546875" style="1" customWidth="1"/>
    <col min="2575" max="2575" width="9.88671875" style="1" customWidth="1"/>
    <col min="2576" max="2576" width="8.6640625" style="1" customWidth="1"/>
    <col min="2577" max="2577" width="9.6640625" style="1" customWidth="1"/>
    <col min="2578" max="2578" width="10.109375" style="1" customWidth="1"/>
    <col min="2579" max="2579" width="9.33203125" style="1" customWidth="1"/>
    <col min="2580" max="2581" width="9.6640625" style="1" customWidth="1"/>
    <col min="2582" max="2583" width="9.5546875" style="1" customWidth="1"/>
    <col min="2584" max="2585" width="10" style="1" customWidth="1"/>
    <col min="2586" max="2586" width="12" style="1" customWidth="1"/>
    <col min="2587" max="2587" width="0" style="1" hidden="1" customWidth="1"/>
    <col min="2588" max="2588" width="12.109375" style="1" customWidth="1"/>
    <col min="2589" max="2589" width="11.33203125" style="1" customWidth="1"/>
    <col min="2590" max="2590" width="10.109375" style="1" customWidth="1"/>
    <col min="2591" max="2609" width="0" style="1" hidden="1" customWidth="1"/>
    <col min="2610" max="2812" width="9.109375" style="1"/>
    <col min="2813" max="2813" width="7.109375" style="1" customWidth="1"/>
    <col min="2814" max="2815" width="11.5546875" style="1" customWidth="1"/>
    <col min="2816" max="2816" width="11.6640625" style="1" customWidth="1"/>
    <col min="2817" max="2818" width="12" style="1" customWidth="1"/>
    <col min="2819" max="2819" width="11.44140625" style="1" customWidth="1"/>
    <col min="2820" max="2822" width="11.33203125" style="1" customWidth="1"/>
    <col min="2823" max="2824" width="12.5546875" style="1" customWidth="1"/>
    <col min="2825" max="2825" width="12.33203125" style="1" customWidth="1"/>
    <col min="2826" max="2827" width="11.5546875" style="1" customWidth="1"/>
    <col min="2828" max="2828" width="11.6640625" style="1" customWidth="1"/>
    <col min="2829" max="2829" width="2.109375" style="1" customWidth="1"/>
    <col min="2830" max="2830" width="8.5546875" style="1" customWidth="1"/>
    <col min="2831" max="2831" width="9.88671875" style="1" customWidth="1"/>
    <col min="2832" max="2832" width="8.6640625" style="1" customWidth="1"/>
    <col min="2833" max="2833" width="9.6640625" style="1" customWidth="1"/>
    <col min="2834" max="2834" width="10.109375" style="1" customWidth="1"/>
    <col min="2835" max="2835" width="9.33203125" style="1" customWidth="1"/>
    <col min="2836" max="2837" width="9.6640625" style="1" customWidth="1"/>
    <col min="2838" max="2839" width="9.5546875" style="1" customWidth="1"/>
    <col min="2840" max="2841" width="10" style="1" customWidth="1"/>
    <col min="2842" max="2842" width="12" style="1" customWidth="1"/>
    <col min="2843" max="2843" width="0" style="1" hidden="1" customWidth="1"/>
    <col min="2844" max="2844" width="12.109375" style="1" customWidth="1"/>
    <col min="2845" max="2845" width="11.33203125" style="1" customWidth="1"/>
    <col min="2846" max="2846" width="10.109375" style="1" customWidth="1"/>
    <col min="2847" max="2865" width="0" style="1" hidden="1" customWidth="1"/>
    <col min="2866" max="3068" width="9.109375" style="1"/>
    <col min="3069" max="3069" width="7.109375" style="1" customWidth="1"/>
    <col min="3070" max="3071" width="11.5546875" style="1" customWidth="1"/>
    <col min="3072" max="3072" width="11.6640625" style="1" customWidth="1"/>
    <col min="3073" max="3074" width="12" style="1" customWidth="1"/>
    <col min="3075" max="3075" width="11.44140625" style="1" customWidth="1"/>
    <col min="3076" max="3078" width="11.33203125" style="1" customWidth="1"/>
    <col min="3079" max="3080" width="12.5546875" style="1" customWidth="1"/>
    <col min="3081" max="3081" width="12.33203125" style="1" customWidth="1"/>
    <col min="3082" max="3083" width="11.5546875" style="1" customWidth="1"/>
    <col min="3084" max="3084" width="11.6640625" style="1" customWidth="1"/>
    <col min="3085" max="3085" width="2.109375" style="1" customWidth="1"/>
    <col min="3086" max="3086" width="8.5546875" style="1" customWidth="1"/>
    <col min="3087" max="3087" width="9.88671875" style="1" customWidth="1"/>
    <col min="3088" max="3088" width="8.6640625" style="1" customWidth="1"/>
    <col min="3089" max="3089" width="9.6640625" style="1" customWidth="1"/>
    <col min="3090" max="3090" width="10.109375" style="1" customWidth="1"/>
    <col min="3091" max="3091" width="9.33203125" style="1" customWidth="1"/>
    <col min="3092" max="3093" width="9.6640625" style="1" customWidth="1"/>
    <col min="3094" max="3095" width="9.5546875" style="1" customWidth="1"/>
    <col min="3096" max="3097" width="10" style="1" customWidth="1"/>
    <col min="3098" max="3098" width="12" style="1" customWidth="1"/>
    <col min="3099" max="3099" width="0" style="1" hidden="1" customWidth="1"/>
    <col min="3100" max="3100" width="12.109375" style="1" customWidth="1"/>
    <col min="3101" max="3101" width="11.33203125" style="1" customWidth="1"/>
    <col min="3102" max="3102" width="10.109375" style="1" customWidth="1"/>
    <col min="3103" max="3121" width="0" style="1" hidden="1" customWidth="1"/>
    <col min="3122" max="3324" width="9.109375" style="1"/>
    <col min="3325" max="3325" width="7.109375" style="1" customWidth="1"/>
    <col min="3326" max="3327" width="11.5546875" style="1" customWidth="1"/>
    <col min="3328" max="3328" width="11.6640625" style="1" customWidth="1"/>
    <col min="3329" max="3330" width="12" style="1" customWidth="1"/>
    <col min="3331" max="3331" width="11.44140625" style="1" customWidth="1"/>
    <col min="3332" max="3334" width="11.33203125" style="1" customWidth="1"/>
    <col min="3335" max="3336" width="12.5546875" style="1" customWidth="1"/>
    <col min="3337" max="3337" width="12.33203125" style="1" customWidth="1"/>
    <col min="3338" max="3339" width="11.5546875" style="1" customWidth="1"/>
    <col min="3340" max="3340" width="11.6640625" style="1" customWidth="1"/>
    <col min="3341" max="3341" width="2.109375" style="1" customWidth="1"/>
    <col min="3342" max="3342" width="8.5546875" style="1" customWidth="1"/>
    <col min="3343" max="3343" width="9.88671875" style="1" customWidth="1"/>
    <col min="3344" max="3344" width="8.6640625" style="1" customWidth="1"/>
    <col min="3345" max="3345" width="9.6640625" style="1" customWidth="1"/>
    <col min="3346" max="3346" width="10.109375" style="1" customWidth="1"/>
    <col min="3347" max="3347" width="9.33203125" style="1" customWidth="1"/>
    <col min="3348" max="3349" width="9.6640625" style="1" customWidth="1"/>
    <col min="3350" max="3351" width="9.5546875" style="1" customWidth="1"/>
    <col min="3352" max="3353" width="10" style="1" customWidth="1"/>
    <col min="3354" max="3354" width="12" style="1" customWidth="1"/>
    <col min="3355" max="3355" width="0" style="1" hidden="1" customWidth="1"/>
    <col min="3356" max="3356" width="12.109375" style="1" customWidth="1"/>
    <col min="3357" max="3357" width="11.33203125" style="1" customWidth="1"/>
    <col min="3358" max="3358" width="10.109375" style="1" customWidth="1"/>
    <col min="3359" max="3377" width="0" style="1" hidden="1" customWidth="1"/>
    <col min="3378" max="3580" width="9.109375" style="1"/>
    <col min="3581" max="3581" width="7.109375" style="1" customWidth="1"/>
    <col min="3582" max="3583" width="11.5546875" style="1" customWidth="1"/>
    <col min="3584" max="3584" width="11.6640625" style="1" customWidth="1"/>
    <col min="3585" max="3586" width="12" style="1" customWidth="1"/>
    <col min="3587" max="3587" width="11.44140625" style="1" customWidth="1"/>
    <col min="3588" max="3590" width="11.33203125" style="1" customWidth="1"/>
    <col min="3591" max="3592" width="12.5546875" style="1" customWidth="1"/>
    <col min="3593" max="3593" width="12.33203125" style="1" customWidth="1"/>
    <col min="3594" max="3595" width="11.5546875" style="1" customWidth="1"/>
    <col min="3596" max="3596" width="11.6640625" style="1" customWidth="1"/>
    <col min="3597" max="3597" width="2.109375" style="1" customWidth="1"/>
    <col min="3598" max="3598" width="8.5546875" style="1" customWidth="1"/>
    <col min="3599" max="3599" width="9.88671875" style="1" customWidth="1"/>
    <col min="3600" max="3600" width="8.6640625" style="1" customWidth="1"/>
    <col min="3601" max="3601" width="9.6640625" style="1" customWidth="1"/>
    <col min="3602" max="3602" width="10.109375" style="1" customWidth="1"/>
    <col min="3603" max="3603" width="9.33203125" style="1" customWidth="1"/>
    <col min="3604" max="3605" width="9.6640625" style="1" customWidth="1"/>
    <col min="3606" max="3607" width="9.5546875" style="1" customWidth="1"/>
    <col min="3608" max="3609" width="10" style="1" customWidth="1"/>
    <col min="3610" max="3610" width="12" style="1" customWidth="1"/>
    <col min="3611" max="3611" width="0" style="1" hidden="1" customWidth="1"/>
    <col min="3612" max="3612" width="12.109375" style="1" customWidth="1"/>
    <col min="3613" max="3613" width="11.33203125" style="1" customWidth="1"/>
    <col min="3614" max="3614" width="10.109375" style="1" customWidth="1"/>
    <col min="3615" max="3633" width="0" style="1" hidden="1" customWidth="1"/>
    <col min="3634" max="3836" width="9.109375" style="1"/>
    <col min="3837" max="3837" width="7.109375" style="1" customWidth="1"/>
    <col min="3838" max="3839" width="11.5546875" style="1" customWidth="1"/>
    <col min="3840" max="3840" width="11.6640625" style="1" customWidth="1"/>
    <col min="3841" max="3842" width="12" style="1" customWidth="1"/>
    <col min="3843" max="3843" width="11.44140625" style="1" customWidth="1"/>
    <col min="3844" max="3846" width="11.33203125" style="1" customWidth="1"/>
    <col min="3847" max="3848" width="12.5546875" style="1" customWidth="1"/>
    <col min="3849" max="3849" width="12.33203125" style="1" customWidth="1"/>
    <col min="3850" max="3851" width="11.5546875" style="1" customWidth="1"/>
    <col min="3852" max="3852" width="11.6640625" style="1" customWidth="1"/>
    <col min="3853" max="3853" width="2.109375" style="1" customWidth="1"/>
    <col min="3854" max="3854" width="8.5546875" style="1" customWidth="1"/>
    <col min="3855" max="3855" width="9.88671875" style="1" customWidth="1"/>
    <col min="3856" max="3856" width="8.6640625" style="1" customWidth="1"/>
    <col min="3857" max="3857" width="9.6640625" style="1" customWidth="1"/>
    <col min="3858" max="3858" width="10.109375" style="1" customWidth="1"/>
    <col min="3859" max="3859" width="9.33203125" style="1" customWidth="1"/>
    <col min="3860" max="3861" width="9.6640625" style="1" customWidth="1"/>
    <col min="3862" max="3863" width="9.5546875" style="1" customWidth="1"/>
    <col min="3864" max="3865" width="10" style="1" customWidth="1"/>
    <col min="3866" max="3866" width="12" style="1" customWidth="1"/>
    <col min="3867" max="3867" width="0" style="1" hidden="1" customWidth="1"/>
    <col min="3868" max="3868" width="12.109375" style="1" customWidth="1"/>
    <col min="3869" max="3869" width="11.33203125" style="1" customWidth="1"/>
    <col min="3870" max="3870" width="10.109375" style="1" customWidth="1"/>
    <col min="3871" max="3889" width="0" style="1" hidden="1" customWidth="1"/>
    <col min="3890" max="4092" width="9.109375" style="1"/>
    <col min="4093" max="4093" width="7.109375" style="1" customWidth="1"/>
    <col min="4094" max="4095" width="11.5546875" style="1" customWidth="1"/>
    <col min="4096" max="4096" width="11.6640625" style="1" customWidth="1"/>
    <col min="4097" max="4098" width="12" style="1" customWidth="1"/>
    <col min="4099" max="4099" width="11.44140625" style="1" customWidth="1"/>
    <col min="4100" max="4102" width="11.33203125" style="1" customWidth="1"/>
    <col min="4103" max="4104" width="12.5546875" style="1" customWidth="1"/>
    <col min="4105" max="4105" width="12.33203125" style="1" customWidth="1"/>
    <col min="4106" max="4107" width="11.5546875" style="1" customWidth="1"/>
    <col min="4108" max="4108" width="11.6640625" style="1" customWidth="1"/>
    <col min="4109" max="4109" width="2.109375" style="1" customWidth="1"/>
    <col min="4110" max="4110" width="8.5546875" style="1" customWidth="1"/>
    <col min="4111" max="4111" width="9.88671875" style="1" customWidth="1"/>
    <col min="4112" max="4112" width="8.6640625" style="1" customWidth="1"/>
    <col min="4113" max="4113" width="9.6640625" style="1" customWidth="1"/>
    <col min="4114" max="4114" width="10.109375" style="1" customWidth="1"/>
    <col min="4115" max="4115" width="9.33203125" style="1" customWidth="1"/>
    <col min="4116" max="4117" width="9.6640625" style="1" customWidth="1"/>
    <col min="4118" max="4119" width="9.5546875" style="1" customWidth="1"/>
    <col min="4120" max="4121" width="10" style="1" customWidth="1"/>
    <col min="4122" max="4122" width="12" style="1" customWidth="1"/>
    <col min="4123" max="4123" width="0" style="1" hidden="1" customWidth="1"/>
    <col min="4124" max="4124" width="12.109375" style="1" customWidth="1"/>
    <col min="4125" max="4125" width="11.33203125" style="1" customWidth="1"/>
    <col min="4126" max="4126" width="10.109375" style="1" customWidth="1"/>
    <col min="4127" max="4145" width="0" style="1" hidden="1" customWidth="1"/>
    <col min="4146" max="4348" width="9.109375" style="1"/>
    <col min="4349" max="4349" width="7.109375" style="1" customWidth="1"/>
    <col min="4350" max="4351" width="11.5546875" style="1" customWidth="1"/>
    <col min="4352" max="4352" width="11.6640625" style="1" customWidth="1"/>
    <col min="4353" max="4354" width="12" style="1" customWidth="1"/>
    <col min="4355" max="4355" width="11.44140625" style="1" customWidth="1"/>
    <col min="4356" max="4358" width="11.33203125" style="1" customWidth="1"/>
    <col min="4359" max="4360" width="12.5546875" style="1" customWidth="1"/>
    <col min="4361" max="4361" width="12.33203125" style="1" customWidth="1"/>
    <col min="4362" max="4363" width="11.5546875" style="1" customWidth="1"/>
    <col min="4364" max="4364" width="11.6640625" style="1" customWidth="1"/>
    <col min="4365" max="4365" width="2.109375" style="1" customWidth="1"/>
    <col min="4366" max="4366" width="8.5546875" style="1" customWidth="1"/>
    <col min="4367" max="4367" width="9.88671875" style="1" customWidth="1"/>
    <col min="4368" max="4368" width="8.6640625" style="1" customWidth="1"/>
    <col min="4369" max="4369" width="9.6640625" style="1" customWidth="1"/>
    <col min="4370" max="4370" width="10.109375" style="1" customWidth="1"/>
    <col min="4371" max="4371" width="9.33203125" style="1" customWidth="1"/>
    <col min="4372" max="4373" width="9.6640625" style="1" customWidth="1"/>
    <col min="4374" max="4375" width="9.5546875" style="1" customWidth="1"/>
    <col min="4376" max="4377" width="10" style="1" customWidth="1"/>
    <col min="4378" max="4378" width="12" style="1" customWidth="1"/>
    <col min="4379" max="4379" width="0" style="1" hidden="1" customWidth="1"/>
    <col min="4380" max="4380" width="12.109375" style="1" customWidth="1"/>
    <col min="4381" max="4381" width="11.33203125" style="1" customWidth="1"/>
    <col min="4382" max="4382" width="10.109375" style="1" customWidth="1"/>
    <col min="4383" max="4401" width="0" style="1" hidden="1" customWidth="1"/>
    <col min="4402" max="4604" width="9.109375" style="1"/>
    <col min="4605" max="4605" width="7.109375" style="1" customWidth="1"/>
    <col min="4606" max="4607" width="11.5546875" style="1" customWidth="1"/>
    <col min="4608" max="4608" width="11.6640625" style="1" customWidth="1"/>
    <col min="4609" max="4610" width="12" style="1" customWidth="1"/>
    <col min="4611" max="4611" width="11.44140625" style="1" customWidth="1"/>
    <col min="4612" max="4614" width="11.33203125" style="1" customWidth="1"/>
    <col min="4615" max="4616" width="12.5546875" style="1" customWidth="1"/>
    <col min="4617" max="4617" width="12.33203125" style="1" customWidth="1"/>
    <col min="4618" max="4619" width="11.5546875" style="1" customWidth="1"/>
    <col min="4620" max="4620" width="11.6640625" style="1" customWidth="1"/>
    <col min="4621" max="4621" width="2.109375" style="1" customWidth="1"/>
    <col min="4622" max="4622" width="8.5546875" style="1" customWidth="1"/>
    <col min="4623" max="4623" width="9.88671875" style="1" customWidth="1"/>
    <col min="4624" max="4624" width="8.6640625" style="1" customWidth="1"/>
    <col min="4625" max="4625" width="9.6640625" style="1" customWidth="1"/>
    <col min="4626" max="4626" width="10.109375" style="1" customWidth="1"/>
    <col min="4627" max="4627" width="9.33203125" style="1" customWidth="1"/>
    <col min="4628" max="4629" width="9.6640625" style="1" customWidth="1"/>
    <col min="4630" max="4631" width="9.5546875" style="1" customWidth="1"/>
    <col min="4632" max="4633" width="10" style="1" customWidth="1"/>
    <col min="4634" max="4634" width="12" style="1" customWidth="1"/>
    <col min="4635" max="4635" width="0" style="1" hidden="1" customWidth="1"/>
    <col min="4636" max="4636" width="12.109375" style="1" customWidth="1"/>
    <col min="4637" max="4637" width="11.33203125" style="1" customWidth="1"/>
    <col min="4638" max="4638" width="10.109375" style="1" customWidth="1"/>
    <col min="4639" max="4657" width="0" style="1" hidden="1" customWidth="1"/>
    <col min="4658" max="4860" width="9.109375" style="1"/>
    <col min="4861" max="4861" width="7.109375" style="1" customWidth="1"/>
    <col min="4862" max="4863" width="11.5546875" style="1" customWidth="1"/>
    <col min="4864" max="4864" width="11.6640625" style="1" customWidth="1"/>
    <col min="4865" max="4866" width="12" style="1" customWidth="1"/>
    <col min="4867" max="4867" width="11.44140625" style="1" customWidth="1"/>
    <col min="4868" max="4870" width="11.33203125" style="1" customWidth="1"/>
    <col min="4871" max="4872" width="12.5546875" style="1" customWidth="1"/>
    <col min="4873" max="4873" width="12.33203125" style="1" customWidth="1"/>
    <col min="4874" max="4875" width="11.5546875" style="1" customWidth="1"/>
    <col min="4876" max="4876" width="11.6640625" style="1" customWidth="1"/>
    <col min="4877" max="4877" width="2.109375" style="1" customWidth="1"/>
    <col min="4878" max="4878" width="8.5546875" style="1" customWidth="1"/>
    <col min="4879" max="4879" width="9.88671875" style="1" customWidth="1"/>
    <col min="4880" max="4880" width="8.6640625" style="1" customWidth="1"/>
    <col min="4881" max="4881" width="9.6640625" style="1" customWidth="1"/>
    <col min="4882" max="4882" width="10.109375" style="1" customWidth="1"/>
    <col min="4883" max="4883" width="9.33203125" style="1" customWidth="1"/>
    <col min="4884" max="4885" width="9.6640625" style="1" customWidth="1"/>
    <col min="4886" max="4887" width="9.5546875" style="1" customWidth="1"/>
    <col min="4888" max="4889" width="10" style="1" customWidth="1"/>
    <col min="4890" max="4890" width="12" style="1" customWidth="1"/>
    <col min="4891" max="4891" width="0" style="1" hidden="1" customWidth="1"/>
    <col min="4892" max="4892" width="12.109375" style="1" customWidth="1"/>
    <col min="4893" max="4893" width="11.33203125" style="1" customWidth="1"/>
    <col min="4894" max="4894" width="10.109375" style="1" customWidth="1"/>
    <col min="4895" max="4913" width="0" style="1" hidden="1" customWidth="1"/>
    <col min="4914" max="5116" width="9.109375" style="1"/>
    <col min="5117" max="5117" width="7.109375" style="1" customWidth="1"/>
    <col min="5118" max="5119" width="11.5546875" style="1" customWidth="1"/>
    <col min="5120" max="5120" width="11.6640625" style="1" customWidth="1"/>
    <col min="5121" max="5122" width="12" style="1" customWidth="1"/>
    <col min="5123" max="5123" width="11.44140625" style="1" customWidth="1"/>
    <col min="5124" max="5126" width="11.33203125" style="1" customWidth="1"/>
    <col min="5127" max="5128" width="12.5546875" style="1" customWidth="1"/>
    <col min="5129" max="5129" width="12.33203125" style="1" customWidth="1"/>
    <col min="5130" max="5131" width="11.5546875" style="1" customWidth="1"/>
    <col min="5132" max="5132" width="11.6640625" style="1" customWidth="1"/>
    <col min="5133" max="5133" width="2.109375" style="1" customWidth="1"/>
    <col min="5134" max="5134" width="8.5546875" style="1" customWidth="1"/>
    <col min="5135" max="5135" width="9.88671875" style="1" customWidth="1"/>
    <col min="5136" max="5136" width="8.6640625" style="1" customWidth="1"/>
    <col min="5137" max="5137" width="9.6640625" style="1" customWidth="1"/>
    <col min="5138" max="5138" width="10.109375" style="1" customWidth="1"/>
    <col min="5139" max="5139" width="9.33203125" style="1" customWidth="1"/>
    <col min="5140" max="5141" width="9.6640625" style="1" customWidth="1"/>
    <col min="5142" max="5143" width="9.5546875" style="1" customWidth="1"/>
    <col min="5144" max="5145" width="10" style="1" customWidth="1"/>
    <col min="5146" max="5146" width="12" style="1" customWidth="1"/>
    <col min="5147" max="5147" width="0" style="1" hidden="1" customWidth="1"/>
    <col min="5148" max="5148" width="12.109375" style="1" customWidth="1"/>
    <col min="5149" max="5149" width="11.33203125" style="1" customWidth="1"/>
    <col min="5150" max="5150" width="10.109375" style="1" customWidth="1"/>
    <col min="5151" max="5169" width="0" style="1" hidden="1" customWidth="1"/>
    <col min="5170" max="5372" width="9.109375" style="1"/>
    <col min="5373" max="5373" width="7.109375" style="1" customWidth="1"/>
    <col min="5374" max="5375" width="11.5546875" style="1" customWidth="1"/>
    <col min="5376" max="5376" width="11.6640625" style="1" customWidth="1"/>
    <col min="5377" max="5378" width="12" style="1" customWidth="1"/>
    <col min="5379" max="5379" width="11.44140625" style="1" customWidth="1"/>
    <col min="5380" max="5382" width="11.33203125" style="1" customWidth="1"/>
    <col min="5383" max="5384" width="12.5546875" style="1" customWidth="1"/>
    <col min="5385" max="5385" width="12.33203125" style="1" customWidth="1"/>
    <col min="5386" max="5387" width="11.5546875" style="1" customWidth="1"/>
    <col min="5388" max="5388" width="11.6640625" style="1" customWidth="1"/>
    <col min="5389" max="5389" width="2.109375" style="1" customWidth="1"/>
    <col min="5390" max="5390" width="8.5546875" style="1" customWidth="1"/>
    <col min="5391" max="5391" width="9.88671875" style="1" customWidth="1"/>
    <col min="5392" max="5392" width="8.6640625" style="1" customWidth="1"/>
    <col min="5393" max="5393" width="9.6640625" style="1" customWidth="1"/>
    <col min="5394" max="5394" width="10.109375" style="1" customWidth="1"/>
    <col min="5395" max="5395" width="9.33203125" style="1" customWidth="1"/>
    <col min="5396" max="5397" width="9.6640625" style="1" customWidth="1"/>
    <col min="5398" max="5399" width="9.5546875" style="1" customWidth="1"/>
    <col min="5400" max="5401" width="10" style="1" customWidth="1"/>
    <col min="5402" max="5402" width="12" style="1" customWidth="1"/>
    <col min="5403" max="5403" width="0" style="1" hidden="1" customWidth="1"/>
    <col min="5404" max="5404" width="12.109375" style="1" customWidth="1"/>
    <col min="5405" max="5405" width="11.33203125" style="1" customWidth="1"/>
    <col min="5406" max="5406" width="10.109375" style="1" customWidth="1"/>
    <col min="5407" max="5425" width="0" style="1" hidden="1" customWidth="1"/>
    <col min="5426" max="5628" width="9.109375" style="1"/>
    <col min="5629" max="5629" width="7.109375" style="1" customWidth="1"/>
    <col min="5630" max="5631" width="11.5546875" style="1" customWidth="1"/>
    <col min="5632" max="5632" width="11.6640625" style="1" customWidth="1"/>
    <col min="5633" max="5634" width="12" style="1" customWidth="1"/>
    <col min="5635" max="5635" width="11.44140625" style="1" customWidth="1"/>
    <col min="5636" max="5638" width="11.33203125" style="1" customWidth="1"/>
    <col min="5639" max="5640" width="12.5546875" style="1" customWidth="1"/>
    <col min="5641" max="5641" width="12.33203125" style="1" customWidth="1"/>
    <col min="5642" max="5643" width="11.5546875" style="1" customWidth="1"/>
    <col min="5644" max="5644" width="11.6640625" style="1" customWidth="1"/>
    <col min="5645" max="5645" width="2.109375" style="1" customWidth="1"/>
    <col min="5646" max="5646" width="8.5546875" style="1" customWidth="1"/>
    <col min="5647" max="5647" width="9.88671875" style="1" customWidth="1"/>
    <col min="5648" max="5648" width="8.6640625" style="1" customWidth="1"/>
    <col min="5649" max="5649" width="9.6640625" style="1" customWidth="1"/>
    <col min="5650" max="5650" width="10.109375" style="1" customWidth="1"/>
    <col min="5651" max="5651" width="9.33203125" style="1" customWidth="1"/>
    <col min="5652" max="5653" width="9.6640625" style="1" customWidth="1"/>
    <col min="5654" max="5655" width="9.5546875" style="1" customWidth="1"/>
    <col min="5656" max="5657" width="10" style="1" customWidth="1"/>
    <col min="5658" max="5658" width="12" style="1" customWidth="1"/>
    <col min="5659" max="5659" width="0" style="1" hidden="1" customWidth="1"/>
    <col min="5660" max="5660" width="12.109375" style="1" customWidth="1"/>
    <col min="5661" max="5661" width="11.33203125" style="1" customWidth="1"/>
    <col min="5662" max="5662" width="10.109375" style="1" customWidth="1"/>
    <col min="5663" max="5681" width="0" style="1" hidden="1" customWidth="1"/>
    <col min="5682" max="5884" width="9.109375" style="1"/>
    <col min="5885" max="5885" width="7.109375" style="1" customWidth="1"/>
    <col min="5886" max="5887" width="11.5546875" style="1" customWidth="1"/>
    <col min="5888" max="5888" width="11.6640625" style="1" customWidth="1"/>
    <col min="5889" max="5890" width="12" style="1" customWidth="1"/>
    <col min="5891" max="5891" width="11.44140625" style="1" customWidth="1"/>
    <col min="5892" max="5894" width="11.33203125" style="1" customWidth="1"/>
    <col min="5895" max="5896" width="12.5546875" style="1" customWidth="1"/>
    <col min="5897" max="5897" width="12.33203125" style="1" customWidth="1"/>
    <col min="5898" max="5899" width="11.5546875" style="1" customWidth="1"/>
    <col min="5900" max="5900" width="11.6640625" style="1" customWidth="1"/>
    <col min="5901" max="5901" width="2.109375" style="1" customWidth="1"/>
    <col min="5902" max="5902" width="8.5546875" style="1" customWidth="1"/>
    <col min="5903" max="5903" width="9.88671875" style="1" customWidth="1"/>
    <col min="5904" max="5904" width="8.6640625" style="1" customWidth="1"/>
    <col min="5905" max="5905" width="9.6640625" style="1" customWidth="1"/>
    <col min="5906" max="5906" width="10.109375" style="1" customWidth="1"/>
    <col min="5907" max="5907" width="9.33203125" style="1" customWidth="1"/>
    <col min="5908" max="5909" width="9.6640625" style="1" customWidth="1"/>
    <col min="5910" max="5911" width="9.5546875" style="1" customWidth="1"/>
    <col min="5912" max="5913" width="10" style="1" customWidth="1"/>
    <col min="5914" max="5914" width="12" style="1" customWidth="1"/>
    <col min="5915" max="5915" width="0" style="1" hidden="1" customWidth="1"/>
    <col min="5916" max="5916" width="12.109375" style="1" customWidth="1"/>
    <col min="5917" max="5917" width="11.33203125" style="1" customWidth="1"/>
    <col min="5918" max="5918" width="10.109375" style="1" customWidth="1"/>
    <col min="5919" max="5937" width="0" style="1" hidden="1" customWidth="1"/>
    <col min="5938" max="6140" width="9.109375" style="1"/>
    <col min="6141" max="6141" width="7.109375" style="1" customWidth="1"/>
    <col min="6142" max="6143" width="11.5546875" style="1" customWidth="1"/>
    <col min="6144" max="6144" width="11.6640625" style="1" customWidth="1"/>
    <col min="6145" max="6146" width="12" style="1" customWidth="1"/>
    <col min="6147" max="6147" width="11.44140625" style="1" customWidth="1"/>
    <col min="6148" max="6150" width="11.33203125" style="1" customWidth="1"/>
    <col min="6151" max="6152" width="12.5546875" style="1" customWidth="1"/>
    <col min="6153" max="6153" width="12.33203125" style="1" customWidth="1"/>
    <col min="6154" max="6155" width="11.5546875" style="1" customWidth="1"/>
    <col min="6156" max="6156" width="11.6640625" style="1" customWidth="1"/>
    <col min="6157" max="6157" width="2.109375" style="1" customWidth="1"/>
    <col min="6158" max="6158" width="8.5546875" style="1" customWidth="1"/>
    <col min="6159" max="6159" width="9.88671875" style="1" customWidth="1"/>
    <col min="6160" max="6160" width="8.6640625" style="1" customWidth="1"/>
    <col min="6161" max="6161" width="9.6640625" style="1" customWidth="1"/>
    <col min="6162" max="6162" width="10.109375" style="1" customWidth="1"/>
    <col min="6163" max="6163" width="9.33203125" style="1" customWidth="1"/>
    <col min="6164" max="6165" width="9.6640625" style="1" customWidth="1"/>
    <col min="6166" max="6167" width="9.5546875" style="1" customWidth="1"/>
    <col min="6168" max="6169" width="10" style="1" customWidth="1"/>
    <col min="6170" max="6170" width="12" style="1" customWidth="1"/>
    <col min="6171" max="6171" width="0" style="1" hidden="1" customWidth="1"/>
    <col min="6172" max="6172" width="12.109375" style="1" customWidth="1"/>
    <col min="6173" max="6173" width="11.33203125" style="1" customWidth="1"/>
    <col min="6174" max="6174" width="10.109375" style="1" customWidth="1"/>
    <col min="6175" max="6193" width="0" style="1" hidden="1" customWidth="1"/>
    <col min="6194" max="6396" width="9.109375" style="1"/>
    <col min="6397" max="6397" width="7.109375" style="1" customWidth="1"/>
    <col min="6398" max="6399" width="11.5546875" style="1" customWidth="1"/>
    <col min="6400" max="6400" width="11.6640625" style="1" customWidth="1"/>
    <col min="6401" max="6402" width="12" style="1" customWidth="1"/>
    <col min="6403" max="6403" width="11.44140625" style="1" customWidth="1"/>
    <col min="6404" max="6406" width="11.33203125" style="1" customWidth="1"/>
    <col min="6407" max="6408" width="12.5546875" style="1" customWidth="1"/>
    <col min="6409" max="6409" width="12.33203125" style="1" customWidth="1"/>
    <col min="6410" max="6411" width="11.5546875" style="1" customWidth="1"/>
    <col min="6412" max="6412" width="11.6640625" style="1" customWidth="1"/>
    <col min="6413" max="6413" width="2.109375" style="1" customWidth="1"/>
    <col min="6414" max="6414" width="8.5546875" style="1" customWidth="1"/>
    <col min="6415" max="6415" width="9.88671875" style="1" customWidth="1"/>
    <col min="6416" max="6416" width="8.6640625" style="1" customWidth="1"/>
    <col min="6417" max="6417" width="9.6640625" style="1" customWidth="1"/>
    <col min="6418" max="6418" width="10.109375" style="1" customWidth="1"/>
    <col min="6419" max="6419" width="9.33203125" style="1" customWidth="1"/>
    <col min="6420" max="6421" width="9.6640625" style="1" customWidth="1"/>
    <col min="6422" max="6423" width="9.5546875" style="1" customWidth="1"/>
    <col min="6424" max="6425" width="10" style="1" customWidth="1"/>
    <col min="6426" max="6426" width="12" style="1" customWidth="1"/>
    <col min="6427" max="6427" width="0" style="1" hidden="1" customWidth="1"/>
    <col min="6428" max="6428" width="12.109375" style="1" customWidth="1"/>
    <col min="6429" max="6429" width="11.33203125" style="1" customWidth="1"/>
    <col min="6430" max="6430" width="10.109375" style="1" customWidth="1"/>
    <col min="6431" max="6449" width="0" style="1" hidden="1" customWidth="1"/>
    <col min="6450" max="6652" width="9.109375" style="1"/>
    <col min="6653" max="6653" width="7.109375" style="1" customWidth="1"/>
    <col min="6654" max="6655" width="11.5546875" style="1" customWidth="1"/>
    <col min="6656" max="6656" width="11.6640625" style="1" customWidth="1"/>
    <col min="6657" max="6658" width="12" style="1" customWidth="1"/>
    <col min="6659" max="6659" width="11.44140625" style="1" customWidth="1"/>
    <col min="6660" max="6662" width="11.33203125" style="1" customWidth="1"/>
    <col min="6663" max="6664" width="12.5546875" style="1" customWidth="1"/>
    <col min="6665" max="6665" width="12.33203125" style="1" customWidth="1"/>
    <col min="6666" max="6667" width="11.5546875" style="1" customWidth="1"/>
    <col min="6668" max="6668" width="11.6640625" style="1" customWidth="1"/>
    <col min="6669" max="6669" width="2.109375" style="1" customWidth="1"/>
    <col min="6670" max="6670" width="8.5546875" style="1" customWidth="1"/>
    <col min="6671" max="6671" width="9.88671875" style="1" customWidth="1"/>
    <col min="6672" max="6672" width="8.6640625" style="1" customWidth="1"/>
    <col min="6673" max="6673" width="9.6640625" style="1" customWidth="1"/>
    <col min="6674" max="6674" width="10.109375" style="1" customWidth="1"/>
    <col min="6675" max="6675" width="9.33203125" style="1" customWidth="1"/>
    <col min="6676" max="6677" width="9.6640625" style="1" customWidth="1"/>
    <col min="6678" max="6679" width="9.5546875" style="1" customWidth="1"/>
    <col min="6680" max="6681" width="10" style="1" customWidth="1"/>
    <col min="6682" max="6682" width="12" style="1" customWidth="1"/>
    <col min="6683" max="6683" width="0" style="1" hidden="1" customWidth="1"/>
    <col min="6684" max="6684" width="12.109375" style="1" customWidth="1"/>
    <col min="6685" max="6685" width="11.33203125" style="1" customWidth="1"/>
    <col min="6686" max="6686" width="10.109375" style="1" customWidth="1"/>
    <col min="6687" max="6705" width="0" style="1" hidden="1" customWidth="1"/>
    <col min="6706" max="6908" width="9.109375" style="1"/>
    <col min="6909" max="6909" width="7.109375" style="1" customWidth="1"/>
    <col min="6910" max="6911" width="11.5546875" style="1" customWidth="1"/>
    <col min="6912" max="6912" width="11.6640625" style="1" customWidth="1"/>
    <col min="6913" max="6914" width="12" style="1" customWidth="1"/>
    <col min="6915" max="6915" width="11.44140625" style="1" customWidth="1"/>
    <col min="6916" max="6918" width="11.33203125" style="1" customWidth="1"/>
    <col min="6919" max="6920" width="12.5546875" style="1" customWidth="1"/>
    <col min="6921" max="6921" width="12.33203125" style="1" customWidth="1"/>
    <col min="6922" max="6923" width="11.5546875" style="1" customWidth="1"/>
    <col min="6924" max="6924" width="11.6640625" style="1" customWidth="1"/>
    <col min="6925" max="6925" width="2.109375" style="1" customWidth="1"/>
    <col min="6926" max="6926" width="8.5546875" style="1" customWidth="1"/>
    <col min="6927" max="6927" width="9.88671875" style="1" customWidth="1"/>
    <col min="6928" max="6928" width="8.6640625" style="1" customWidth="1"/>
    <col min="6929" max="6929" width="9.6640625" style="1" customWidth="1"/>
    <col min="6930" max="6930" width="10.109375" style="1" customWidth="1"/>
    <col min="6931" max="6931" width="9.33203125" style="1" customWidth="1"/>
    <col min="6932" max="6933" width="9.6640625" style="1" customWidth="1"/>
    <col min="6934" max="6935" width="9.5546875" style="1" customWidth="1"/>
    <col min="6936" max="6937" width="10" style="1" customWidth="1"/>
    <col min="6938" max="6938" width="12" style="1" customWidth="1"/>
    <col min="6939" max="6939" width="0" style="1" hidden="1" customWidth="1"/>
    <col min="6940" max="6940" width="12.109375" style="1" customWidth="1"/>
    <col min="6941" max="6941" width="11.33203125" style="1" customWidth="1"/>
    <col min="6942" max="6942" width="10.109375" style="1" customWidth="1"/>
    <col min="6943" max="6961" width="0" style="1" hidden="1" customWidth="1"/>
    <col min="6962" max="7164" width="9.109375" style="1"/>
    <col min="7165" max="7165" width="7.109375" style="1" customWidth="1"/>
    <col min="7166" max="7167" width="11.5546875" style="1" customWidth="1"/>
    <col min="7168" max="7168" width="11.6640625" style="1" customWidth="1"/>
    <col min="7169" max="7170" width="12" style="1" customWidth="1"/>
    <col min="7171" max="7171" width="11.44140625" style="1" customWidth="1"/>
    <col min="7172" max="7174" width="11.33203125" style="1" customWidth="1"/>
    <col min="7175" max="7176" width="12.5546875" style="1" customWidth="1"/>
    <col min="7177" max="7177" width="12.33203125" style="1" customWidth="1"/>
    <col min="7178" max="7179" width="11.5546875" style="1" customWidth="1"/>
    <col min="7180" max="7180" width="11.6640625" style="1" customWidth="1"/>
    <col min="7181" max="7181" width="2.109375" style="1" customWidth="1"/>
    <col min="7182" max="7182" width="8.5546875" style="1" customWidth="1"/>
    <col min="7183" max="7183" width="9.88671875" style="1" customWidth="1"/>
    <col min="7184" max="7184" width="8.6640625" style="1" customWidth="1"/>
    <col min="7185" max="7185" width="9.6640625" style="1" customWidth="1"/>
    <col min="7186" max="7186" width="10.109375" style="1" customWidth="1"/>
    <col min="7187" max="7187" width="9.33203125" style="1" customWidth="1"/>
    <col min="7188" max="7189" width="9.6640625" style="1" customWidth="1"/>
    <col min="7190" max="7191" width="9.5546875" style="1" customWidth="1"/>
    <col min="7192" max="7193" width="10" style="1" customWidth="1"/>
    <col min="7194" max="7194" width="12" style="1" customWidth="1"/>
    <col min="7195" max="7195" width="0" style="1" hidden="1" customWidth="1"/>
    <col min="7196" max="7196" width="12.109375" style="1" customWidth="1"/>
    <col min="7197" max="7197" width="11.33203125" style="1" customWidth="1"/>
    <col min="7198" max="7198" width="10.109375" style="1" customWidth="1"/>
    <col min="7199" max="7217" width="0" style="1" hidden="1" customWidth="1"/>
    <col min="7218" max="7420" width="9.109375" style="1"/>
    <col min="7421" max="7421" width="7.109375" style="1" customWidth="1"/>
    <col min="7422" max="7423" width="11.5546875" style="1" customWidth="1"/>
    <col min="7424" max="7424" width="11.6640625" style="1" customWidth="1"/>
    <col min="7425" max="7426" width="12" style="1" customWidth="1"/>
    <col min="7427" max="7427" width="11.44140625" style="1" customWidth="1"/>
    <col min="7428" max="7430" width="11.33203125" style="1" customWidth="1"/>
    <col min="7431" max="7432" width="12.5546875" style="1" customWidth="1"/>
    <col min="7433" max="7433" width="12.33203125" style="1" customWidth="1"/>
    <col min="7434" max="7435" width="11.5546875" style="1" customWidth="1"/>
    <col min="7436" max="7436" width="11.6640625" style="1" customWidth="1"/>
    <col min="7437" max="7437" width="2.109375" style="1" customWidth="1"/>
    <col min="7438" max="7438" width="8.5546875" style="1" customWidth="1"/>
    <col min="7439" max="7439" width="9.88671875" style="1" customWidth="1"/>
    <col min="7440" max="7440" width="8.6640625" style="1" customWidth="1"/>
    <col min="7441" max="7441" width="9.6640625" style="1" customWidth="1"/>
    <col min="7442" max="7442" width="10.109375" style="1" customWidth="1"/>
    <col min="7443" max="7443" width="9.33203125" style="1" customWidth="1"/>
    <col min="7444" max="7445" width="9.6640625" style="1" customWidth="1"/>
    <col min="7446" max="7447" width="9.5546875" style="1" customWidth="1"/>
    <col min="7448" max="7449" width="10" style="1" customWidth="1"/>
    <col min="7450" max="7450" width="12" style="1" customWidth="1"/>
    <col min="7451" max="7451" width="0" style="1" hidden="1" customWidth="1"/>
    <col min="7452" max="7452" width="12.109375" style="1" customWidth="1"/>
    <col min="7453" max="7453" width="11.33203125" style="1" customWidth="1"/>
    <col min="7454" max="7454" width="10.109375" style="1" customWidth="1"/>
    <col min="7455" max="7473" width="0" style="1" hidden="1" customWidth="1"/>
    <col min="7474" max="7676" width="9.109375" style="1"/>
    <col min="7677" max="7677" width="7.109375" style="1" customWidth="1"/>
    <col min="7678" max="7679" width="11.5546875" style="1" customWidth="1"/>
    <col min="7680" max="7680" width="11.6640625" style="1" customWidth="1"/>
    <col min="7681" max="7682" width="12" style="1" customWidth="1"/>
    <col min="7683" max="7683" width="11.44140625" style="1" customWidth="1"/>
    <col min="7684" max="7686" width="11.33203125" style="1" customWidth="1"/>
    <col min="7687" max="7688" width="12.5546875" style="1" customWidth="1"/>
    <col min="7689" max="7689" width="12.33203125" style="1" customWidth="1"/>
    <col min="7690" max="7691" width="11.5546875" style="1" customWidth="1"/>
    <col min="7692" max="7692" width="11.6640625" style="1" customWidth="1"/>
    <col min="7693" max="7693" width="2.109375" style="1" customWidth="1"/>
    <col min="7694" max="7694" width="8.5546875" style="1" customWidth="1"/>
    <col min="7695" max="7695" width="9.88671875" style="1" customWidth="1"/>
    <col min="7696" max="7696" width="8.6640625" style="1" customWidth="1"/>
    <col min="7697" max="7697" width="9.6640625" style="1" customWidth="1"/>
    <col min="7698" max="7698" width="10.109375" style="1" customWidth="1"/>
    <col min="7699" max="7699" width="9.33203125" style="1" customWidth="1"/>
    <col min="7700" max="7701" width="9.6640625" style="1" customWidth="1"/>
    <col min="7702" max="7703" width="9.5546875" style="1" customWidth="1"/>
    <col min="7704" max="7705" width="10" style="1" customWidth="1"/>
    <col min="7706" max="7706" width="12" style="1" customWidth="1"/>
    <col min="7707" max="7707" width="0" style="1" hidden="1" customWidth="1"/>
    <col min="7708" max="7708" width="12.109375" style="1" customWidth="1"/>
    <col min="7709" max="7709" width="11.33203125" style="1" customWidth="1"/>
    <col min="7710" max="7710" width="10.109375" style="1" customWidth="1"/>
    <col min="7711" max="7729" width="0" style="1" hidden="1" customWidth="1"/>
    <col min="7730" max="7932" width="9.109375" style="1"/>
    <col min="7933" max="7933" width="7.109375" style="1" customWidth="1"/>
    <col min="7934" max="7935" width="11.5546875" style="1" customWidth="1"/>
    <col min="7936" max="7936" width="11.6640625" style="1" customWidth="1"/>
    <col min="7937" max="7938" width="12" style="1" customWidth="1"/>
    <col min="7939" max="7939" width="11.44140625" style="1" customWidth="1"/>
    <col min="7940" max="7942" width="11.33203125" style="1" customWidth="1"/>
    <col min="7943" max="7944" width="12.5546875" style="1" customWidth="1"/>
    <col min="7945" max="7945" width="12.33203125" style="1" customWidth="1"/>
    <col min="7946" max="7947" width="11.5546875" style="1" customWidth="1"/>
    <col min="7948" max="7948" width="11.6640625" style="1" customWidth="1"/>
    <col min="7949" max="7949" width="2.109375" style="1" customWidth="1"/>
    <col min="7950" max="7950" width="8.5546875" style="1" customWidth="1"/>
    <col min="7951" max="7951" width="9.88671875" style="1" customWidth="1"/>
    <col min="7952" max="7952" width="8.6640625" style="1" customWidth="1"/>
    <col min="7953" max="7953" width="9.6640625" style="1" customWidth="1"/>
    <col min="7954" max="7954" width="10.109375" style="1" customWidth="1"/>
    <col min="7955" max="7955" width="9.33203125" style="1" customWidth="1"/>
    <col min="7956" max="7957" width="9.6640625" style="1" customWidth="1"/>
    <col min="7958" max="7959" width="9.5546875" style="1" customWidth="1"/>
    <col min="7960" max="7961" width="10" style="1" customWidth="1"/>
    <col min="7962" max="7962" width="12" style="1" customWidth="1"/>
    <col min="7963" max="7963" width="0" style="1" hidden="1" customWidth="1"/>
    <col min="7964" max="7964" width="12.109375" style="1" customWidth="1"/>
    <col min="7965" max="7965" width="11.33203125" style="1" customWidth="1"/>
    <col min="7966" max="7966" width="10.109375" style="1" customWidth="1"/>
    <col min="7967" max="7985" width="0" style="1" hidden="1" customWidth="1"/>
    <col min="7986" max="8188" width="9.109375" style="1"/>
    <col min="8189" max="8189" width="7.109375" style="1" customWidth="1"/>
    <col min="8190" max="8191" width="11.5546875" style="1" customWidth="1"/>
    <col min="8192" max="8192" width="11.6640625" style="1" customWidth="1"/>
    <col min="8193" max="8194" width="12" style="1" customWidth="1"/>
    <col min="8195" max="8195" width="11.44140625" style="1" customWidth="1"/>
    <col min="8196" max="8198" width="11.33203125" style="1" customWidth="1"/>
    <col min="8199" max="8200" width="12.5546875" style="1" customWidth="1"/>
    <col min="8201" max="8201" width="12.33203125" style="1" customWidth="1"/>
    <col min="8202" max="8203" width="11.5546875" style="1" customWidth="1"/>
    <col min="8204" max="8204" width="11.6640625" style="1" customWidth="1"/>
    <col min="8205" max="8205" width="2.109375" style="1" customWidth="1"/>
    <col min="8206" max="8206" width="8.5546875" style="1" customWidth="1"/>
    <col min="8207" max="8207" width="9.88671875" style="1" customWidth="1"/>
    <col min="8208" max="8208" width="8.6640625" style="1" customWidth="1"/>
    <col min="8209" max="8209" width="9.6640625" style="1" customWidth="1"/>
    <col min="8210" max="8210" width="10.109375" style="1" customWidth="1"/>
    <col min="8211" max="8211" width="9.33203125" style="1" customWidth="1"/>
    <col min="8212" max="8213" width="9.6640625" style="1" customWidth="1"/>
    <col min="8214" max="8215" width="9.5546875" style="1" customWidth="1"/>
    <col min="8216" max="8217" width="10" style="1" customWidth="1"/>
    <col min="8218" max="8218" width="12" style="1" customWidth="1"/>
    <col min="8219" max="8219" width="0" style="1" hidden="1" customWidth="1"/>
    <col min="8220" max="8220" width="12.109375" style="1" customWidth="1"/>
    <col min="8221" max="8221" width="11.33203125" style="1" customWidth="1"/>
    <col min="8222" max="8222" width="10.109375" style="1" customWidth="1"/>
    <col min="8223" max="8241" width="0" style="1" hidden="1" customWidth="1"/>
    <col min="8242" max="8444" width="9.109375" style="1"/>
    <col min="8445" max="8445" width="7.109375" style="1" customWidth="1"/>
    <col min="8446" max="8447" width="11.5546875" style="1" customWidth="1"/>
    <col min="8448" max="8448" width="11.6640625" style="1" customWidth="1"/>
    <col min="8449" max="8450" width="12" style="1" customWidth="1"/>
    <col min="8451" max="8451" width="11.44140625" style="1" customWidth="1"/>
    <col min="8452" max="8454" width="11.33203125" style="1" customWidth="1"/>
    <col min="8455" max="8456" width="12.5546875" style="1" customWidth="1"/>
    <col min="8457" max="8457" width="12.33203125" style="1" customWidth="1"/>
    <col min="8458" max="8459" width="11.5546875" style="1" customWidth="1"/>
    <col min="8460" max="8460" width="11.6640625" style="1" customWidth="1"/>
    <col min="8461" max="8461" width="2.109375" style="1" customWidth="1"/>
    <col min="8462" max="8462" width="8.5546875" style="1" customWidth="1"/>
    <col min="8463" max="8463" width="9.88671875" style="1" customWidth="1"/>
    <col min="8464" max="8464" width="8.6640625" style="1" customWidth="1"/>
    <col min="8465" max="8465" width="9.6640625" style="1" customWidth="1"/>
    <col min="8466" max="8466" width="10.109375" style="1" customWidth="1"/>
    <col min="8467" max="8467" width="9.33203125" style="1" customWidth="1"/>
    <col min="8468" max="8469" width="9.6640625" style="1" customWidth="1"/>
    <col min="8470" max="8471" width="9.5546875" style="1" customWidth="1"/>
    <col min="8472" max="8473" width="10" style="1" customWidth="1"/>
    <col min="8474" max="8474" width="12" style="1" customWidth="1"/>
    <col min="8475" max="8475" width="0" style="1" hidden="1" customWidth="1"/>
    <col min="8476" max="8476" width="12.109375" style="1" customWidth="1"/>
    <col min="8477" max="8477" width="11.33203125" style="1" customWidth="1"/>
    <col min="8478" max="8478" width="10.109375" style="1" customWidth="1"/>
    <col min="8479" max="8497" width="0" style="1" hidden="1" customWidth="1"/>
    <col min="8498" max="8700" width="9.109375" style="1"/>
    <col min="8701" max="8701" width="7.109375" style="1" customWidth="1"/>
    <col min="8702" max="8703" width="11.5546875" style="1" customWidth="1"/>
    <col min="8704" max="8704" width="11.6640625" style="1" customWidth="1"/>
    <col min="8705" max="8706" width="12" style="1" customWidth="1"/>
    <col min="8707" max="8707" width="11.44140625" style="1" customWidth="1"/>
    <col min="8708" max="8710" width="11.33203125" style="1" customWidth="1"/>
    <col min="8711" max="8712" width="12.5546875" style="1" customWidth="1"/>
    <col min="8713" max="8713" width="12.33203125" style="1" customWidth="1"/>
    <col min="8714" max="8715" width="11.5546875" style="1" customWidth="1"/>
    <col min="8716" max="8716" width="11.6640625" style="1" customWidth="1"/>
    <col min="8717" max="8717" width="2.109375" style="1" customWidth="1"/>
    <col min="8718" max="8718" width="8.5546875" style="1" customWidth="1"/>
    <col min="8719" max="8719" width="9.88671875" style="1" customWidth="1"/>
    <col min="8720" max="8720" width="8.6640625" style="1" customWidth="1"/>
    <col min="8721" max="8721" width="9.6640625" style="1" customWidth="1"/>
    <col min="8722" max="8722" width="10.109375" style="1" customWidth="1"/>
    <col min="8723" max="8723" width="9.33203125" style="1" customWidth="1"/>
    <col min="8724" max="8725" width="9.6640625" style="1" customWidth="1"/>
    <col min="8726" max="8727" width="9.5546875" style="1" customWidth="1"/>
    <col min="8728" max="8729" width="10" style="1" customWidth="1"/>
    <col min="8730" max="8730" width="12" style="1" customWidth="1"/>
    <col min="8731" max="8731" width="0" style="1" hidden="1" customWidth="1"/>
    <col min="8732" max="8732" width="12.109375" style="1" customWidth="1"/>
    <col min="8733" max="8733" width="11.33203125" style="1" customWidth="1"/>
    <col min="8734" max="8734" width="10.109375" style="1" customWidth="1"/>
    <col min="8735" max="8753" width="0" style="1" hidden="1" customWidth="1"/>
    <col min="8754" max="8956" width="9.109375" style="1"/>
    <col min="8957" max="8957" width="7.109375" style="1" customWidth="1"/>
    <col min="8958" max="8959" width="11.5546875" style="1" customWidth="1"/>
    <col min="8960" max="8960" width="11.6640625" style="1" customWidth="1"/>
    <col min="8961" max="8962" width="12" style="1" customWidth="1"/>
    <col min="8963" max="8963" width="11.44140625" style="1" customWidth="1"/>
    <col min="8964" max="8966" width="11.33203125" style="1" customWidth="1"/>
    <col min="8967" max="8968" width="12.5546875" style="1" customWidth="1"/>
    <col min="8969" max="8969" width="12.33203125" style="1" customWidth="1"/>
    <col min="8970" max="8971" width="11.5546875" style="1" customWidth="1"/>
    <col min="8972" max="8972" width="11.6640625" style="1" customWidth="1"/>
    <col min="8973" max="8973" width="2.109375" style="1" customWidth="1"/>
    <col min="8974" max="8974" width="8.5546875" style="1" customWidth="1"/>
    <col min="8975" max="8975" width="9.88671875" style="1" customWidth="1"/>
    <col min="8976" max="8976" width="8.6640625" style="1" customWidth="1"/>
    <col min="8977" max="8977" width="9.6640625" style="1" customWidth="1"/>
    <col min="8978" max="8978" width="10.109375" style="1" customWidth="1"/>
    <col min="8979" max="8979" width="9.33203125" style="1" customWidth="1"/>
    <col min="8980" max="8981" width="9.6640625" style="1" customWidth="1"/>
    <col min="8982" max="8983" width="9.5546875" style="1" customWidth="1"/>
    <col min="8984" max="8985" width="10" style="1" customWidth="1"/>
    <col min="8986" max="8986" width="12" style="1" customWidth="1"/>
    <col min="8987" max="8987" width="0" style="1" hidden="1" customWidth="1"/>
    <col min="8988" max="8988" width="12.109375" style="1" customWidth="1"/>
    <col min="8989" max="8989" width="11.33203125" style="1" customWidth="1"/>
    <col min="8990" max="8990" width="10.109375" style="1" customWidth="1"/>
    <col min="8991" max="9009" width="0" style="1" hidden="1" customWidth="1"/>
    <col min="9010" max="9212" width="9.109375" style="1"/>
    <col min="9213" max="9213" width="7.109375" style="1" customWidth="1"/>
    <col min="9214" max="9215" width="11.5546875" style="1" customWidth="1"/>
    <col min="9216" max="9216" width="11.6640625" style="1" customWidth="1"/>
    <col min="9217" max="9218" width="12" style="1" customWidth="1"/>
    <col min="9219" max="9219" width="11.44140625" style="1" customWidth="1"/>
    <col min="9220" max="9222" width="11.33203125" style="1" customWidth="1"/>
    <col min="9223" max="9224" width="12.5546875" style="1" customWidth="1"/>
    <col min="9225" max="9225" width="12.33203125" style="1" customWidth="1"/>
    <col min="9226" max="9227" width="11.5546875" style="1" customWidth="1"/>
    <col min="9228" max="9228" width="11.6640625" style="1" customWidth="1"/>
    <col min="9229" max="9229" width="2.109375" style="1" customWidth="1"/>
    <col min="9230" max="9230" width="8.5546875" style="1" customWidth="1"/>
    <col min="9231" max="9231" width="9.88671875" style="1" customWidth="1"/>
    <col min="9232" max="9232" width="8.6640625" style="1" customWidth="1"/>
    <col min="9233" max="9233" width="9.6640625" style="1" customWidth="1"/>
    <col min="9234" max="9234" width="10.109375" style="1" customWidth="1"/>
    <col min="9235" max="9235" width="9.33203125" style="1" customWidth="1"/>
    <col min="9236" max="9237" width="9.6640625" style="1" customWidth="1"/>
    <col min="9238" max="9239" width="9.5546875" style="1" customWidth="1"/>
    <col min="9240" max="9241" width="10" style="1" customWidth="1"/>
    <col min="9242" max="9242" width="12" style="1" customWidth="1"/>
    <col min="9243" max="9243" width="0" style="1" hidden="1" customWidth="1"/>
    <col min="9244" max="9244" width="12.109375" style="1" customWidth="1"/>
    <col min="9245" max="9245" width="11.33203125" style="1" customWidth="1"/>
    <col min="9246" max="9246" width="10.109375" style="1" customWidth="1"/>
    <col min="9247" max="9265" width="0" style="1" hidden="1" customWidth="1"/>
    <col min="9266" max="9468" width="9.109375" style="1"/>
    <col min="9469" max="9469" width="7.109375" style="1" customWidth="1"/>
    <col min="9470" max="9471" width="11.5546875" style="1" customWidth="1"/>
    <col min="9472" max="9472" width="11.6640625" style="1" customWidth="1"/>
    <col min="9473" max="9474" width="12" style="1" customWidth="1"/>
    <col min="9475" max="9475" width="11.44140625" style="1" customWidth="1"/>
    <col min="9476" max="9478" width="11.33203125" style="1" customWidth="1"/>
    <col min="9479" max="9480" width="12.5546875" style="1" customWidth="1"/>
    <col min="9481" max="9481" width="12.33203125" style="1" customWidth="1"/>
    <col min="9482" max="9483" width="11.5546875" style="1" customWidth="1"/>
    <col min="9484" max="9484" width="11.6640625" style="1" customWidth="1"/>
    <col min="9485" max="9485" width="2.109375" style="1" customWidth="1"/>
    <col min="9486" max="9486" width="8.5546875" style="1" customWidth="1"/>
    <col min="9487" max="9487" width="9.88671875" style="1" customWidth="1"/>
    <col min="9488" max="9488" width="8.6640625" style="1" customWidth="1"/>
    <col min="9489" max="9489" width="9.6640625" style="1" customWidth="1"/>
    <col min="9490" max="9490" width="10.109375" style="1" customWidth="1"/>
    <col min="9491" max="9491" width="9.33203125" style="1" customWidth="1"/>
    <col min="9492" max="9493" width="9.6640625" style="1" customWidth="1"/>
    <col min="9494" max="9495" width="9.5546875" style="1" customWidth="1"/>
    <col min="9496" max="9497" width="10" style="1" customWidth="1"/>
    <col min="9498" max="9498" width="12" style="1" customWidth="1"/>
    <col min="9499" max="9499" width="0" style="1" hidden="1" customWidth="1"/>
    <col min="9500" max="9500" width="12.109375" style="1" customWidth="1"/>
    <col min="9501" max="9501" width="11.33203125" style="1" customWidth="1"/>
    <col min="9502" max="9502" width="10.109375" style="1" customWidth="1"/>
    <col min="9503" max="9521" width="0" style="1" hidden="1" customWidth="1"/>
    <col min="9522" max="9724" width="9.109375" style="1"/>
    <col min="9725" max="9725" width="7.109375" style="1" customWidth="1"/>
    <col min="9726" max="9727" width="11.5546875" style="1" customWidth="1"/>
    <col min="9728" max="9728" width="11.6640625" style="1" customWidth="1"/>
    <col min="9729" max="9730" width="12" style="1" customWidth="1"/>
    <col min="9731" max="9731" width="11.44140625" style="1" customWidth="1"/>
    <col min="9732" max="9734" width="11.33203125" style="1" customWidth="1"/>
    <col min="9735" max="9736" width="12.5546875" style="1" customWidth="1"/>
    <col min="9737" max="9737" width="12.33203125" style="1" customWidth="1"/>
    <col min="9738" max="9739" width="11.5546875" style="1" customWidth="1"/>
    <col min="9740" max="9740" width="11.6640625" style="1" customWidth="1"/>
    <col min="9741" max="9741" width="2.109375" style="1" customWidth="1"/>
    <col min="9742" max="9742" width="8.5546875" style="1" customWidth="1"/>
    <col min="9743" max="9743" width="9.88671875" style="1" customWidth="1"/>
    <col min="9744" max="9744" width="8.6640625" style="1" customWidth="1"/>
    <col min="9745" max="9745" width="9.6640625" style="1" customWidth="1"/>
    <col min="9746" max="9746" width="10.109375" style="1" customWidth="1"/>
    <col min="9747" max="9747" width="9.33203125" style="1" customWidth="1"/>
    <col min="9748" max="9749" width="9.6640625" style="1" customWidth="1"/>
    <col min="9750" max="9751" width="9.5546875" style="1" customWidth="1"/>
    <col min="9752" max="9753" width="10" style="1" customWidth="1"/>
    <col min="9754" max="9754" width="12" style="1" customWidth="1"/>
    <col min="9755" max="9755" width="0" style="1" hidden="1" customWidth="1"/>
    <col min="9756" max="9756" width="12.109375" style="1" customWidth="1"/>
    <col min="9757" max="9757" width="11.33203125" style="1" customWidth="1"/>
    <col min="9758" max="9758" width="10.109375" style="1" customWidth="1"/>
    <col min="9759" max="9777" width="0" style="1" hidden="1" customWidth="1"/>
    <col min="9778" max="9980" width="9.109375" style="1"/>
    <col min="9981" max="9981" width="7.109375" style="1" customWidth="1"/>
    <col min="9982" max="9983" width="11.5546875" style="1" customWidth="1"/>
    <col min="9984" max="9984" width="11.6640625" style="1" customWidth="1"/>
    <col min="9985" max="9986" width="12" style="1" customWidth="1"/>
    <col min="9987" max="9987" width="11.44140625" style="1" customWidth="1"/>
    <col min="9988" max="9990" width="11.33203125" style="1" customWidth="1"/>
    <col min="9991" max="9992" width="12.5546875" style="1" customWidth="1"/>
    <col min="9993" max="9993" width="12.33203125" style="1" customWidth="1"/>
    <col min="9994" max="9995" width="11.5546875" style="1" customWidth="1"/>
    <col min="9996" max="9996" width="11.6640625" style="1" customWidth="1"/>
    <col min="9997" max="9997" width="2.109375" style="1" customWidth="1"/>
    <col min="9998" max="9998" width="8.5546875" style="1" customWidth="1"/>
    <col min="9999" max="9999" width="9.88671875" style="1" customWidth="1"/>
    <col min="10000" max="10000" width="8.6640625" style="1" customWidth="1"/>
    <col min="10001" max="10001" width="9.6640625" style="1" customWidth="1"/>
    <col min="10002" max="10002" width="10.109375" style="1" customWidth="1"/>
    <col min="10003" max="10003" width="9.33203125" style="1" customWidth="1"/>
    <col min="10004" max="10005" width="9.6640625" style="1" customWidth="1"/>
    <col min="10006" max="10007" width="9.5546875" style="1" customWidth="1"/>
    <col min="10008" max="10009" width="10" style="1" customWidth="1"/>
    <col min="10010" max="10010" width="12" style="1" customWidth="1"/>
    <col min="10011" max="10011" width="0" style="1" hidden="1" customWidth="1"/>
    <col min="10012" max="10012" width="12.109375" style="1" customWidth="1"/>
    <col min="10013" max="10013" width="11.33203125" style="1" customWidth="1"/>
    <col min="10014" max="10014" width="10.109375" style="1" customWidth="1"/>
    <col min="10015" max="10033" width="0" style="1" hidden="1" customWidth="1"/>
    <col min="10034" max="10236" width="9.109375" style="1"/>
    <col min="10237" max="10237" width="7.109375" style="1" customWidth="1"/>
    <col min="10238" max="10239" width="11.5546875" style="1" customWidth="1"/>
    <col min="10240" max="10240" width="11.6640625" style="1" customWidth="1"/>
    <col min="10241" max="10242" width="12" style="1" customWidth="1"/>
    <col min="10243" max="10243" width="11.44140625" style="1" customWidth="1"/>
    <col min="10244" max="10246" width="11.33203125" style="1" customWidth="1"/>
    <col min="10247" max="10248" width="12.5546875" style="1" customWidth="1"/>
    <col min="10249" max="10249" width="12.33203125" style="1" customWidth="1"/>
    <col min="10250" max="10251" width="11.5546875" style="1" customWidth="1"/>
    <col min="10252" max="10252" width="11.6640625" style="1" customWidth="1"/>
    <col min="10253" max="10253" width="2.109375" style="1" customWidth="1"/>
    <col min="10254" max="10254" width="8.5546875" style="1" customWidth="1"/>
    <col min="10255" max="10255" width="9.88671875" style="1" customWidth="1"/>
    <col min="10256" max="10256" width="8.6640625" style="1" customWidth="1"/>
    <col min="10257" max="10257" width="9.6640625" style="1" customWidth="1"/>
    <col min="10258" max="10258" width="10.109375" style="1" customWidth="1"/>
    <col min="10259" max="10259" width="9.33203125" style="1" customWidth="1"/>
    <col min="10260" max="10261" width="9.6640625" style="1" customWidth="1"/>
    <col min="10262" max="10263" width="9.5546875" style="1" customWidth="1"/>
    <col min="10264" max="10265" width="10" style="1" customWidth="1"/>
    <col min="10266" max="10266" width="12" style="1" customWidth="1"/>
    <col min="10267" max="10267" width="0" style="1" hidden="1" customWidth="1"/>
    <col min="10268" max="10268" width="12.109375" style="1" customWidth="1"/>
    <col min="10269" max="10269" width="11.33203125" style="1" customWidth="1"/>
    <col min="10270" max="10270" width="10.109375" style="1" customWidth="1"/>
    <col min="10271" max="10289" width="0" style="1" hidden="1" customWidth="1"/>
    <col min="10290" max="10492" width="9.109375" style="1"/>
    <col min="10493" max="10493" width="7.109375" style="1" customWidth="1"/>
    <col min="10494" max="10495" width="11.5546875" style="1" customWidth="1"/>
    <col min="10496" max="10496" width="11.6640625" style="1" customWidth="1"/>
    <col min="10497" max="10498" width="12" style="1" customWidth="1"/>
    <col min="10499" max="10499" width="11.44140625" style="1" customWidth="1"/>
    <col min="10500" max="10502" width="11.33203125" style="1" customWidth="1"/>
    <col min="10503" max="10504" width="12.5546875" style="1" customWidth="1"/>
    <col min="10505" max="10505" width="12.33203125" style="1" customWidth="1"/>
    <col min="10506" max="10507" width="11.5546875" style="1" customWidth="1"/>
    <col min="10508" max="10508" width="11.6640625" style="1" customWidth="1"/>
    <col min="10509" max="10509" width="2.109375" style="1" customWidth="1"/>
    <col min="10510" max="10510" width="8.5546875" style="1" customWidth="1"/>
    <col min="10511" max="10511" width="9.88671875" style="1" customWidth="1"/>
    <col min="10512" max="10512" width="8.6640625" style="1" customWidth="1"/>
    <col min="10513" max="10513" width="9.6640625" style="1" customWidth="1"/>
    <col min="10514" max="10514" width="10.109375" style="1" customWidth="1"/>
    <col min="10515" max="10515" width="9.33203125" style="1" customWidth="1"/>
    <col min="10516" max="10517" width="9.6640625" style="1" customWidth="1"/>
    <col min="10518" max="10519" width="9.5546875" style="1" customWidth="1"/>
    <col min="10520" max="10521" width="10" style="1" customWidth="1"/>
    <col min="10522" max="10522" width="12" style="1" customWidth="1"/>
    <col min="10523" max="10523" width="0" style="1" hidden="1" customWidth="1"/>
    <col min="10524" max="10524" width="12.109375" style="1" customWidth="1"/>
    <col min="10525" max="10525" width="11.33203125" style="1" customWidth="1"/>
    <col min="10526" max="10526" width="10.109375" style="1" customWidth="1"/>
    <col min="10527" max="10545" width="0" style="1" hidden="1" customWidth="1"/>
    <col min="10546" max="10748" width="9.109375" style="1"/>
    <col min="10749" max="10749" width="7.109375" style="1" customWidth="1"/>
    <col min="10750" max="10751" width="11.5546875" style="1" customWidth="1"/>
    <col min="10752" max="10752" width="11.6640625" style="1" customWidth="1"/>
    <col min="10753" max="10754" width="12" style="1" customWidth="1"/>
    <col min="10755" max="10755" width="11.44140625" style="1" customWidth="1"/>
    <col min="10756" max="10758" width="11.33203125" style="1" customWidth="1"/>
    <col min="10759" max="10760" width="12.5546875" style="1" customWidth="1"/>
    <col min="10761" max="10761" width="12.33203125" style="1" customWidth="1"/>
    <col min="10762" max="10763" width="11.5546875" style="1" customWidth="1"/>
    <col min="10764" max="10764" width="11.6640625" style="1" customWidth="1"/>
    <col min="10765" max="10765" width="2.109375" style="1" customWidth="1"/>
    <col min="10766" max="10766" width="8.5546875" style="1" customWidth="1"/>
    <col min="10767" max="10767" width="9.88671875" style="1" customWidth="1"/>
    <col min="10768" max="10768" width="8.6640625" style="1" customWidth="1"/>
    <col min="10769" max="10769" width="9.6640625" style="1" customWidth="1"/>
    <col min="10770" max="10770" width="10.109375" style="1" customWidth="1"/>
    <col min="10771" max="10771" width="9.33203125" style="1" customWidth="1"/>
    <col min="10772" max="10773" width="9.6640625" style="1" customWidth="1"/>
    <col min="10774" max="10775" width="9.5546875" style="1" customWidth="1"/>
    <col min="10776" max="10777" width="10" style="1" customWidth="1"/>
    <col min="10778" max="10778" width="12" style="1" customWidth="1"/>
    <col min="10779" max="10779" width="0" style="1" hidden="1" customWidth="1"/>
    <col min="10780" max="10780" width="12.109375" style="1" customWidth="1"/>
    <col min="10781" max="10781" width="11.33203125" style="1" customWidth="1"/>
    <col min="10782" max="10782" width="10.109375" style="1" customWidth="1"/>
    <col min="10783" max="10801" width="0" style="1" hidden="1" customWidth="1"/>
    <col min="10802" max="11004" width="9.109375" style="1"/>
    <col min="11005" max="11005" width="7.109375" style="1" customWidth="1"/>
    <col min="11006" max="11007" width="11.5546875" style="1" customWidth="1"/>
    <col min="11008" max="11008" width="11.6640625" style="1" customWidth="1"/>
    <col min="11009" max="11010" width="12" style="1" customWidth="1"/>
    <col min="11011" max="11011" width="11.44140625" style="1" customWidth="1"/>
    <col min="11012" max="11014" width="11.33203125" style="1" customWidth="1"/>
    <col min="11015" max="11016" width="12.5546875" style="1" customWidth="1"/>
    <col min="11017" max="11017" width="12.33203125" style="1" customWidth="1"/>
    <col min="11018" max="11019" width="11.5546875" style="1" customWidth="1"/>
    <col min="11020" max="11020" width="11.6640625" style="1" customWidth="1"/>
    <col min="11021" max="11021" width="2.109375" style="1" customWidth="1"/>
    <col min="11022" max="11022" width="8.5546875" style="1" customWidth="1"/>
    <col min="11023" max="11023" width="9.88671875" style="1" customWidth="1"/>
    <col min="11024" max="11024" width="8.6640625" style="1" customWidth="1"/>
    <col min="11025" max="11025" width="9.6640625" style="1" customWidth="1"/>
    <col min="11026" max="11026" width="10.109375" style="1" customWidth="1"/>
    <col min="11027" max="11027" width="9.33203125" style="1" customWidth="1"/>
    <col min="11028" max="11029" width="9.6640625" style="1" customWidth="1"/>
    <col min="11030" max="11031" width="9.5546875" style="1" customWidth="1"/>
    <col min="11032" max="11033" width="10" style="1" customWidth="1"/>
    <col min="11034" max="11034" width="12" style="1" customWidth="1"/>
    <col min="11035" max="11035" width="0" style="1" hidden="1" customWidth="1"/>
    <col min="11036" max="11036" width="12.109375" style="1" customWidth="1"/>
    <col min="11037" max="11037" width="11.33203125" style="1" customWidth="1"/>
    <col min="11038" max="11038" width="10.109375" style="1" customWidth="1"/>
    <col min="11039" max="11057" width="0" style="1" hidden="1" customWidth="1"/>
    <col min="11058" max="11260" width="9.109375" style="1"/>
    <col min="11261" max="11261" width="7.109375" style="1" customWidth="1"/>
    <col min="11262" max="11263" width="11.5546875" style="1" customWidth="1"/>
    <col min="11264" max="11264" width="11.6640625" style="1" customWidth="1"/>
    <col min="11265" max="11266" width="12" style="1" customWidth="1"/>
    <col min="11267" max="11267" width="11.44140625" style="1" customWidth="1"/>
    <col min="11268" max="11270" width="11.33203125" style="1" customWidth="1"/>
    <col min="11271" max="11272" width="12.5546875" style="1" customWidth="1"/>
    <col min="11273" max="11273" width="12.33203125" style="1" customWidth="1"/>
    <col min="11274" max="11275" width="11.5546875" style="1" customWidth="1"/>
    <col min="11276" max="11276" width="11.6640625" style="1" customWidth="1"/>
    <col min="11277" max="11277" width="2.109375" style="1" customWidth="1"/>
    <col min="11278" max="11278" width="8.5546875" style="1" customWidth="1"/>
    <col min="11279" max="11279" width="9.88671875" style="1" customWidth="1"/>
    <col min="11280" max="11280" width="8.6640625" style="1" customWidth="1"/>
    <col min="11281" max="11281" width="9.6640625" style="1" customWidth="1"/>
    <col min="11282" max="11282" width="10.109375" style="1" customWidth="1"/>
    <col min="11283" max="11283" width="9.33203125" style="1" customWidth="1"/>
    <col min="11284" max="11285" width="9.6640625" style="1" customWidth="1"/>
    <col min="11286" max="11287" width="9.5546875" style="1" customWidth="1"/>
    <col min="11288" max="11289" width="10" style="1" customWidth="1"/>
    <col min="11290" max="11290" width="12" style="1" customWidth="1"/>
    <col min="11291" max="11291" width="0" style="1" hidden="1" customWidth="1"/>
    <col min="11292" max="11292" width="12.109375" style="1" customWidth="1"/>
    <col min="11293" max="11293" width="11.33203125" style="1" customWidth="1"/>
    <col min="11294" max="11294" width="10.109375" style="1" customWidth="1"/>
    <col min="11295" max="11313" width="0" style="1" hidden="1" customWidth="1"/>
    <col min="11314" max="11516" width="9.109375" style="1"/>
    <col min="11517" max="11517" width="7.109375" style="1" customWidth="1"/>
    <col min="11518" max="11519" width="11.5546875" style="1" customWidth="1"/>
    <col min="11520" max="11520" width="11.6640625" style="1" customWidth="1"/>
    <col min="11521" max="11522" width="12" style="1" customWidth="1"/>
    <col min="11523" max="11523" width="11.44140625" style="1" customWidth="1"/>
    <col min="11524" max="11526" width="11.33203125" style="1" customWidth="1"/>
    <col min="11527" max="11528" width="12.5546875" style="1" customWidth="1"/>
    <col min="11529" max="11529" width="12.33203125" style="1" customWidth="1"/>
    <col min="11530" max="11531" width="11.5546875" style="1" customWidth="1"/>
    <col min="11532" max="11532" width="11.6640625" style="1" customWidth="1"/>
    <col min="11533" max="11533" width="2.109375" style="1" customWidth="1"/>
    <col min="11534" max="11534" width="8.5546875" style="1" customWidth="1"/>
    <col min="11535" max="11535" width="9.88671875" style="1" customWidth="1"/>
    <col min="11536" max="11536" width="8.6640625" style="1" customWidth="1"/>
    <col min="11537" max="11537" width="9.6640625" style="1" customWidth="1"/>
    <col min="11538" max="11538" width="10.109375" style="1" customWidth="1"/>
    <col min="11539" max="11539" width="9.33203125" style="1" customWidth="1"/>
    <col min="11540" max="11541" width="9.6640625" style="1" customWidth="1"/>
    <col min="11542" max="11543" width="9.5546875" style="1" customWidth="1"/>
    <col min="11544" max="11545" width="10" style="1" customWidth="1"/>
    <col min="11546" max="11546" width="12" style="1" customWidth="1"/>
    <col min="11547" max="11547" width="0" style="1" hidden="1" customWidth="1"/>
    <col min="11548" max="11548" width="12.109375" style="1" customWidth="1"/>
    <col min="11549" max="11549" width="11.33203125" style="1" customWidth="1"/>
    <col min="11550" max="11550" width="10.109375" style="1" customWidth="1"/>
    <col min="11551" max="11569" width="0" style="1" hidden="1" customWidth="1"/>
    <col min="11570" max="11772" width="9.109375" style="1"/>
    <col min="11773" max="11773" width="7.109375" style="1" customWidth="1"/>
    <col min="11774" max="11775" width="11.5546875" style="1" customWidth="1"/>
    <col min="11776" max="11776" width="11.6640625" style="1" customWidth="1"/>
    <col min="11777" max="11778" width="12" style="1" customWidth="1"/>
    <col min="11779" max="11779" width="11.44140625" style="1" customWidth="1"/>
    <col min="11780" max="11782" width="11.33203125" style="1" customWidth="1"/>
    <col min="11783" max="11784" width="12.5546875" style="1" customWidth="1"/>
    <col min="11785" max="11785" width="12.33203125" style="1" customWidth="1"/>
    <col min="11786" max="11787" width="11.5546875" style="1" customWidth="1"/>
    <col min="11788" max="11788" width="11.6640625" style="1" customWidth="1"/>
    <col min="11789" max="11789" width="2.109375" style="1" customWidth="1"/>
    <col min="11790" max="11790" width="8.5546875" style="1" customWidth="1"/>
    <col min="11791" max="11791" width="9.88671875" style="1" customWidth="1"/>
    <col min="11792" max="11792" width="8.6640625" style="1" customWidth="1"/>
    <col min="11793" max="11793" width="9.6640625" style="1" customWidth="1"/>
    <col min="11794" max="11794" width="10.109375" style="1" customWidth="1"/>
    <col min="11795" max="11795" width="9.33203125" style="1" customWidth="1"/>
    <col min="11796" max="11797" width="9.6640625" style="1" customWidth="1"/>
    <col min="11798" max="11799" width="9.5546875" style="1" customWidth="1"/>
    <col min="11800" max="11801" width="10" style="1" customWidth="1"/>
    <col min="11802" max="11802" width="12" style="1" customWidth="1"/>
    <col min="11803" max="11803" width="0" style="1" hidden="1" customWidth="1"/>
    <col min="11804" max="11804" width="12.109375" style="1" customWidth="1"/>
    <col min="11805" max="11805" width="11.33203125" style="1" customWidth="1"/>
    <col min="11806" max="11806" width="10.109375" style="1" customWidth="1"/>
    <col min="11807" max="11825" width="0" style="1" hidden="1" customWidth="1"/>
    <col min="11826" max="12028" width="9.109375" style="1"/>
    <col min="12029" max="12029" width="7.109375" style="1" customWidth="1"/>
    <col min="12030" max="12031" width="11.5546875" style="1" customWidth="1"/>
    <col min="12032" max="12032" width="11.6640625" style="1" customWidth="1"/>
    <col min="12033" max="12034" width="12" style="1" customWidth="1"/>
    <col min="12035" max="12035" width="11.44140625" style="1" customWidth="1"/>
    <col min="12036" max="12038" width="11.33203125" style="1" customWidth="1"/>
    <col min="12039" max="12040" width="12.5546875" style="1" customWidth="1"/>
    <col min="12041" max="12041" width="12.33203125" style="1" customWidth="1"/>
    <col min="12042" max="12043" width="11.5546875" style="1" customWidth="1"/>
    <col min="12044" max="12044" width="11.6640625" style="1" customWidth="1"/>
    <col min="12045" max="12045" width="2.109375" style="1" customWidth="1"/>
    <col min="12046" max="12046" width="8.5546875" style="1" customWidth="1"/>
    <col min="12047" max="12047" width="9.88671875" style="1" customWidth="1"/>
    <col min="12048" max="12048" width="8.6640625" style="1" customWidth="1"/>
    <col min="12049" max="12049" width="9.6640625" style="1" customWidth="1"/>
    <col min="12050" max="12050" width="10.109375" style="1" customWidth="1"/>
    <col min="12051" max="12051" width="9.33203125" style="1" customWidth="1"/>
    <col min="12052" max="12053" width="9.6640625" style="1" customWidth="1"/>
    <col min="12054" max="12055" width="9.5546875" style="1" customWidth="1"/>
    <col min="12056" max="12057" width="10" style="1" customWidth="1"/>
    <col min="12058" max="12058" width="12" style="1" customWidth="1"/>
    <col min="12059" max="12059" width="0" style="1" hidden="1" customWidth="1"/>
    <col min="12060" max="12060" width="12.109375" style="1" customWidth="1"/>
    <col min="12061" max="12061" width="11.33203125" style="1" customWidth="1"/>
    <col min="12062" max="12062" width="10.109375" style="1" customWidth="1"/>
    <col min="12063" max="12081" width="0" style="1" hidden="1" customWidth="1"/>
    <col min="12082" max="12284" width="9.109375" style="1"/>
    <col min="12285" max="12285" width="7.109375" style="1" customWidth="1"/>
    <col min="12286" max="12287" width="11.5546875" style="1" customWidth="1"/>
    <col min="12288" max="12288" width="11.6640625" style="1" customWidth="1"/>
    <col min="12289" max="12290" width="12" style="1" customWidth="1"/>
    <col min="12291" max="12291" width="11.44140625" style="1" customWidth="1"/>
    <col min="12292" max="12294" width="11.33203125" style="1" customWidth="1"/>
    <col min="12295" max="12296" width="12.5546875" style="1" customWidth="1"/>
    <col min="12297" max="12297" width="12.33203125" style="1" customWidth="1"/>
    <col min="12298" max="12299" width="11.5546875" style="1" customWidth="1"/>
    <col min="12300" max="12300" width="11.6640625" style="1" customWidth="1"/>
    <col min="12301" max="12301" width="2.109375" style="1" customWidth="1"/>
    <col min="12302" max="12302" width="8.5546875" style="1" customWidth="1"/>
    <col min="12303" max="12303" width="9.88671875" style="1" customWidth="1"/>
    <col min="12304" max="12304" width="8.6640625" style="1" customWidth="1"/>
    <col min="12305" max="12305" width="9.6640625" style="1" customWidth="1"/>
    <col min="12306" max="12306" width="10.109375" style="1" customWidth="1"/>
    <col min="12307" max="12307" width="9.33203125" style="1" customWidth="1"/>
    <col min="12308" max="12309" width="9.6640625" style="1" customWidth="1"/>
    <col min="12310" max="12311" width="9.5546875" style="1" customWidth="1"/>
    <col min="12312" max="12313" width="10" style="1" customWidth="1"/>
    <col min="12314" max="12314" width="12" style="1" customWidth="1"/>
    <col min="12315" max="12315" width="0" style="1" hidden="1" customWidth="1"/>
    <col min="12316" max="12316" width="12.109375" style="1" customWidth="1"/>
    <col min="12317" max="12317" width="11.33203125" style="1" customWidth="1"/>
    <col min="12318" max="12318" width="10.109375" style="1" customWidth="1"/>
    <col min="12319" max="12337" width="0" style="1" hidden="1" customWidth="1"/>
    <col min="12338" max="12540" width="9.109375" style="1"/>
    <col min="12541" max="12541" width="7.109375" style="1" customWidth="1"/>
    <col min="12542" max="12543" width="11.5546875" style="1" customWidth="1"/>
    <col min="12544" max="12544" width="11.6640625" style="1" customWidth="1"/>
    <col min="12545" max="12546" width="12" style="1" customWidth="1"/>
    <col min="12547" max="12547" width="11.44140625" style="1" customWidth="1"/>
    <col min="12548" max="12550" width="11.33203125" style="1" customWidth="1"/>
    <col min="12551" max="12552" width="12.5546875" style="1" customWidth="1"/>
    <col min="12553" max="12553" width="12.33203125" style="1" customWidth="1"/>
    <col min="12554" max="12555" width="11.5546875" style="1" customWidth="1"/>
    <col min="12556" max="12556" width="11.6640625" style="1" customWidth="1"/>
    <col min="12557" max="12557" width="2.109375" style="1" customWidth="1"/>
    <col min="12558" max="12558" width="8.5546875" style="1" customWidth="1"/>
    <col min="12559" max="12559" width="9.88671875" style="1" customWidth="1"/>
    <col min="12560" max="12560" width="8.6640625" style="1" customWidth="1"/>
    <col min="12561" max="12561" width="9.6640625" style="1" customWidth="1"/>
    <col min="12562" max="12562" width="10.109375" style="1" customWidth="1"/>
    <col min="12563" max="12563" width="9.33203125" style="1" customWidth="1"/>
    <col min="12564" max="12565" width="9.6640625" style="1" customWidth="1"/>
    <col min="12566" max="12567" width="9.5546875" style="1" customWidth="1"/>
    <col min="12568" max="12569" width="10" style="1" customWidth="1"/>
    <col min="12570" max="12570" width="12" style="1" customWidth="1"/>
    <col min="12571" max="12571" width="0" style="1" hidden="1" customWidth="1"/>
    <col min="12572" max="12572" width="12.109375" style="1" customWidth="1"/>
    <col min="12573" max="12573" width="11.33203125" style="1" customWidth="1"/>
    <col min="12574" max="12574" width="10.109375" style="1" customWidth="1"/>
    <col min="12575" max="12593" width="0" style="1" hidden="1" customWidth="1"/>
    <col min="12594" max="12796" width="9.109375" style="1"/>
    <col min="12797" max="12797" width="7.109375" style="1" customWidth="1"/>
    <col min="12798" max="12799" width="11.5546875" style="1" customWidth="1"/>
    <col min="12800" max="12800" width="11.6640625" style="1" customWidth="1"/>
    <col min="12801" max="12802" width="12" style="1" customWidth="1"/>
    <col min="12803" max="12803" width="11.44140625" style="1" customWidth="1"/>
    <col min="12804" max="12806" width="11.33203125" style="1" customWidth="1"/>
    <col min="12807" max="12808" width="12.5546875" style="1" customWidth="1"/>
    <col min="12809" max="12809" width="12.33203125" style="1" customWidth="1"/>
    <col min="12810" max="12811" width="11.5546875" style="1" customWidth="1"/>
    <col min="12812" max="12812" width="11.6640625" style="1" customWidth="1"/>
    <col min="12813" max="12813" width="2.109375" style="1" customWidth="1"/>
    <col min="12814" max="12814" width="8.5546875" style="1" customWidth="1"/>
    <col min="12815" max="12815" width="9.88671875" style="1" customWidth="1"/>
    <col min="12816" max="12816" width="8.6640625" style="1" customWidth="1"/>
    <col min="12817" max="12817" width="9.6640625" style="1" customWidth="1"/>
    <col min="12818" max="12818" width="10.109375" style="1" customWidth="1"/>
    <col min="12819" max="12819" width="9.33203125" style="1" customWidth="1"/>
    <col min="12820" max="12821" width="9.6640625" style="1" customWidth="1"/>
    <col min="12822" max="12823" width="9.5546875" style="1" customWidth="1"/>
    <col min="12824" max="12825" width="10" style="1" customWidth="1"/>
    <col min="12826" max="12826" width="12" style="1" customWidth="1"/>
    <col min="12827" max="12827" width="0" style="1" hidden="1" customWidth="1"/>
    <col min="12828" max="12828" width="12.109375" style="1" customWidth="1"/>
    <col min="12829" max="12829" width="11.33203125" style="1" customWidth="1"/>
    <col min="12830" max="12830" width="10.109375" style="1" customWidth="1"/>
    <col min="12831" max="12849" width="0" style="1" hidden="1" customWidth="1"/>
    <col min="12850" max="13052" width="9.109375" style="1"/>
    <col min="13053" max="13053" width="7.109375" style="1" customWidth="1"/>
    <col min="13054" max="13055" width="11.5546875" style="1" customWidth="1"/>
    <col min="13056" max="13056" width="11.6640625" style="1" customWidth="1"/>
    <col min="13057" max="13058" width="12" style="1" customWidth="1"/>
    <col min="13059" max="13059" width="11.44140625" style="1" customWidth="1"/>
    <col min="13060" max="13062" width="11.33203125" style="1" customWidth="1"/>
    <col min="13063" max="13064" width="12.5546875" style="1" customWidth="1"/>
    <col min="13065" max="13065" width="12.33203125" style="1" customWidth="1"/>
    <col min="13066" max="13067" width="11.5546875" style="1" customWidth="1"/>
    <col min="13068" max="13068" width="11.6640625" style="1" customWidth="1"/>
    <col min="13069" max="13069" width="2.109375" style="1" customWidth="1"/>
    <col min="13070" max="13070" width="8.5546875" style="1" customWidth="1"/>
    <col min="13071" max="13071" width="9.88671875" style="1" customWidth="1"/>
    <col min="13072" max="13072" width="8.6640625" style="1" customWidth="1"/>
    <col min="13073" max="13073" width="9.6640625" style="1" customWidth="1"/>
    <col min="13074" max="13074" width="10.109375" style="1" customWidth="1"/>
    <col min="13075" max="13075" width="9.33203125" style="1" customWidth="1"/>
    <col min="13076" max="13077" width="9.6640625" style="1" customWidth="1"/>
    <col min="13078" max="13079" width="9.5546875" style="1" customWidth="1"/>
    <col min="13080" max="13081" width="10" style="1" customWidth="1"/>
    <col min="13082" max="13082" width="12" style="1" customWidth="1"/>
    <col min="13083" max="13083" width="0" style="1" hidden="1" customWidth="1"/>
    <col min="13084" max="13084" width="12.109375" style="1" customWidth="1"/>
    <col min="13085" max="13085" width="11.33203125" style="1" customWidth="1"/>
    <col min="13086" max="13086" width="10.109375" style="1" customWidth="1"/>
    <col min="13087" max="13105" width="0" style="1" hidden="1" customWidth="1"/>
    <col min="13106" max="13308" width="9.109375" style="1"/>
    <col min="13309" max="13309" width="7.109375" style="1" customWidth="1"/>
    <col min="13310" max="13311" width="11.5546875" style="1" customWidth="1"/>
    <col min="13312" max="13312" width="11.6640625" style="1" customWidth="1"/>
    <col min="13313" max="13314" width="12" style="1" customWidth="1"/>
    <col min="13315" max="13315" width="11.44140625" style="1" customWidth="1"/>
    <col min="13316" max="13318" width="11.33203125" style="1" customWidth="1"/>
    <col min="13319" max="13320" width="12.5546875" style="1" customWidth="1"/>
    <col min="13321" max="13321" width="12.33203125" style="1" customWidth="1"/>
    <col min="13322" max="13323" width="11.5546875" style="1" customWidth="1"/>
    <col min="13324" max="13324" width="11.6640625" style="1" customWidth="1"/>
    <col min="13325" max="13325" width="2.109375" style="1" customWidth="1"/>
    <col min="13326" max="13326" width="8.5546875" style="1" customWidth="1"/>
    <col min="13327" max="13327" width="9.88671875" style="1" customWidth="1"/>
    <col min="13328" max="13328" width="8.6640625" style="1" customWidth="1"/>
    <col min="13329" max="13329" width="9.6640625" style="1" customWidth="1"/>
    <col min="13330" max="13330" width="10.109375" style="1" customWidth="1"/>
    <col min="13331" max="13331" width="9.33203125" style="1" customWidth="1"/>
    <col min="13332" max="13333" width="9.6640625" style="1" customWidth="1"/>
    <col min="13334" max="13335" width="9.5546875" style="1" customWidth="1"/>
    <col min="13336" max="13337" width="10" style="1" customWidth="1"/>
    <col min="13338" max="13338" width="12" style="1" customWidth="1"/>
    <col min="13339" max="13339" width="0" style="1" hidden="1" customWidth="1"/>
    <col min="13340" max="13340" width="12.109375" style="1" customWidth="1"/>
    <col min="13341" max="13341" width="11.33203125" style="1" customWidth="1"/>
    <col min="13342" max="13342" width="10.109375" style="1" customWidth="1"/>
    <col min="13343" max="13361" width="0" style="1" hidden="1" customWidth="1"/>
    <col min="13362" max="13564" width="9.109375" style="1"/>
    <col min="13565" max="13565" width="7.109375" style="1" customWidth="1"/>
    <col min="13566" max="13567" width="11.5546875" style="1" customWidth="1"/>
    <col min="13568" max="13568" width="11.6640625" style="1" customWidth="1"/>
    <col min="13569" max="13570" width="12" style="1" customWidth="1"/>
    <col min="13571" max="13571" width="11.44140625" style="1" customWidth="1"/>
    <col min="13572" max="13574" width="11.33203125" style="1" customWidth="1"/>
    <col min="13575" max="13576" width="12.5546875" style="1" customWidth="1"/>
    <col min="13577" max="13577" width="12.33203125" style="1" customWidth="1"/>
    <col min="13578" max="13579" width="11.5546875" style="1" customWidth="1"/>
    <col min="13580" max="13580" width="11.6640625" style="1" customWidth="1"/>
    <col min="13581" max="13581" width="2.109375" style="1" customWidth="1"/>
    <col min="13582" max="13582" width="8.5546875" style="1" customWidth="1"/>
    <col min="13583" max="13583" width="9.88671875" style="1" customWidth="1"/>
    <col min="13584" max="13584" width="8.6640625" style="1" customWidth="1"/>
    <col min="13585" max="13585" width="9.6640625" style="1" customWidth="1"/>
    <col min="13586" max="13586" width="10.109375" style="1" customWidth="1"/>
    <col min="13587" max="13587" width="9.33203125" style="1" customWidth="1"/>
    <col min="13588" max="13589" width="9.6640625" style="1" customWidth="1"/>
    <col min="13590" max="13591" width="9.5546875" style="1" customWidth="1"/>
    <col min="13592" max="13593" width="10" style="1" customWidth="1"/>
    <col min="13594" max="13594" width="12" style="1" customWidth="1"/>
    <col min="13595" max="13595" width="0" style="1" hidden="1" customWidth="1"/>
    <col min="13596" max="13596" width="12.109375" style="1" customWidth="1"/>
    <col min="13597" max="13597" width="11.33203125" style="1" customWidth="1"/>
    <col min="13598" max="13598" width="10.109375" style="1" customWidth="1"/>
    <col min="13599" max="13617" width="0" style="1" hidden="1" customWidth="1"/>
    <col min="13618" max="13820" width="9.109375" style="1"/>
    <col min="13821" max="13821" width="7.109375" style="1" customWidth="1"/>
    <col min="13822" max="13823" width="11.5546875" style="1" customWidth="1"/>
    <col min="13824" max="13824" width="11.6640625" style="1" customWidth="1"/>
    <col min="13825" max="13826" width="12" style="1" customWidth="1"/>
    <col min="13827" max="13827" width="11.44140625" style="1" customWidth="1"/>
    <col min="13828" max="13830" width="11.33203125" style="1" customWidth="1"/>
    <col min="13831" max="13832" width="12.5546875" style="1" customWidth="1"/>
    <col min="13833" max="13833" width="12.33203125" style="1" customWidth="1"/>
    <col min="13834" max="13835" width="11.5546875" style="1" customWidth="1"/>
    <col min="13836" max="13836" width="11.6640625" style="1" customWidth="1"/>
    <col min="13837" max="13837" width="2.109375" style="1" customWidth="1"/>
    <col min="13838" max="13838" width="8.5546875" style="1" customWidth="1"/>
    <col min="13839" max="13839" width="9.88671875" style="1" customWidth="1"/>
    <col min="13840" max="13840" width="8.6640625" style="1" customWidth="1"/>
    <col min="13841" max="13841" width="9.6640625" style="1" customWidth="1"/>
    <col min="13842" max="13842" width="10.109375" style="1" customWidth="1"/>
    <col min="13843" max="13843" width="9.33203125" style="1" customWidth="1"/>
    <col min="13844" max="13845" width="9.6640625" style="1" customWidth="1"/>
    <col min="13846" max="13847" width="9.5546875" style="1" customWidth="1"/>
    <col min="13848" max="13849" width="10" style="1" customWidth="1"/>
    <col min="13850" max="13850" width="12" style="1" customWidth="1"/>
    <col min="13851" max="13851" width="0" style="1" hidden="1" customWidth="1"/>
    <col min="13852" max="13852" width="12.109375" style="1" customWidth="1"/>
    <col min="13853" max="13853" width="11.33203125" style="1" customWidth="1"/>
    <col min="13854" max="13854" width="10.109375" style="1" customWidth="1"/>
    <col min="13855" max="13873" width="0" style="1" hidden="1" customWidth="1"/>
    <col min="13874" max="14076" width="9.109375" style="1"/>
    <col min="14077" max="14077" width="7.109375" style="1" customWidth="1"/>
    <col min="14078" max="14079" width="11.5546875" style="1" customWidth="1"/>
    <col min="14080" max="14080" width="11.6640625" style="1" customWidth="1"/>
    <col min="14081" max="14082" width="12" style="1" customWidth="1"/>
    <col min="14083" max="14083" width="11.44140625" style="1" customWidth="1"/>
    <col min="14084" max="14086" width="11.33203125" style="1" customWidth="1"/>
    <col min="14087" max="14088" width="12.5546875" style="1" customWidth="1"/>
    <col min="14089" max="14089" width="12.33203125" style="1" customWidth="1"/>
    <col min="14090" max="14091" width="11.5546875" style="1" customWidth="1"/>
    <col min="14092" max="14092" width="11.6640625" style="1" customWidth="1"/>
    <col min="14093" max="14093" width="2.109375" style="1" customWidth="1"/>
    <col min="14094" max="14094" width="8.5546875" style="1" customWidth="1"/>
    <col min="14095" max="14095" width="9.88671875" style="1" customWidth="1"/>
    <col min="14096" max="14096" width="8.6640625" style="1" customWidth="1"/>
    <col min="14097" max="14097" width="9.6640625" style="1" customWidth="1"/>
    <col min="14098" max="14098" width="10.109375" style="1" customWidth="1"/>
    <col min="14099" max="14099" width="9.33203125" style="1" customWidth="1"/>
    <col min="14100" max="14101" width="9.6640625" style="1" customWidth="1"/>
    <col min="14102" max="14103" width="9.5546875" style="1" customWidth="1"/>
    <col min="14104" max="14105" width="10" style="1" customWidth="1"/>
    <col min="14106" max="14106" width="12" style="1" customWidth="1"/>
    <col min="14107" max="14107" width="0" style="1" hidden="1" customWidth="1"/>
    <col min="14108" max="14108" width="12.109375" style="1" customWidth="1"/>
    <col min="14109" max="14109" width="11.33203125" style="1" customWidth="1"/>
    <col min="14110" max="14110" width="10.109375" style="1" customWidth="1"/>
    <col min="14111" max="14129" width="0" style="1" hidden="1" customWidth="1"/>
    <col min="14130" max="14332" width="9.109375" style="1"/>
    <col min="14333" max="14333" width="7.109375" style="1" customWidth="1"/>
    <col min="14334" max="14335" width="11.5546875" style="1" customWidth="1"/>
    <col min="14336" max="14336" width="11.6640625" style="1" customWidth="1"/>
    <col min="14337" max="14338" width="12" style="1" customWidth="1"/>
    <col min="14339" max="14339" width="11.44140625" style="1" customWidth="1"/>
    <col min="14340" max="14342" width="11.33203125" style="1" customWidth="1"/>
    <col min="14343" max="14344" width="12.5546875" style="1" customWidth="1"/>
    <col min="14345" max="14345" width="12.33203125" style="1" customWidth="1"/>
    <col min="14346" max="14347" width="11.5546875" style="1" customWidth="1"/>
    <col min="14348" max="14348" width="11.6640625" style="1" customWidth="1"/>
    <col min="14349" max="14349" width="2.109375" style="1" customWidth="1"/>
    <col min="14350" max="14350" width="8.5546875" style="1" customWidth="1"/>
    <col min="14351" max="14351" width="9.88671875" style="1" customWidth="1"/>
    <col min="14352" max="14352" width="8.6640625" style="1" customWidth="1"/>
    <col min="14353" max="14353" width="9.6640625" style="1" customWidth="1"/>
    <col min="14354" max="14354" width="10.109375" style="1" customWidth="1"/>
    <col min="14355" max="14355" width="9.33203125" style="1" customWidth="1"/>
    <col min="14356" max="14357" width="9.6640625" style="1" customWidth="1"/>
    <col min="14358" max="14359" width="9.5546875" style="1" customWidth="1"/>
    <col min="14360" max="14361" width="10" style="1" customWidth="1"/>
    <col min="14362" max="14362" width="12" style="1" customWidth="1"/>
    <col min="14363" max="14363" width="0" style="1" hidden="1" customWidth="1"/>
    <col min="14364" max="14364" width="12.109375" style="1" customWidth="1"/>
    <col min="14365" max="14365" width="11.33203125" style="1" customWidth="1"/>
    <col min="14366" max="14366" width="10.109375" style="1" customWidth="1"/>
    <col min="14367" max="14385" width="0" style="1" hidden="1" customWidth="1"/>
    <col min="14386" max="14588" width="9.109375" style="1"/>
    <col min="14589" max="14589" width="7.109375" style="1" customWidth="1"/>
    <col min="14590" max="14591" width="11.5546875" style="1" customWidth="1"/>
    <col min="14592" max="14592" width="11.6640625" style="1" customWidth="1"/>
    <col min="14593" max="14594" width="12" style="1" customWidth="1"/>
    <col min="14595" max="14595" width="11.44140625" style="1" customWidth="1"/>
    <col min="14596" max="14598" width="11.33203125" style="1" customWidth="1"/>
    <col min="14599" max="14600" width="12.5546875" style="1" customWidth="1"/>
    <col min="14601" max="14601" width="12.33203125" style="1" customWidth="1"/>
    <col min="14602" max="14603" width="11.5546875" style="1" customWidth="1"/>
    <col min="14604" max="14604" width="11.6640625" style="1" customWidth="1"/>
    <col min="14605" max="14605" width="2.109375" style="1" customWidth="1"/>
    <col min="14606" max="14606" width="8.5546875" style="1" customWidth="1"/>
    <col min="14607" max="14607" width="9.88671875" style="1" customWidth="1"/>
    <col min="14608" max="14608" width="8.6640625" style="1" customWidth="1"/>
    <col min="14609" max="14609" width="9.6640625" style="1" customWidth="1"/>
    <col min="14610" max="14610" width="10.109375" style="1" customWidth="1"/>
    <col min="14611" max="14611" width="9.33203125" style="1" customWidth="1"/>
    <col min="14612" max="14613" width="9.6640625" style="1" customWidth="1"/>
    <col min="14614" max="14615" width="9.5546875" style="1" customWidth="1"/>
    <col min="14616" max="14617" width="10" style="1" customWidth="1"/>
    <col min="14618" max="14618" width="12" style="1" customWidth="1"/>
    <col min="14619" max="14619" width="0" style="1" hidden="1" customWidth="1"/>
    <col min="14620" max="14620" width="12.109375" style="1" customWidth="1"/>
    <col min="14621" max="14621" width="11.33203125" style="1" customWidth="1"/>
    <col min="14622" max="14622" width="10.109375" style="1" customWidth="1"/>
    <col min="14623" max="14641" width="0" style="1" hidden="1" customWidth="1"/>
    <col min="14642" max="14844" width="9.109375" style="1"/>
    <col min="14845" max="14845" width="7.109375" style="1" customWidth="1"/>
    <col min="14846" max="14847" width="11.5546875" style="1" customWidth="1"/>
    <col min="14848" max="14848" width="11.6640625" style="1" customWidth="1"/>
    <col min="14849" max="14850" width="12" style="1" customWidth="1"/>
    <col min="14851" max="14851" width="11.44140625" style="1" customWidth="1"/>
    <col min="14852" max="14854" width="11.33203125" style="1" customWidth="1"/>
    <col min="14855" max="14856" width="12.5546875" style="1" customWidth="1"/>
    <col min="14857" max="14857" width="12.33203125" style="1" customWidth="1"/>
    <col min="14858" max="14859" width="11.5546875" style="1" customWidth="1"/>
    <col min="14860" max="14860" width="11.6640625" style="1" customWidth="1"/>
    <col min="14861" max="14861" width="2.109375" style="1" customWidth="1"/>
    <col min="14862" max="14862" width="8.5546875" style="1" customWidth="1"/>
    <col min="14863" max="14863" width="9.88671875" style="1" customWidth="1"/>
    <col min="14864" max="14864" width="8.6640625" style="1" customWidth="1"/>
    <col min="14865" max="14865" width="9.6640625" style="1" customWidth="1"/>
    <col min="14866" max="14866" width="10.109375" style="1" customWidth="1"/>
    <col min="14867" max="14867" width="9.33203125" style="1" customWidth="1"/>
    <col min="14868" max="14869" width="9.6640625" style="1" customWidth="1"/>
    <col min="14870" max="14871" width="9.5546875" style="1" customWidth="1"/>
    <col min="14872" max="14873" width="10" style="1" customWidth="1"/>
    <col min="14874" max="14874" width="12" style="1" customWidth="1"/>
    <col min="14875" max="14875" width="0" style="1" hidden="1" customWidth="1"/>
    <col min="14876" max="14876" width="12.109375" style="1" customWidth="1"/>
    <col min="14877" max="14877" width="11.33203125" style="1" customWidth="1"/>
    <col min="14878" max="14878" width="10.109375" style="1" customWidth="1"/>
    <col min="14879" max="14897" width="0" style="1" hidden="1" customWidth="1"/>
    <col min="14898" max="15100" width="9.109375" style="1"/>
    <col min="15101" max="15101" width="7.109375" style="1" customWidth="1"/>
    <col min="15102" max="15103" width="11.5546875" style="1" customWidth="1"/>
    <col min="15104" max="15104" width="11.6640625" style="1" customWidth="1"/>
    <col min="15105" max="15106" width="12" style="1" customWidth="1"/>
    <col min="15107" max="15107" width="11.44140625" style="1" customWidth="1"/>
    <col min="15108" max="15110" width="11.33203125" style="1" customWidth="1"/>
    <col min="15111" max="15112" width="12.5546875" style="1" customWidth="1"/>
    <col min="15113" max="15113" width="12.33203125" style="1" customWidth="1"/>
    <col min="15114" max="15115" width="11.5546875" style="1" customWidth="1"/>
    <col min="15116" max="15116" width="11.6640625" style="1" customWidth="1"/>
    <col min="15117" max="15117" width="2.109375" style="1" customWidth="1"/>
    <col min="15118" max="15118" width="8.5546875" style="1" customWidth="1"/>
    <col min="15119" max="15119" width="9.88671875" style="1" customWidth="1"/>
    <col min="15120" max="15120" width="8.6640625" style="1" customWidth="1"/>
    <col min="15121" max="15121" width="9.6640625" style="1" customWidth="1"/>
    <col min="15122" max="15122" width="10.109375" style="1" customWidth="1"/>
    <col min="15123" max="15123" width="9.33203125" style="1" customWidth="1"/>
    <col min="15124" max="15125" width="9.6640625" style="1" customWidth="1"/>
    <col min="15126" max="15127" width="9.5546875" style="1" customWidth="1"/>
    <col min="15128" max="15129" width="10" style="1" customWidth="1"/>
    <col min="15130" max="15130" width="12" style="1" customWidth="1"/>
    <col min="15131" max="15131" width="0" style="1" hidden="1" customWidth="1"/>
    <col min="15132" max="15132" width="12.109375" style="1" customWidth="1"/>
    <col min="15133" max="15133" width="11.33203125" style="1" customWidth="1"/>
    <col min="15134" max="15134" width="10.109375" style="1" customWidth="1"/>
    <col min="15135" max="15153" width="0" style="1" hidden="1" customWidth="1"/>
    <col min="15154" max="15356" width="9.109375" style="1"/>
    <col min="15357" max="15357" width="7.109375" style="1" customWidth="1"/>
    <col min="15358" max="15359" width="11.5546875" style="1" customWidth="1"/>
    <col min="15360" max="15360" width="11.6640625" style="1" customWidth="1"/>
    <col min="15361" max="15362" width="12" style="1" customWidth="1"/>
    <col min="15363" max="15363" width="11.44140625" style="1" customWidth="1"/>
    <col min="15364" max="15366" width="11.33203125" style="1" customWidth="1"/>
    <col min="15367" max="15368" width="12.5546875" style="1" customWidth="1"/>
    <col min="15369" max="15369" width="12.33203125" style="1" customWidth="1"/>
    <col min="15370" max="15371" width="11.5546875" style="1" customWidth="1"/>
    <col min="15372" max="15372" width="11.6640625" style="1" customWidth="1"/>
    <col min="15373" max="15373" width="2.109375" style="1" customWidth="1"/>
    <col min="15374" max="15374" width="8.5546875" style="1" customWidth="1"/>
    <col min="15375" max="15375" width="9.88671875" style="1" customWidth="1"/>
    <col min="15376" max="15376" width="8.6640625" style="1" customWidth="1"/>
    <col min="15377" max="15377" width="9.6640625" style="1" customWidth="1"/>
    <col min="15378" max="15378" width="10.109375" style="1" customWidth="1"/>
    <col min="15379" max="15379" width="9.33203125" style="1" customWidth="1"/>
    <col min="15380" max="15381" width="9.6640625" style="1" customWidth="1"/>
    <col min="15382" max="15383" width="9.5546875" style="1" customWidth="1"/>
    <col min="15384" max="15385" width="10" style="1" customWidth="1"/>
    <col min="15386" max="15386" width="12" style="1" customWidth="1"/>
    <col min="15387" max="15387" width="0" style="1" hidden="1" customWidth="1"/>
    <col min="15388" max="15388" width="12.109375" style="1" customWidth="1"/>
    <col min="15389" max="15389" width="11.33203125" style="1" customWidth="1"/>
    <col min="15390" max="15390" width="10.109375" style="1" customWidth="1"/>
    <col min="15391" max="15409" width="0" style="1" hidden="1" customWidth="1"/>
    <col min="15410" max="15612" width="9.109375" style="1"/>
    <col min="15613" max="15613" width="7.109375" style="1" customWidth="1"/>
    <col min="15614" max="15615" width="11.5546875" style="1" customWidth="1"/>
    <col min="15616" max="15616" width="11.6640625" style="1" customWidth="1"/>
    <col min="15617" max="15618" width="12" style="1" customWidth="1"/>
    <col min="15619" max="15619" width="11.44140625" style="1" customWidth="1"/>
    <col min="15620" max="15622" width="11.33203125" style="1" customWidth="1"/>
    <col min="15623" max="15624" width="12.5546875" style="1" customWidth="1"/>
    <col min="15625" max="15625" width="12.33203125" style="1" customWidth="1"/>
    <col min="15626" max="15627" width="11.5546875" style="1" customWidth="1"/>
    <col min="15628" max="15628" width="11.6640625" style="1" customWidth="1"/>
    <col min="15629" max="15629" width="2.109375" style="1" customWidth="1"/>
    <col min="15630" max="15630" width="8.5546875" style="1" customWidth="1"/>
    <col min="15631" max="15631" width="9.88671875" style="1" customWidth="1"/>
    <col min="15632" max="15632" width="8.6640625" style="1" customWidth="1"/>
    <col min="15633" max="15633" width="9.6640625" style="1" customWidth="1"/>
    <col min="15634" max="15634" width="10.109375" style="1" customWidth="1"/>
    <col min="15635" max="15635" width="9.33203125" style="1" customWidth="1"/>
    <col min="15636" max="15637" width="9.6640625" style="1" customWidth="1"/>
    <col min="15638" max="15639" width="9.5546875" style="1" customWidth="1"/>
    <col min="15640" max="15641" width="10" style="1" customWidth="1"/>
    <col min="15642" max="15642" width="12" style="1" customWidth="1"/>
    <col min="15643" max="15643" width="0" style="1" hidden="1" customWidth="1"/>
    <col min="15644" max="15644" width="12.109375" style="1" customWidth="1"/>
    <col min="15645" max="15645" width="11.33203125" style="1" customWidth="1"/>
    <col min="15646" max="15646" width="10.109375" style="1" customWidth="1"/>
    <col min="15647" max="15665" width="0" style="1" hidden="1" customWidth="1"/>
    <col min="15666" max="15868" width="9.109375" style="1"/>
    <col min="15869" max="15869" width="7.109375" style="1" customWidth="1"/>
    <col min="15870" max="15871" width="11.5546875" style="1" customWidth="1"/>
    <col min="15872" max="15872" width="11.6640625" style="1" customWidth="1"/>
    <col min="15873" max="15874" width="12" style="1" customWidth="1"/>
    <col min="15875" max="15875" width="11.44140625" style="1" customWidth="1"/>
    <col min="15876" max="15878" width="11.33203125" style="1" customWidth="1"/>
    <col min="15879" max="15880" width="12.5546875" style="1" customWidth="1"/>
    <col min="15881" max="15881" width="12.33203125" style="1" customWidth="1"/>
    <col min="15882" max="15883" width="11.5546875" style="1" customWidth="1"/>
    <col min="15884" max="15884" width="11.6640625" style="1" customWidth="1"/>
    <col min="15885" max="15885" width="2.109375" style="1" customWidth="1"/>
    <col min="15886" max="15886" width="8.5546875" style="1" customWidth="1"/>
    <col min="15887" max="15887" width="9.88671875" style="1" customWidth="1"/>
    <col min="15888" max="15888" width="8.6640625" style="1" customWidth="1"/>
    <col min="15889" max="15889" width="9.6640625" style="1" customWidth="1"/>
    <col min="15890" max="15890" width="10.109375" style="1" customWidth="1"/>
    <col min="15891" max="15891" width="9.33203125" style="1" customWidth="1"/>
    <col min="15892" max="15893" width="9.6640625" style="1" customWidth="1"/>
    <col min="15894" max="15895" width="9.5546875" style="1" customWidth="1"/>
    <col min="15896" max="15897" width="10" style="1" customWidth="1"/>
    <col min="15898" max="15898" width="12" style="1" customWidth="1"/>
    <col min="15899" max="15899" width="0" style="1" hidden="1" customWidth="1"/>
    <col min="15900" max="15900" width="12.109375" style="1" customWidth="1"/>
    <col min="15901" max="15901" width="11.33203125" style="1" customWidth="1"/>
    <col min="15902" max="15902" width="10.109375" style="1" customWidth="1"/>
    <col min="15903" max="15921" width="0" style="1" hidden="1" customWidth="1"/>
    <col min="15922" max="16124" width="9.109375" style="1"/>
    <col min="16125" max="16125" width="7.109375" style="1" customWidth="1"/>
    <col min="16126" max="16127" width="11.5546875" style="1" customWidth="1"/>
    <col min="16128" max="16128" width="11.6640625" style="1" customWidth="1"/>
    <col min="16129" max="16130" width="12" style="1" customWidth="1"/>
    <col min="16131" max="16131" width="11.44140625" style="1" customWidth="1"/>
    <col min="16132" max="16134" width="11.33203125" style="1" customWidth="1"/>
    <col min="16135" max="16136" width="12.5546875" style="1" customWidth="1"/>
    <col min="16137" max="16137" width="12.33203125" style="1" customWidth="1"/>
    <col min="16138" max="16139" width="11.5546875" style="1" customWidth="1"/>
    <col min="16140" max="16140" width="11.6640625" style="1" customWidth="1"/>
    <col min="16141" max="16141" width="2.109375" style="1" customWidth="1"/>
    <col min="16142" max="16142" width="8.5546875" style="1" customWidth="1"/>
    <col min="16143" max="16143" width="9.88671875" style="1" customWidth="1"/>
    <col min="16144" max="16144" width="8.6640625" style="1" customWidth="1"/>
    <col min="16145" max="16145" width="9.6640625" style="1" customWidth="1"/>
    <col min="16146" max="16146" width="10.109375" style="1" customWidth="1"/>
    <col min="16147" max="16147" width="9.33203125" style="1" customWidth="1"/>
    <col min="16148" max="16149" width="9.6640625" style="1" customWidth="1"/>
    <col min="16150" max="16151" width="9.5546875" style="1" customWidth="1"/>
    <col min="16152" max="16153" width="10" style="1" customWidth="1"/>
    <col min="16154" max="16154" width="12" style="1" customWidth="1"/>
    <col min="16155" max="16155" width="0" style="1" hidden="1" customWidth="1"/>
    <col min="16156" max="16156" width="12.109375" style="1" customWidth="1"/>
    <col min="16157" max="16157" width="11.33203125" style="1" customWidth="1"/>
    <col min="16158" max="16158" width="10.109375" style="1" customWidth="1"/>
    <col min="16159" max="16177" width="0" style="1" hidden="1" customWidth="1"/>
    <col min="16178" max="16384" width="9.109375" style="1"/>
  </cols>
  <sheetData>
    <row r="1" spans="2:48" ht="15.6" collapsed="1">
      <c r="AF1" s="1">
        <v>93290</v>
      </c>
      <c r="AJ1" s="3" t="str">
        <f>AU5&amp;" дней "&amp;VLOOKUP(AV1,[1]БАЛАНСЫ!A431:E442,3,FALSE)&amp;" "&amp; AV4</f>
        <v>12 дней марта 2013</v>
      </c>
      <c r="AK1" s="4"/>
      <c r="AL1" s="5"/>
      <c r="AM1" s="6"/>
      <c r="AN1" s="7"/>
      <c r="AO1" s="6"/>
      <c r="AP1" s="8"/>
      <c r="AQ1" s="9"/>
      <c r="AR1" s="10"/>
      <c r="AS1" s="11"/>
      <c r="AT1" s="10"/>
      <c r="AU1" s="10" t="s">
        <v>4</v>
      </c>
      <c r="AV1" s="10">
        <f>[1]БАЛАНСЫ!H1</f>
        <v>3</v>
      </c>
    </row>
    <row r="2" spans="2:48" ht="21" customHeight="1">
      <c r="B2" s="499" t="s">
        <v>129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J2" s="33"/>
      <c r="AK2" s="140"/>
      <c r="AL2" s="141"/>
      <c r="AM2" s="121"/>
      <c r="AN2" s="142"/>
      <c r="AO2" s="121"/>
      <c r="AP2" s="143"/>
      <c r="AQ2" s="116"/>
      <c r="AR2" s="10"/>
      <c r="AS2" s="11"/>
      <c r="AT2" s="10"/>
      <c r="AU2" s="10"/>
      <c r="AV2" s="10"/>
    </row>
    <row r="3" spans="2:48" ht="16.2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J3" s="33"/>
      <c r="AK3" s="140"/>
      <c r="AL3" s="141"/>
      <c r="AM3" s="121"/>
      <c r="AN3" s="142"/>
      <c r="AO3" s="121"/>
      <c r="AP3" s="143"/>
      <c r="AQ3" s="116"/>
      <c r="AR3" s="10"/>
      <c r="AS3" s="11"/>
      <c r="AT3" s="10"/>
      <c r="AU3" s="10"/>
      <c r="AV3" s="10"/>
    </row>
    <row r="4" spans="2:48" ht="29.25" customHeight="1" thickBot="1">
      <c r="B4" s="512" t="s">
        <v>8</v>
      </c>
      <c r="C4" s="494" t="s">
        <v>178</v>
      </c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6"/>
      <c r="O4" s="502"/>
      <c r="P4" s="506" t="s">
        <v>75</v>
      </c>
      <c r="Q4" s="507"/>
      <c r="R4" s="502"/>
      <c r="S4" s="494" t="s">
        <v>141</v>
      </c>
      <c r="T4" s="495"/>
      <c r="U4" s="495"/>
      <c r="V4" s="495"/>
      <c r="W4" s="495"/>
      <c r="X4" s="495"/>
      <c r="Y4" s="495"/>
      <c r="Z4" s="495"/>
      <c r="AA4" s="495"/>
      <c r="AB4" s="495"/>
      <c r="AC4" s="496"/>
      <c r="AD4" s="137"/>
      <c r="AF4" s="481" t="s">
        <v>5</v>
      </c>
      <c r="AG4" s="481"/>
      <c r="AH4" s="481"/>
      <c r="AJ4" s="482" t="s">
        <v>6</v>
      </c>
      <c r="AK4" s="482"/>
      <c r="AL4" s="482"/>
      <c r="AM4" s="482"/>
      <c r="AN4" s="482"/>
      <c r="AO4" s="482"/>
      <c r="AP4" s="482"/>
      <c r="AQ4" s="482"/>
      <c r="AR4" s="10"/>
      <c r="AS4" s="10"/>
      <c r="AT4" s="10"/>
      <c r="AU4" s="10" t="s">
        <v>7</v>
      </c>
      <c r="AV4" s="12">
        <f>[1]БАЛАНСЫ!H2</f>
        <v>2013</v>
      </c>
    </row>
    <row r="5" spans="2:48" ht="46.5" customHeight="1" thickBot="1">
      <c r="B5" s="513"/>
      <c r="C5" s="491" t="s">
        <v>137</v>
      </c>
      <c r="D5" s="492"/>
      <c r="E5" s="492"/>
      <c r="F5" s="492"/>
      <c r="G5" s="493"/>
      <c r="H5" s="517" t="s">
        <v>138</v>
      </c>
      <c r="I5" s="518"/>
      <c r="J5" s="518"/>
      <c r="K5" s="518"/>
      <c r="L5" s="500" t="s">
        <v>139</v>
      </c>
      <c r="M5" s="515" t="s">
        <v>133</v>
      </c>
      <c r="N5" s="244" t="s">
        <v>178</v>
      </c>
      <c r="O5" s="503"/>
      <c r="P5" s="508"/>
      <c r="Q5" s="509"/>
      <c r="R5" s="503"/>
      <c r="S5" s="244" t="s">
        <v>140</v>
      </c>
      <c r="T5" s="478" t="s">
        <v>11</v>
      </c>
      <c r="U5" s="479"/>
      <c r="V5" s="479"/>
      <c r="W5" s="479"/>
      <c r="X5" s="480"/>
      <c r="Y5" s="485" t="s">
        <v>12</v>
      </c>
      <c r="Z5" s="497" t="s">
        <v>142</v>
      </c>
      <c r="AA5" s="487" t="s">
        <v>3</v>
      </c>
      <c r="AB5" s="489" t="s">
        <v>143</v>
      </c>
      <c r="AC5" s="483" t="s">
        <v>144</v>
      </c>
      <c r="AD5" s="476" t="s">
        <v>13</v>
      </c>
      <c r="AF5" s="481"/>
      <c r="AG5" s="481"/>
      <c r="AH5" s="481"/>
      <c r="AJ5" s="13" t="s">
        <v>14</v>
      </c>
      <c r="AK5" s="14" t="s">
        <v>15</v>
      </c>
      <c r="AL5" s="14" t="s">
        <v>16</v>
      </c>
      <c r="AM5" s="15" t="s">
        <v>17</v>
      </c>
      <c r="AN5" s="14" t="s">
        <v>18</v>
      </c>
      <c r="AO5" s="16" t="s">
        <v>19</v>
      </c>
      <c r="AP5" s="17" t="s">
        <v>20</v>
      </c>
      <c r="AQ5" s="18" t="s">
        <v>21</v>
      </c>
      <c r="AR5" s="19" t="s">
        <v>22</v>
      </c>
      <c r="AS5" s="20" t="s">
        <v>23</v>
      </c>
      <c r="AT5" s="21" t="s">
        <v>24</v>
      </c>
      <c r="AU5" s="12">
        <f>+[1]БАЛАНСЫ!H3</f>
        <v>12</v>
      </c>
      <c r="AV5" s="12">
        <f>VLOOKUP(AV1,[1]БАЛАНСЫ!A431:E442,5,FALSE)</f>
        <v>31</v>
      </c>
    </row>
    <row r="6" spans="2:48" ht="18" customHeight="1" thickBot="1">
      <c r="B6" s="513"/>
      <c r="C6" s="403" t="s">
        <v>134</v>
      </c>
      <c r="D6" s="405" t="s">
        <v>135</v>
      </c>
      <c r="E6" s="406" t="s">
        <v>136</v>
      </c>
      <c r="F6" s="407" t="s">
        <v>147</v>
      </c>
      <c r="G6" s="404" t="s">
        <v>148</v>
      </c>
      <c r="H6" s="401" t="s">
        <v>149</v>
      </c>
      <c r="I6" s="410" t="s">
        <v>150</v>
      </c>
      <c r="J6" s="410" t="s">
        <v>151</v>
      </c>
      <c r="K6" s="402" t="s">
        <v>159</v>
      </c>
      <c r="L6" s="501"/>
      <c r="M6" s="516"/>
      <c r="N6" s="245" t="s">
        <v>60</v>
      </c>
      <c r="O6" s="503"/>
      <c r="P6" s="510"/>
      <c r="Q6" s="511"/>
      <c r="R6" s="503"/>
      <c r="S6" s="245" t="s">
        <v>60</v>
      </c>
      <c r="T6" s="250" t="s">
        <v>61</v>
      </c>
      <c r="U6" s="251" t="s">
        <v>32</v>
      </c>
      <c r="V6" s="252" t="s">
        <v>33</v>
      </c>
      <c r="W6" s="253" t="s">
        <v>34</v>
      </c>
      <c r="X6" s="254" t="s">
        <v>60</v>
      </c>
      <c r="Y6" s="486"/>
      <c r="Z6" s="498"/>
      <c r="AA6" s="488"/>
      <c r="AB6" s="490"/>
      <c r="AC6" s="484"/>
      <c r="AD6" s="477"/>
      <c r="AF6" s="36"/>
      <c r="AG6" s="36"/>
      <c r="AH6" s="36"/>
      <c r="AI6" s="22"/>
      <c r="AJ6" s="23"/>
      <c r="AK6" s="24"/>
      <c r="AL6" s="25"/>
      <c r="AM6" s="26"/>
      <c r="AN6" s="27"/>
      <c r="AO6" s="28"/>
      <c r="AP6" s="29"/>
      <c r="AQ6" s="30"/>
      <c r="AR6" s="31"/>
      <c r="AS6" s="32"/>
      <c r="AT6" s="9"/>
      <c r="AU6" s="33"/>
      <c r="AV6" s="10"/>
    </row>
    <row r="7" spans="2:48" s="223" customFormat="1" ht="20.25" customHeight="1" thickBot="1">
      <c r="B7" s="514"/>
      <c r="C7" s="366" t="s">
        <v>74</v>
      </c>
      <c r="D7" s="285" t="s">
        <v>74</v>
      </c>
      <c r="E7" s="285" t="s">
        <v>74</v>
      </c>
      <c r="F7" s="285" t="s">
        <v>74</v>
      </c>
      <c r="G7" s="284" t="s">
        <v>74</v>
      </c>
      <c r="H7" s="366" t="s">
        <v>74</v>
      </c>
      <c r="I7" s="285" t="s">
        <v>74</v>
      </c>
      <c r="J7" s="285" t="s">
        <v>74</v>
      </c>
      <c r="K7" s="284" t="s">
        <v>74</v>
      </c>
      <c r="L7" s="366" t="s">
        <v>74</v>
      </c>
      <c r="M7" s="239" t="s">
        <v>74</v>
      </c>
      <c r="N7" s="239" t="s">
        <v>74</v>
      </c>
      <c r="O7" s="503"/>
      <c r="P7" s="219" t="s">
        <v>74</v>
      </c>
      <c r="Q7" s="221" t="s">
        <v>2</v>
      </c>
      <c r="R7" s="503"/>
      <c r="S7" s="219" t="s">
        <v>74</v>
      </c>
      <c r="T7" s="219" t="s">
        <v>74</v>
      </c>
      <c r="U7" s="285" t="s">
        <v>74</v>
      </c>
      <c r="V7" s="285" t="s">
        <v>74</v>
      </c>
      <c r="W7" s="285" t="s">
        <v>74</v>
      </c>
      <c r="X7" s="220" t="s">
        <v>74</v>
      </c>
      <c r="Y7" s="219" t="s">
        <v>74</v>
      </c>
      <c r="Z7" s="239" t="s">
        <v>74</v>
      </c>
      <c r="AA7" s="220" t="s">
        <v>74</v>
      </c>
      <c r="AB7" s="219" t="s">
        <v>74</v>
      </c>
      <c r="AC7" s="219" t="s">
        <v>74</v>
      </c>
      <c r="AD7" s="222"/>
      <c r="AF7" s="224"/>
      <c r="AG7" s="224"/>
      <c r="AH7" s="224"/>
      <c r="AI7" s="225"/>
      <c r="AJ7" s="226"/>
      <c r="AK7" s="227"/>
      <c r="AL7" s="228"/>
      <c r="AM7" s="229"/>
      <c r="AN7" s="230"/>
      <c r="AO7" s="231"/>
      <c r="AP7" s="232"/>
      <c r="AQ7" s="233"/>
      <c r="AR7" s="234"/>
      <c r="AS7" s="235"/>
      <c r="AT7" s="236"/>
      <c r="AU7" s="237"/>
      <c r="AV7" s="238"/>
    </row>
    <row r="8" spans="2:48" ht="15.6">
      <c r="B8" s="151">
        <v>1</v>
      </c>
      <c r="C8" s="256"/>
      <c r="D8" s="152"/>
      <c r="E8" s="152"/>
      <c r="F8" s="152"/>
      <c r="G8" s="259"/>
      <c r="H8" s="256"/>
      <c r="I8" s="152"/>
      <c r="J8" s="152"/>
      <c r="K8" s="259"/>
      <c r="L8" s="256"/>
      <c r="M8" s="240"/>
      <c r="N8" s="240"/>
      <c r="O8" s="503"/>
      <c r="P8" s="50"/>
      <c r="Q8" s="182"/>
      <c r="R8" s="505"/>
      <c r="S8" s="172"/>
      <c r="T8" s="144"/>
      <c r="U8" s="168"/>
      <c r="V8" s="168"/>
      <c r="W8" s="168"/>
      <c r="X8" s="145"/>
      <c r="Y8" s="172"/>
      <c r="Z8" s="172"/>
      <c r="AA8" s="49"/>
      <c r="AB8" s="172"/>
      <c r="AC8" s="173"/>
      <c r="AD8" s="52"/>
      <c r="AF8" s="53">
        <v>1</v>
      </c>
      <c r="AG8" s="54">
        <v>3156437</v>
      </c>
      <c r="AH8" s="55">
        <f>AG8</f>
        <v>3156437</v>
      </c>
      <c r="AI8" s="56" t="e">
        <f>+AG8/#REF!</f>
        <v>#REF!</v>
      </c>
      <c r="AJ8" s="38"/>
      <c r="AK8" s="57"/>
      <c r="AL8" s="40"/>
      <c r="AM8" s="58">
        <f>[1]БАЛАНСЫ!E106/AV5*AU5</f>
        <v>73057.93548387097</v>
      </c>
      <c r="AN8" s="6">
        <v>614102</v>
      </c>
      <c r="AO8" s="59">
        <v>14112</v>
      </c>
      <c r="AP8" s="41">
        <f>AM8</f>
        <v>73057.93548387097</v>
      </c>
      <c r="AQ8" s="30"/>
      <c r="AR8" s="31"/>
      <c r="AS8" s="42"/>
      <c r="AT8" s="9"/>
      <c r="AU8" s="10"/>
      <c r="AV8" s="12"/>
    </row>
    <row r="9" spans="2:48" ht="15.6">
      <c r="B9" s="148">
        <v>2</v>
      </c>
      <c r="C9" s="257"/>
      <c r="D9" s="146"/>
      <c r="E9" s="146"/>
      <c r="F9" s="146"/>
      <c r="G9" s="260"/>
      <c r="H9" s="257"/>
      <c r="I9" s="146"/>
      <c r="J9" s="146"/>
      <c r="K9" s="260"/>
      <c r="L9" s="257"/>
      <c r="M9" s="241"/>
      <c r="N9" s="241"/>
      <c r="O9" s="503"/>
      <c r="P9" s="65"/>
      <c r="Q9" s="149"/>
      <c r="R9" s="505"/>
      <c r="S9" s="69"/>
      <c r="T9" s="138"/>
      <c r="U9" s="67"/>
      <c r="V9" s="67"/>
      <c r="W9" s="67"/>
      <c r="X9" s="68"/>
      <c r="Y9" s="69"/>
      <c r="Z9" s="69"/>
      <c r="AA9" s="64"/>
      <c r="AB9" s="69"/>
      <c r="AC9" s="154"/>
      <c r="AD9" s="66"/>
      <c r="AF9" s="53">
        <v>2</v>
      </c>
      <c r="AG9" s="54">
        <v>3219717</v>
      </c>
      <c r="AH9" s="55">
        <f t="shared" ref="AH9:AH31" si="0">AH8+AG9</f>
        <v>6376154</v>
      </c>
      <c r="AI9" s="56" t="e">
        <f>+AG9/#REF!</f>
        <v>#REF!</v>
      </c>
      <c r="AJ9" s="38" t="s">
        <v>37</v>
      </c>
      <c r="AK9" s="70">
        <f>[1]КислПл!B9</f>
        <v>113</v>
      </c>
      <c r="AL9" s="40" t="e">
        <f>#REF!</f>
        <v>#REF!</v>
      </c>
      <c r="AM9" s="58" t="e">
        <f t="shared" ref="AM9:AM14" si="1">AL9*AK9</f>
        <v>#REF!</v>
      </c>
      <c r="AN9" s="6">
        <v>614202</v>
      </c>
      <c r="AO9" s="59">
        <v>14121</v>
      </c>
      <c r="AP9" s="41" t="e">
        <f>AM9</f>
        <v>#REF!</v>
      </c>
      <c r="AQ9" s="30" t="e">
        <f t="shared" ref="AQ9:AQ14" si="2">AP9/AL9</f>
        <v>#REF!</v>
      </c>
      <c r="AR9" s="41" t="e">
        <f t="shared" ref="AR9:AR20" si="3">AP9-AM9</f>
        <v>#REF!</v>
      </c>
      <c r="AS9" s="42"/>
      <c r="AT9" s="71"/>
      <c r="AU9" s="10"/>
      <c r="AV9" s="10"/>
    </row>
    <row r="10" spans="2:48" ht="15.6">
      <c r="B10" s="148">
        <v>3</v>
      </c>
      <c r="C10" s="257"/>
      <c r="D10" s="146"/>
      <c r="E10" s="146"/>
      <c r="F10" s="146"/>
      <c r="G10" s="260"/>
      <c r="H10" s="257"/>
      <c r="I10" s="146"/>
      <c r="J10" s="146"/>
      <c r="K10" s="260"/>
      <c r="L10" s="257"/>
      <c r="M10" s="241"/>
      <c r="N10" s="241"/>
      <c r="O10" s="503"/>
      <c r="P10" s="65"/>
      <c r="Q10" s="149"/>
      <c r="R10" s="505"/>
      <c r="S10" s="69"/>
      <c r="T10" s="248"/>
      <c r="U10" s="67"/>
      <c r="V10" s="67"/>
      <c r="W10" s="67"/>
      <c r="X10" s="68"/>
      <c r="Y10" s="69"/>
      <c r="Z10" s="69"/>
      <c r="AA10" s="64"/>
      <c r="AB10" s="69"/>
      <c r="AC10" s="154"/>
      <c r="AD10" s="66"/>
      <c r="AF10" s="53">
        <v>3</v>
      </c>
      <c r="AG10" s="54">
        <v>3185568</v>
      </c>
      <c r="AH10" s="55">
        <f t="shared" si="0"/>
        <v>9561722</v>
      </c>
      <c r="AI10" s="56" t="e">
        <f>+AG10/#REF!</f>
        <v>#REF!</v>
      </c>
      <c r="AJ10" s="38" t="s">
        <v>38</v>
      </c>
      <c r="AK10" s="72">
        <f>[1]КислПл!B29</f>
        <v>175</v>
      </c>
      <c r="AL10" s="7" t="e">
        <f>#REF!/1000</f>
        <v>#REF!</v>
      </c>
      <c r="AM10" s="58" t="e">
        <f t="shared" si="1"/>
        <v>#REF!</v>
      </c>
      <c r="AN10" s="6">
        <v>614204</v>
      </c>
      <c r="AO10" s="59">
        <v>14122</v>
      </c>
      <c r="AP10" s="41" t="e">
        <f>AM10</f>
        <v>#REF!</v>
      </c>
      <c r="AQ10" s="30" t="e">
        <f t="shared" si="2"/>
        <v>#REF!</v>
      </c>
      <c r="AR10" s="31" t="e">
        <f t="shared" si="3"/>
        <v>#REF!</v>
      </c>
      <c r="AS10" s="32"/>
      <c r="AT10" s="71"/>
      <c r="AU10" s="10"/>
      <c r="AV10" s="10"/>
    </row>
    <row r="11" spans="2:48" ht="15.6">
      <c r="B11" s="148">
        <v>4</v>
      </c>
      <c r="C11" s="257"/>
      <c r="D11" s="146"/>
      <c r="E11" s="146"/>
      <c r="F11" s="146"/>
      <c r="G11" s="260"/>
      <c r="H11" s="257"/>
      <c r="I11" s="146"/>
      <c r="J11" s="146"/>
      <c r="K11" s="260"/>
      <c r="L11" s="257"/>
      <c r="M11" s="241"/>
      <c r="N11" s="241"/>
      <c r="O11" s="503"/>
      <c r="P11" s="65"/>
      <c r="Q11" s="149"/>
      <c r="R11" s="505"/>
      <c r="S11" s="69"/>
      <c r="T11" s="138"/>
      <c r="U11" s="67"/>
      <c r="V11" s="67"/>
      <c r="W11" s="67"/>
      <c r="X11" s="68"/>
      <c r="Y11" s="69"/>
      <c r="Z11" s="69"/>
      <c r="AA11" s="64"/>
      <c r="AB11" s="69"/>
      <c r="AC11" s="154"/>
      <c r="AD11" s="66"/>
      <c r="AF11" s="53">
        <v>4</v>
      </c>
      <c r="AG11" s="54">
        <v>3074002</v>
      </c>
      <c r="AH11" s="55">
        <f t="shared" si="0"/>
        <v>12635724</v>
      </c>
      <c r="AI11" s="56" t="e">
        <f>+AG11/#REF!</f>
        <v>#REF!</v>
      </c>
      <c r="AJ11" s="38" t="s">
        <v>39</v>
      </c>
      <c r="AK11" s="72">
        <f>[1]КислПл!B61</f>
        <v>250</v>
      </c>
      <c r="AL11" s="7" t="e">
        <f>#REF!+#REF!+#REF!/1000</f>
        <v>#REF!</v>
      </c>
      <c r="AM11" s="58" t="e">
        <f t="shared" si="1"/>
        <v>#REF!</v>
      </c>
      <c r="AN11" s="6">
        <v>614104</v>
      </c>
      <c r="AO11" s="59">
        <v>14114</v>
      </c>
      <c r="AP11" s="41" t="e">
        <f>AM11</f>
        <v>#REF!</v>
      </c>
      <c r="AQ11" s="30" t="e">
        <f t="shared" si="2"/>
        <v>#REF!</v>
      </c>
      <c r="AR11" s="31" t="e">
        <f t="shared" si="3"/>
        <v>#REF!</v>
      </c>
      <c r="AS11" s="32"/>
      <c r="AT11" s="71"/>
      <c r="AU11" s="10"/>
      <c r="AV11" s="10"/>
    </row>
    <row r="12" spans="2:48" ht="15.6">
      <c r="B12" s="148">
        <v>5</v>
      </c>
      <c r="C12" s="257"/>
      <c r="D12" s="146"/>
      <c r="E12" s="146"/>
      <c r="F12" s="146"/>
      <c r="G12" s="260"/>
      <c r="H12" s="257"/>
      <c r="I12" s="146"/>
      <c r="J12" s="146"/>
      <c r="K12" s="260"/>
      <c r="L12" s="257"/>
      <c r="M12" s="241"/>
      <c r="N12" s="241"/>
      <c r="O12" s="503"/>
      <c r="P12" s="65"/>
      <c r="Q12" s="149"/>
      <c r="R12" s="505"/>
      <c r="S12" s="69"/>
      <c r="T12" s="138"/>
      <c r="U12" s="67"/>
      <c r="V12" s="67"/>
      <c r="W12" s="67"/>
      <c r="X12" s="68"/>
      <c r="Y12" s="69"/>
      <c r="Z12" s="69"/>
      <c r="AA12" s="64"/>
      <c r="AB12" s="69"/>
      <c r="AC12" s="154"/>
      <c r="AD12" s="66"/>
      <c r="AF12" s="53">
        <v>5</v>
      </c>
      <c r="AG12" s="54">
        <v>3426723</v>
      </c>
      <c r="AH12" s="55">
        <f t="shared" si="0"/>
        <v>16062447</v>
      </c>
      <c r="AI12" s="56" t="e">
        <f>+AG12/#REF!</f>
        <v>#REF!</v>
      </c>
      <c r="AJ12" s="38" t="s">
        <v>40</v>
      </c>
      <c r="AK12" s="72">
        <f>[1]КислПл!B41</f>
        <v>1195</v>
      </c>
      <c r="AL12" s="40" t="e">
        <f>#REF!</f>
        <v>#REF!</v>
      </c>
      <c r="AM12" s="58" t="e">
        <f t="shared" si="1"/>
        <v>#REF!</v>
      </c>
      <c r="AN12" s="6">
        <v>614105</v>
      </c>
      <c r="AO12" s="59">
        <v>14115</v>
      </c>
      <c r="AP12" s="41" t="e">
        <f>AM12</f>
        <v>#REF!</v>
      </c>
      <c r="AQ12" s="30" t="e">
        <f t="shared" si="2"/>
        <v>#REF!</v>
      </c>
      <c r="AR12" s="31" t="e">
        <f t="shared" si="3"/>
        <v>#REF!</v>
      </c>
      <c r="AS12" s="73"/>
      <c r="AT12" s="71"/>
      <c r="AU12" s="10"/>
      <c r="AV12" s="10"/>
    </row>
    <row r="13" spans="2:48" ht="15.6">
      <c r="B13" s="148">
        <v>6</v>
      </c>
      <c r="C13" s="257"/>
      <c r="D13" s="146"/>
      <c r="E13" s="146"/>
      <c r="F13" s="146"/>
      <c r="G13" s="260"/>
      <c r="H13" s="257"/>
      <c r="I13" s="146"/>
      <c r="J13" s="146"/>
      <c r="K13" s="260"/>
      <c r="L13" s="257"/>
      <c r="M13" s="241"/>
      <c r="N13" s="241"/>
      <c r="O13" s="503"/>
      <c r="P13" s="65"/>
      <c r="Q13" s="149"/>
      <c r="R13" s="505"/>
      <c r="S13" s="69"/>
      <c r="T13" s="138"/>
      <c r="U13" s="67"/>
      <c r="V13" s="67"/>
      <c r="W13" s="67"/>
      <c r="X13" s="68"/>
      <c r="Y13" s="69"/>
      <c r="Z13" s="69"/>
      <c r="AA13" s="64"/>
      <c r="AB13" s="69"/>
      <c r="AC13" s="154"/>
      <c r="AD13" s="66"/>
      <c r="AF13" s="53">
        <v>6</v>
      </c>
      <c r="AG13" s="54">
        <v>3333255</v>
      </c>
      <c r="AH13" s="55">
        <f t="shared" si="0"/>
        <v>19395702</v>
      </c>
      <c r="AI13" s="56" t="e">
        <f>+AG13/#REF!</f>
        <v>#REF!</v>
      </c>
      <c r="AJ13" s="38" t="s">
        <v>41</v>
      </c>
      <c r="AK13" s="39">
        <f>[1]КислПл!B14</f>
        <v>339.7</v>
      </c>
      <c r="AL13" s="7" t="e">
        <f>#REF!+#REF!+0.65*AL12+442.03/AV5*AU5</f>
        <v>#REF!</v>
      </c>
      <c r="AM13" s="58" t="e">
        <f t="shared" si="1"/>
        <v>#REF!</v>
      </c>
      <c r="AN13" s="6">
        <v>614106</v>
      </c>
      <c r="AO13" s="59">
        <v>14116</v>
      </c>
      <c r="AP13" s="74" t="e">
        <f>339.3*AL13</f>
        <v>#REF!</v>
      </c>
      <c r="AQ13" s="30" t="e">
        <f t="shared" si="2"/>
        <v>#REF!</v>
      </c>
      <c r="AR13" s="41" t="e">
        <f t="shared" si="3"/>
        <v>#REF!</v>
      </c>
      <c r="AS13" s="75"/>
      <c r="AT13" s="71"/>
      <c r="AU13" s="10"/>
      <c r="AV13" s="10"/>
    </row>
    <row r="14" spans="2:48" ht="15.6">
      <c r="B14" s="148">
        <v>7</v>
      </c>
      <c r="C14" s="257"/>
      <c r="D14" s="146"/>
      <c r="E14" s="146"/>
      <c r="F14" s="146"/>
      <c r="G14" s="260"/>
      <c r="H14" s="257"/>
      <c r="I14" s="146"/>
      <c r="J14" s="146"/>
      <c r="K14" s="260"/>
      <c r="L14" s="257"/>
      <c r="M14" s="241"/>
      <c r="N14" s="241"/>
      <c r="O14" s="503"/>
      <c r="P14" s="65"/>
      <c r="Q14" s="149"/>
      <c r="R14" s="505"/>
      <c r="S14" s="69"/>
      <c r="T14" s="138"/>
      <c r="U14" s="67"/>
      <c r="V14" s="67"/>
      <c r="W14" s="67"/>
      <c r="X14" s="68"/>
      <c r="Y14" s="69"/>
      <c r="Z14" s="69"/>
      <c r="AA14" s="64"/>
      <c r="AB14" s="69"/>
      <c r="AC14" s="154"/>
      <c r="AD14" s="66"/>
      <c r="AF14" s="53">
        <v>7</v>
      </c>
      <c r="AG14" s="54">
        <v>3334508</v>
      </c>
      <c r="AH14" s="55">
        <f t="shared" si="0"/>
        <v>22730210</v>
      </c>
      <c r="AI14" s="56" t="e">
        <f>+AG14/#REF!</f>
        <v>#REF!</v>
      </c>
      <c r="AJ14" s="38" t="s">
        <v>42</v>
      </c>
      <c r="AK14" s="76">
        <f>[1]КислПл!B18</f>
        <v>110.20405764726476</v>
      </c>
      <c r="AL14" s="77">
        <f>([1]БАЛАНСЫ!E331/AV5*AU5)*0.96</f>
        <v>44582.771612903227</v>
      </c>
      <c r="AM14" s="58">
        <f t="shared" si="1"/>
        <v>4913202.3329032259</v>
      </c>
      <c r="AN14" s="6">
        <v>614109</v>
      </c>
      <c r="AO14" s="59">
        <v>14119</v>
      </c>
      <c r="AP14" s="74">
        <f>110*AL14</f>
        <v>4904104.8774193553</v>
      </c>
      <c r="AQ14" s="30">
        <f t="shared" si="2"/>
        <v>110.00000000000001</v>
      </c>
      <c r="AR14" s="41">
        <f t="shared" si="3"/>
        <v>-9097.4554838705808</v>
      </c>
      <c r="AS14" s="42"/>
      <c r="AT14" s="71"/>
      <c r="AU14" s="10"/>
      <c r="AV14" s="12"/>
    </row>
    <row r="15" spans="2:48" ht="15.6">
      <c r="B15" s="148">
        <v>8</v>
      </c>
      <c r="C15" s="257"/>
      <c r="D15" s="146"/>
      <c r="E15" s="146"/>
      <c r="F15" s="146"/>
      <c r="G15" s="260"/>
      <c r="H15" s="257"/>
      <c r="I15" s="146"/>
      <c r="J15" s="146"/>
      <c r="K15" s="260"/>
      <c r="L15" s="257"/>
      <c r="M15" s="241"/>
      <c r="N15" s="241"/>
      <c r="O15" s="503"/>
      <c r="P15" s="65"/>
      <c r="Q15" s="149"/>
      <c r="R15" s="505"/>
      <c r="S15" s="69"/>
      <c r="T15" s="138"/>
      <c r="U15" s="67"/>
      <c r="V15" s="67"/>
      <c r="W15" s="67"/>
      <c r="X15" s="68"/>
      <c r="Y15" s="69"/>
      <c r="Z15" s="69"/>
      <c r="AA15" s="64"/>
      <c r="AB15" s="69"/>
      <c r="AC15" s="154"/>
      <c r="AD15" s="66"/>
      <c r="AF15" s="53">
        <v>8</v>
      </c>
      <c r="AG15" s="54">
        <v>3073136</v>
      </c>
      <c r="AH15" s="55">
        <f t="shared" si="0"/>
        <v>25803346</v>
      </c>
      <c r="AI15" s="56" t="e">
        <f>+AG15/#REF!</f>
        <v>#REF!</v>
      </c>
      <c r="AJ15" s="38"/>
      <c r="AK15" s="57"/>
      <c r="AL15" s="40"/>
      <c r="AM15" s="58">
        <f>[1]БАЛАНСЫ!E107/AV5*AU5</f>
        <v>5693.8064516129034</v>
      </c>
      <c r="AN15" s="6">
        <v>614109</v>
      </c>
      <c r="AO15" s="59">
        <v>14119</v>
      </c>
      <c r="AP15" s="41">
        <f t="shared" ref="AP15:AP20" si="4">AM15</f>
        <v>5693.8064516129034</v>
      </c>
      <c r="AQ15" s="30"/>
      <c r="AR15" s="31">
        <f t="shared" si="3"/>
        <v>0</v>
      </c>
      <c r="AS15" s="3"/>
      <c r="AT15" s="71"/>
      <c r="AU15" s="10"/>
      <c r="AV15" s="12"/>
    </row>
    <row r="16" spans="2:48" ht="15.6">
      <c r="B16" s="148">
        <v>9</v>
      </c>
      <c r="C16" s="257"/>
      <c r="D16" s="146"/>
      <c r="E16" s="146"/>
      <c r="F16" s="146"/>
      <c r="G16" s="260"/>
      <c r="H16" s="257"/>
      <c r="I16" s="146"/>
      <c r="J16" s="146"/>
      <c r="K16" s="260"/>
      <c r="L16" s="257"/>
      <c r="M16" s="241"/>
      <c r="N16" s="241"/>
      <c r="O16" s="503"/>
      <c r="P16" s="65"/>
      <c r="Q16" s="149"/>
      <c r="R16" s="505"/>
      <c r="S16" s="69"/>
      <c r="T16" s="138"/>
      <c r="U16" s="67"/>
      <c r="V16" s="67"/>
      <c r="W16" s="67"/>
      <c r="X16" s="68"/>
      <c r="Y16" s="69"/>
      <c r="Z16" s="69"/>
      <c r="AA16" s="64"/>
      <c r="AB16" s="69"/>
      <c r="AC16" s="154"/>
      <c r="AD16" s="66"/>
      <c r="AF16" s="53">
        <v>9</v>
      </c>
      <c r="AG16" s="54">
        <v>3302823</v>
      </c>
      <c r="AH16" s="55">
        <f t="shared" si="0"/>
        <v>29106169</v>
      </c>
      <c r="AI16" s="56" t="e">
        <f>+AG16/#REF!</f>
        <v>#REF!</v>
      </c>
      <c r="AJ16" s="78" t="s">
        <v>43</v>
      </c>
      <c r="AK16" s="72">
        <f>[1]КислПл!B24</f>
        <v>7500</v>
      </c>
      <c r="AL16" s="7" t="e">
        <f>110*(#REF!+AL11)/1000+1.3/AV5*AU5</f>
        <v>#REF!</v>
      </c>
      <c r="AM16" s="58" t="e">
        <f>AL16*AK16</f>
        <v>#REF!</v>
      </c>
      <c r="AN16" s="6">
        <v>614110</v>
      </c>
      <c r="AO16" s="59">
        <v>14120</v>
      </c>
      <c r="AP16" s="31" t="e">
        <f t="shared" si="4"/>
        <v>#REF!</v>
      </c>
      <c r="AQ16" s="79" t="e">
        <f>AP16/AL16</f>
        <v>#REF!</v>
      </c>
      <c r="AR16" s="31" t="e">
        <f t="shared" si="3"/>
        <v>#REF!</v>
      </c>
      <c r="AS16" s="80"/>
      <c r="AT16" s="71"/>
      <c r="AU16" s="10"/>
      <c r="AV16" s="10"/>
    </row>
    <row r="17" spans="2:48" ht="15.6">
      <c r="B17" s="148">
        <v>10</v>
      </c>
      <c r="C17" s="257"/>
      <c r="D17" s="146"/>
      <c r="E17" s="146"/>
      <c r="F17" s="146"/>
      <c r="G17" s="260"/>
      <c r="H17" s="257"/>
      <c r="I17" s="146"/>
      <c r="J17" s="146"/>
      <c r="K17" s="260"/>
      <c r="L17" s="257"/>
      <c r="M17" s="241"/>
      <c r="N17" s="241"/>
      <c r="O17" s="503"/>
      <c r="P17" s="65"/>
      <c r="Q17" s="149"/>
      <c r="R17" s="505"/>
      <c r="S17" s="69"/>
      <c r="T17" s="138"/>
      <c r="U17" s="67"/>
      <c r="V17" s="67"/>
      <c r="W17" s="67"/>
      <c r="X17" s="68"/>
      <c r="Y17" s="69"/>
      <c r="Z17" s="69"/>
      <c r="AA17" s="64"/>
      <c r="AB17" s="69"/>
      <c r="AC17" s="154"/>
      <c r="AD17" s="66"/>
      <c r="AF17" s="53">
        <v>10</v>
      </c>
      <c r="AG17" s="54">
        <v>3141556</v>
      </c>
      <c r="AH17" s="55">
        <f t="shared" si="0"/>
        <v>32247725</v>
      </c>
      <c r="AI17" s="56" t="e">
        <f>+AG17/#REF!</f>
        <v>#REF!</v>
      </c>
      <c r="AJ17" s="38" t="s">
        <v>44</v>
      </c>
      <c r="AK17" s="72">
        <f>[1]КислПл!B65</f>
        <v>1.1499999999999999</v>
      </c>
      <c r="AL17" s="5" t="e">
        <f>1.4*AL19/1000+#REF!</f>
        <v>#REF!</v>
      </c>
      <c r="AM17" s="81" t="e">
        <f>AL17*AK17</f>
        <v>#REF!</v>
      </c>
      <c r="AN17" s="6">
        <v>614103</v>
      </c>
      <c r="AO17" s="59">
        <v>14113</v>
      </c>
      <c r="AP17" s="41" t="e">
        <f t="shared" si="4"/>
        <v>#REF!</v>
      </c>
      <c r="AQ17" s="82" t="e">
        <f>AP17/AL17</f>
        <v>#REF!</v>
      </c>
      <c r="AR17" s="31" t="e">
        <f t="shared" si="3"/>
        <v>#REF!</v>
      </c>
      <c r="AS17" s="75"/>
      <c r="AT17" s="71"/>
      <c r="AU17" s="10"/>
      <c r="AV17" s="10"/>
    </row>
    <row r="18" spans="2:48" ht="15.6">
      <c r="B18" s="148">
        <v>11</v>
      </c>
      <c r="C18" s="257"/>
      <c r="D18" s="146"/>
      <c r="E18" s="146"/>
      <c r="F18" s="146"/>
      <c r="G18" s="260"/>
      <c r="H18" s="257"/>
      <c r="I18" s="146"/>
      <c r="J18" s="146"/>
      <c r="K18" s="260"/>
      <c r="L18" s="257"/>
      <c r="M18" s="241"/>
      <c r="N18" s="241"/>
      <c r="O18" s="503"/>
      <c r="P18" s="65"/>
      <c r="Q18" s="149"/>
      <c r="R18" s="505"/>
      <c r="S18" s="69"/>
      <c r="T18" s="138"/>
      <c r="U18" s="67"/>
      <c r="V18" s="67"/>
      <c r="W18" s="67"/>
      <c r="X18" s="68"/>
      <c r="Y18" s="69"/>
      <c r="Z18" s="69"/>
      <c r="AA18" s="64"/>
      <c r="AB18" s="69"/>
      <c r="AC18" s="154"/>
      <c r="AD18" s="66"/>
      <c r="AF18" s="53">
        <v>11</v>
      </c>
      <c r="AG18" s="54">
        <v>3225446</v>
      </c>
      <c r="AH18" s="55">
        <f t="shared" si="0"/>
        <v>35473171</v>
      </c>
      <c r="AI18" s="56" t="e">
        <f>+AG18/#REF!</f>
        <v>#REF!</v>
      </c>
      <c r="AJ18" s="38" t="s">
        <v>45</v>
      </c>
      <c r="AK18" s="72">
        <f>[1]КислПл!B55</f>
        <v>840</v>
      </c>
      <c r="AL18" s="83" t="e">
        <f>#REF!</f>
        <v>#REF!</v>
      </c>
      <c r="AM18" s="84" t="e">
        <f>AL18*AK18</f>
        <v>#REF!</v>
      </c>
      <c r="AN18" s="27">
        <v>614107</v>
      </c>
      <c r="AO18" s="28">
        <v>14117</v>
      </c>
      <c r="AP18" s="31" t="e">
        <f t="shared" si="4"/>
        <v>#REF!</v>
      </c>
      <c r="AQ18" s="30" t="e">
        <f>AP18/AL18</f>
        <v>#REF!</v>
      </c>
      <c r="AR18" s="31" t="e">
        <f t="shared" si="3"/>
        <v>#REF!</v>
      </c>
      <c r="AS18" s="85"/>
      <c r="AT18" s="71"/>
      <c r="AU18" s="10"/>
      <c r="AV18" s="10"/>
    </row>
    <row r="19" spans="2:48" ht="15.6">
      <c r="B19" s="148">
        <v>12</v>
      </c>
      <c r="C19" s="257"/>
      <c r="D19" s="146"/>
      <c r="E19" s="146"/>
      <c r="F19" s="146"/>
      <c r="G19" s="260"/>
      <c r="H19" s="257"/>
      <c r="I19" s="146"/>
      <c r="J19" s="146"/>
      <c r="K19" s="260"/>
      <c r="L19" s="257"/>
      <c r="M19" s="241"/>
      <c r="N19" s="241"/>
      <c r="O19" s="503"/>
      <c r="P19" s="65"/>
      <c r="Q19" s="149"/>
      <c r="R19" s="505"/>
      <c r="S19" s="69"/>
      <c r="T19" s="138"/>
      <c r="U19" s="67"/>
      <c r="V19" s="67"/>
      <c r="W19" s="67"/>
      <c r="X19" s="68"/>
      <c r="Y19" s="69"/>
      <c r="Z19" s="69"/>
      <c r="AA19" s="64"/>
      <c r="AB19" s="69"/>
      <c r="AC19" s="154"/>
      <c r="AD19" s="66"/>
      <c r="AF19" s="53">
        <v>12</v>
      </c>
      <c r="AG19" s="54">
        <v>3287773</v>
      </c>
      <c r="AH19" s="55">
        <f t="shared" si="0"/>
        <v>38760944</v>
      </c>
      <c r="AI19" s="56" t="e">
        <f>+AG19/#REF!</f>
        <v>#REF!</v>
      </c>
      <c r="AJ19" s="38" t="s">
        <v>46</v>
      </c>
      <c r="AK19" s="72">
        <f>[1]КислПл!B49</f>
        <v>2.5</v>
      </c>
      <c r="AL19" s="40" t="e">
        <f>#REF!</f>
        <v>#REF!</v>
      </c>
      <c r="AM19" s="84" t="e">
        <f>AL19*AK19</f>
        <v>#REF!</v>
      </c>
      <c r="AN19" s="27">
        <v>614108</v>
      </c>
      <c r="AO19" s="28">
        <v>14118</v>
      </c>
      <c r="AP19" s="31" t="e">
        <f t="shared" si="4"/>
        <v>#REF!</v>
      </c>
      <c r="AQ19" s="30" t="e">
        <f>AP19/AL19</f>
        <v>#REF!</v>
      </c>
      <c r="AR19" s="31" t="e">
        <f t="shared" si="3"/>
        <v>#REF!</v>
      </c>
      <c r="AS19" s="85"/>
      <c r="AT19" s="9"/>
      <c r="AU19" s="10"/>
      <c r="AV19" s="10"/>
    </row>
    <row r="20" spans="2:48" ht="16.2" thickBot="1">
      <c r="B20" s="148">
        <v>13</v>
      </c>
      <c r="C20" s="257"/>
      <c r="D20" s="146"/>
      <c r="E20" s="146"/>
      <c r="F20" s="146"/>
      <c r="G20" s="260"/>
      <c r="H20" s="257"/>
      <c r="I20" s="146"/>
      <c r="J20" s="146"/>
      <c r="K20" s="260"/>
      <c r="L20" s="257"/>
      <c r="M20" s="241"/>
      <c r="N20" s="241"/>
      <c r="O20" s="503"/>
      <c r="P20" s="65"/>
      <c r="Q20" s="149"/>
      <c r="R20" s="505"/>
      <c r="S20" s="69"/>
      <c r="T20" s="138"/>
      <c r="U20" s="67"/>
      <c r="V20" s="67"/>
      <c r="W20" s="67"/>
      <c r="X20" s="68"/>
      <c r="Y20" s="69"/>
      <c r="Z20" s="69"/>
      <c r="AA20" s="64"/>
      <c r="AB20" s="69"/>
      <c r="AC20" s="154"/>
      <c r="AD20" s="66"/>
      <c r="AF20" s="53">
        <v>13</v>
      </c>
      <c r="AG20" s="54">
        <v>3174383</v>
      </c>
      <c r="AH20" s="55">
        <f t="shared" si="0"/>
        <v>41935327</v>
      </c>
      <c r="AI20" s="56" t="e">
        <f>+AG20/#REF!</f>
        <v>#REF!</v>
      </c>
      <c r="AJ20" s="86" t="s">
        <v>47</v>
      </c>
      <c r="AK20" s="87"/>
      <c r="AL20" s="88"/>
      <c r="AM20" s="89"/>
      <c r="AN20" s="90"/>
      <c r="AO20" s="91">
        <v>1410115</v>
      </c>
      <c r="AP20" s="92">
        <f t="shared" si="4"/>
        <v>0</v>
      </c>
      <c r="AQ20" s="93"/>
      <c r="AR20" s="94">
        <f t="shared" si="3"/>
        <v>0</v>
      </c>
      <c r="AS20" s="95"/>
      <c r="AT20" s="96"/>
      <c r="AU20" s="10"/>
      <c r="AV20" s="10"/>
    </row>
    <row r="21" spans="2:48" ht="16.8" thickBot="1">
      <c r="B21" s="148">
        <v>14</v>
      </c>
      <c r="C21" s="257"/>
      <c r="D21" s="146"/>
      <c r="E21" s="146"/>
      <c r="F21" s="146"/>
      <c r="G21" s="260"/>
      <c r="H21" s="257"/>
      <c r="I21" s="146"/>
      <c r="J21" s="146"/>
      <c r="K21" s="260"/>
      <c r="L21" s="257"/>
      <c r="M21" s="241"/>
      <c r="N21" s="241"/>
      <c r="O21" s="503"/>
      <c r="P21" s="65"/>
      <c r="Q21" s="149"/>
      <c r="R21" s="505"/>
      <c r="S21" s="69"/>
      <c r="T21" s="138"/>
      <c r="U21" s="67"/>
      <c r="V21" s="67"/>
      <c r="W21" s="67"/>
      <c r="X21" s="68"/>
      <c r="Y21" s="69"/>
      <c r="Z21" s="69"/>
      <c r="AA21" s="64"/>
      <c r="AB21" s="69"/>
      <c r="AC21" s="154"/>
      <c r="AD21" s="66"/>
      <c r="AF21" s="53">
        <v>14</v>
      </c>
      <c r="AG21" s="54">
        <v>3019671</v>
      </c>
      <c r="AH21" s="55">
        <f t="shared" si="0"/>
        <v>44954998</v>
      </c>
      <c r="AI21" s="56" t="e">
        <f>+AG21/#REF!</f>
        <v>#REF!</v>
      </c>
      <c r="AJ21" s="97" t="s">
        <v>48</v>
      </c>
      <c r="AK21" s="98"/>
      <c r="AL21" s="99"/>
      <c r="AM21" s="100"/>
      <c r="AN21" s="101"/>
      <c r="AO21" s="102"/>
      <c r="AP21" s="103" t="e">
        <f>#REF!</f>
        <v>#REF!</v>
      </c>
      <c r="AQ21" s="102"/>
      <c r="AR21" s="104" t="e">
        <f>SUM(AR6:AR20)</f>
        <v>#REF!</v>
      </c>
      <c r="AS21" s="105"/>
      <c r="AT21" s="106"/>
      <c r="AU21" s="33"/>
      <c r="AV21" s="10"/>
    </row>
    <row r="22" spans="2:48" ht="16.2" thickBot="1">
      <c r="B22" s="148">
        <v>15</v>
      </c>
      <c r="C22" s="257"/>
      <c r="D22" s="146"/>
      <c r="E22" s="146"/>
      <c r="F22" s="146"/>
      <c r="G22" s="260"/>
      <c r="H22" s="257"/>
      <c r="I22" s="146"/>
      <c r="J22" s="146"/>
      <c r="K22" s="260"/>
      <c r="L22" s="257"/>
      <c r="M22" s="241"/>
      <c r="N22" s="241"/>
      <c r="O22" s="503"/>
      <c r="P22" s="65"/>
      <c r="Q22" s="149"/>
      <c r="R22" s="505"/>
      <c r="S22" s="69"/>
      <c r="T22" s="138"/>
      <c r="U22" s="67"/>
      <c r="V22" s="67"/>
      <c r="W22" s="67"/>
      <c r="X22" s="68"/>
      <c r="Y22" s="69"/>
      <c r="Z22" s="69"/>
      <c r="AA22" s="64"/>
      <c r="AB22" s="69"/>
      <c r="AC22" s="154"/>
      <c r="AD22" s="66"/>
      <c r="AF22" s="53">
        <v>15</v>
      </c>
      <c r="AG22" s="54">
        <v>2783688</v>
      </c>
      <c r="AH22" s="55">
        <f t="shared" si="0"/>
        <v>47738686</v>
      </c>
      <c r="AI22" s="56" t="e">
        <f>+AG22/#REF!</f>
        <v>#REF!</v>
      </c>
      <c r="AJ22" s="107" t="s">
        <v>49</v>
      </c>
      <c r="AK22" s="108">
        <f>[1]БАЛАНСЫ!D84</f>
        <v>1010</v>
      </c>
      <c r="AL22" s="109" t="e">
        <f>#REF!</f>
        <v>#REF!</v>
      </c>
      <c r="AM22" s="100" t="e">
        <f>AL22*AK22</f>
        <v>#REF!</v>
      </c>
      <c r="AN22" s="101"/>
      <c r="AO22" s="102"/>
      <c r="AP22" s="110" t="e">
        <f>AP21-AP13-AP14-AP15</f>
        <v>#REF!</v>
      </c>
      <c r="AQ22" s="111"/>
      <c r="AR22" s="112" t="e">
        <f>AP22-AM22</f>
        <v>#REF!</v>
      </c>
      <c r="AS22" s="112"/>
      <c r="AT22" s="106"/>
      <c r="AU22" s="10"/>
      <c r="AV22" s="10"/>
    </row>
    <row r="23" spans="2:48" ht="15.6">
      <c r="B23" s="148">
        <v>16</v>
      </c>
      <c r="C23" s="257"/>
      <c r="D23" s="146"/>
      <c r="E23" s="146"/>
      <c r="F23" s="146"/>
      <c r="G23" s="260"/>
      <c r="H23" s="257"/>
      <c r="I23" s="146"/>
      <c r="J23" s="146"/>
      <c r="K23" s="260"/>
      <c r="L23" s="257"/>
      <c r="M23" s="241"/>
      <c r="N23" s="241"/>
      <c r="O23" s="503"/>
      <c r="P23" s="65"/>
      <c r="Q23" s="149"/>
      <c r="R23" s="505"/>
      <c r="S23" s="69"/>
      <c r="T23" s="138"/>
      <c r="U23" s="67"/>
      <c r="V23" s="67"/>
      <c r="W23" s="67"/>
      <c r="X23" s="68"/>
      <c r="Y23" s="69"/>
      <c r="Z23" s="69"/>
      <c r="AA23" s="64"/>
      <c r="AB23" s="69"/>
      <c r="AC23" s="154"/>
      <c r="AD23" s="66"/>
      <c r="AF23" s="53">
        <v>16</v>
      </c>
      <c r="AG23" s="54">
        <v>3084044</v>
      </c>
      <c r="AH23" s="55">
        <f t="shared" si="0"/>
        <v>50822730</v>
      </c>
      <c r="AI23" s="56" t="e">
        <f>+AG23/#REF!</f>
        <v>#REF!</v>
      </c>
      <c r="AJ23" s="113" t="s">
        <v>50</v>
      </c>
      <c r="AK23" s="114">
        <f>[1]БАЛАНСЫ!E261</f>
        <v>0.1</v>
      </c>
      <c r="AL23" s="113" t="e">
        <f>AL22-#REF!</f>
        <v>#REF!</v>
      </c>
      <c r="AM23" s="115" t="e">
        <f>AL23/AL22*100</f>
        <v>#REF!</v>
      </c>
      <c r="AN23" s="116"/>
      <c r="AO23" s="10"/>
      <c r="AP23" s="11"/>
      <c r="AQ23" s="10"/>
      <c r="AR23" s="10"/>
      <c r="AS23" s="10"/>
      <c r="AT23" s="10"/>
      <c r="AU23" s="10"/>
      <c r="AV23" s="10"/>
    </row>
    <row r="24" spans="2:48" ht="16.2">
      <c r="B24" s="148">
        <v>17</v>
      </c>
      <c r="C24" s="257"/>
      <c r="D24" s="146"/>
      <c r="E24" s="146"/>
      <c r="F24" s="146"/>
      <c r="G24" s="260"/>
      <c r="H24" s="257"/>
      <c r="I24" s="146"/>
      <c r="J24" s="146"/>
      <c r="K24" s="260"/>
      <c r="L24" s="257"/>
      <c r="M24" s="241"/>
      <c r="N24" s="241"/>
      <c r="O24" s="503"/>
      <c r="P24" s="65"/>
      <c r="Q24" s="149"/>
      <c r="R24" s="505"/>
      <c r="S24" s="69"/>
      <c r="T24" s="138"/>
      <c r="U24" s="67"/>
      <c r="V24" s="67"/>
      <c r="W24" s="67"/>
      <c r="X24" s="68"/>
      <c r="Y24" s="69"/>
      <c r="Z24" s="69"/>
      <c r="AA24" s="64"/>
      <c r="AB24" s="69"/>
      <c r="AC24" s="154"/>
      <c r="AD24" s="66"/>
      <c r="AF24" s="53">
        <v>17</v>
      </c>
      <c r="AG24" s="54">
        <v>3067037</v>
      </c>
      <c r="AH24" s="55">
        <f t="shared" si="0"/>
        <v>53889767</v>
      </c>
      <c r="AI24" s="56" t="e">
        <f>+AG24/#REF!</f>
        <v>#REF!</v>
      </c>
      <c r="AJ24" s="475" t="s">
        <v>51</v>
      </c>
      <c r="AK24" s="475"/>
      <c r="AL24" s="475"/>
      <c r="AM24" s="475"/>
      <c r="AN24" s="475"/>
      <c r="AO24" s="475"/>
      <c r="AP24" s="475"/>
      <c r="AQ24" s="475"/>
      <c r="AR24" s="11"/>
      <c r="AS24" s="10"/>
      <c r="AT24" s="10"/>
      <c r="AU24" s="10"/>
      <c r="AV24" s="10"/>
    </row>
    <row r="25" spans="2:48" ht="15.6">
      <c r="B25" s="148">
        <v>18</v>
      </c>
      <c r="C25" s="257"/>
      <c r="D25" s="146"/>
      <c r="E25" s="146"/>
      <c r="F25" s="146"/>
      <c r="G25" s="260"/>
      <c r="H25" s="257"/>
      <c r="I25" s="146"/>
      <c r="J25" s="146"/>
      <c r="K25" s="260"/>
      <c r="L25" s="257"/>
      <c r="M25" s="241"/>
      <c r="N25" s="241"/>
      <c r="O25" s="503"/>
      <c r="P25" s="65"/>
      <c r="Q25" s="149"/>
      <c r="R25" s="505"/>
      <c r="S25" s="69"/>
      <c r="T25" s="138"/>
      <c r="U25" s="67"/>
      <c r="V25" s="67"/>
      <c r="W25" s="67"/>
      <c r="X25" s="68"/>
      <c r="Y25" s="69"/>
      <c r="Z25" s="69"/>
      <c r="AA25" s="64"/>
      <c r="AB25" s="69"/>
      <c r="AC25" s="154"/>
      <c r="AD25" s="66"/>
      <c r="AF25" s="53">
        <v>18</v>
      </c>
      <c r="AG25" s="54">
        <v>3039628</v>
      </c>
      <c r="AH25" s="55">
        <f t="shared" si="0"/>
        <v>56929395</v>
      </c>
      <c r="AI25" s="1" t="e">
        <f>+AG25/#REF!</f>
        <v>#REF!</v>
      </c>
      <c r="AJ25" s="40" t="s">
        <v>14</v>
      </c>
      <c r="AK25" s="117" t="s">
        <v>15</v>
      </c>
      <c r="AL25" s="117" t="s">
        <v>16</v>
      </c>
      <c r="AM25" s="117" t="s">
        <v>52</v>
      </c>
      <c r="AN25" s="118" t="s">
        <v>19</v>
      </c>
      <c r="AO25" s="117" t="s">
        <v>53</v>
      </c>
      <c r="AP25" s="117" t="s">
        <v>21</v>
      </c>
      <c r="AQ25" s="27" t="s">
        <v>22</v>
      </c>
      <c r="AR25" s="10"/>
      <c r="AS25" s="33"/>
      <c r="AT25" s="10"/>
      <c r="AU25" s="10"/>
      <c r="AV25" s="10"/>
    </row>
    <row r="26" spans="2:48" ht="15.6">
      <c r="B26" s="148">
        <v>19</v>
      </c>
      <c r="C26" s="257"/>
      <c r="D26" s="146"/>
      <c r="E26" s="146"/>
      <c r="F26" s="146"/>
      <c r="G26" s="260"/>
      <c r="H26" s="257"/>
      <c r="I26" s="146"/>
      <c r="J26" s="146"/>
      <c r="K26" s="260"/>
      <c r="L26" s="257"/>
      <c r="M26" s="241"/>
      <c r="N26" s="241"/>
      <c r="O26" s="503"/>
      <c r="P26" s="65"/>
      <c r="Q26" s="149"/>
      <c r="R26" s="505"/>
      <c r="S26" s="69"/>
      <c r="T26" s="138"/>
      <c r="U26" s="67"/>
      <c r="V26" s="67"/>
      <c r="W26" s="67"/>
      <c r="X26" s="68"/>
      <c r="Y26" s="69"/>
      <c r="Z26" s="69"/>
      <c r="AA26" s="64"/>
      <c r="AB26" s="69"/>
      <c r="AC26" s="154"/>
      <c r="AD26" s="66"/>
      <c r="AF26" s="53">
        <v>19</v>
      </c>
      <c r="AG26" s="54">
        <v>3290378</v>
      </c>
      <c r="AH26" s="55">
        <f t="shared" si="0"/>
        <v>60219773</v>
      </c>
      <c r="AI26" s="1" t="e">
        <f>+AG26/#REF!</f>
        <v>#REF!</v>
      </c>
      <c r="AJ26" s="119" t="s">
        <v>36</v>
      </c>
      <c r="AK26" s="76">
        <f>[1]КислПл!B2</f>
        <v>121.28782524141269</v>
      </c>
      <c r="AL26" s="27" t="e">
        <f>#REF!</f>
        <v>#REF!</v>
      </c>
      <c r="AM26" s="6" t="e">
        <f>AL26*AK26</f>
        <v>#REF!</v>
      </c>
      <c r="AN26" s="59">
        <v>14112</v>
      </c>
      <c r="AO26" s="6" t="e">
        <f>#REF!-AO27-AO28-AO29-AO30-AO31-#REF!-#REF!-#REF!-#REF!</f>
        <v>#REF!</v>
      </c>
      <c r="AP26" s="77" t="e">
        <f t="shared" ref="AP26:AP31" si="5">AO26/AL26</f>
        <v>#REF!</v>
      </c>
      <c r="AQ26" s="6" t="e">
        <f t="shared" ref="AQ26:AQ31" si="6">AO26-AM26</f>
        <v>#REF!</v>
      </c>
      <c r="AR26" s="10"/>
      <c r="AS26" s="120"/>
      <c r="AT26" s="10"/>
      <c r="AU26" s="10"/>
      <c r="AV26" s="10"/>
    </row>
    <row r="27" spans="2:48" ht="15.6">
      <c r="B27" s="148">
        <v>20</v>
      </c>
      <c r="C27" s="257"/>
      <c r="D27" s="146"/>
      <c r="E27" s="146"/>
      <c r="F27" s="146"/>
      <c r="G27" s="260"/>
      <c r="H27" s="257"/>
      <c r="I27" s="146"/>
      <c r="J27" s="146"/>
      <c r="K27" s="260"/>
      <c r="L27" s="257"/>
      <c r="M27" s="241"/>
      <c r="N27" s="241"/>
      <c r="O27" s="503"/>
      <c r="P27" s="65"/>
      <c r="Q27" s="149"/>
      <c r="R27" s="505"/>
      <c r="S27" s="69"/>
      <c r="T27" s="138"/>
      <c r="U27" s="67"/>
      <c r="V27" s="67"/>
      <c r="W27" s="67"/>
      <c r="X27" s="68"/>
      <c r="Y27" s="69"/>
      <c r="Z27" s="69"/>
      <c r="AA27" s="64"/>
      <c r="AB27" s="69"/>
      <c r="AC27" s="154"/>
      <c r="AD27" s="66"/>
      <c r="AF27" s="53">
        <v>20</v>
      </c>
      <c r="AG27" s="54"/>
      <c r="AH27" s="55">
        <f t="shared" si="0"/>
        <v>60219773</v>
      </c>
      <c r="AI27" s="1" t="e">
        <f>+AG27/#REF!</f>
        <v>#REF!</v>
      </c>
      <c r="AJ27" s="119" t="s">
        <v>54</v>
      </c>
      <c r="AK27" s="72">
        <f>[1]КислПл!B8</f>
        <v>13.6</v>
      </c>
      <c r="AL27" s="27" t="e">
        <f>AL9</f>
        <v>#REF!</v>
      </c>
      <c r="AM27" s="6" t="e">
        <f>AL27*AK27</f>
        <v>#REF!</v>
      </c>
      <c r="AN27" s="59">
        <v>14121</v>
      </c>
      <c r="AO27" s="6" t="e">
        <f>AM27</f>
        <v>#REF!</v>
      </c>
      <c r="AP27" s="77" t="e">
        <f t="shared" si="5"/>
        <v>#REF!</v>
      </c>
      <c r="AQ27" s="6" t="e">
        <f t="shared" si="6"/>
        <v>#REF!</v>
      </c>
      <c r="AR27" s="11"/>
      <c r="AS27" s="121"/>
      <c r="AT27" s="10"/>
      <c r="AU27" s="10"/>
      <c r="AV27" s="10"/>
    </row>
    <row r="28" spans="2:48" ht="15.6">
      <c r="B28" s="148">
        <v>21</v>
      </c>
      <c r="C28" s="257"/>
      <c r="D28" s="146"/>
      <c r="E28" s="146"/>
      <c r="F28" s="146"/>
      <c r="G28" s="260"/>
      <c r="H28" s="257"/>
      <c r="I28" s="146"/>
      <c r="J28" s="146"/>
      <c r="K28" s="260"/>
      <c r="L28" s="257"/>
      <c r="M28" s="241"/>
      <c r="N28" s="241"/>
      <c r="O28" s="503"/>
      <c r="P28" s="65"/>
      <c r="Q28" s="149"/>
      <c r="R28" s="505"/>
      <c r="S28" s="69"/>
      <c r="T28" s="138"/>
      <c r="U28" s="67"/>
      <c r="V28" s="67"/>
      <c r="W28" s="67"/>
      <c r="X28" s="68"/>
      <c r="Y28" s="69"/>
      <c r="Z28" s="69"/>
      <c r="AA28" s="64"/>
      <c r="AB28" s="69"/>
      <c r="AC28" s="154"/>
      <c r="AD28" s="66"/>
      <c r="AF28" s="53">
        <v>21</v>
      </c>
      <c r="AG28" s="54"/>
      <c r="AH28" s="55">
        <f t="shared" si="0"/>
        <v>60219773</v>
      </c>
      <c r="AI28" s="1" t="e">
        <f>+AG28/#REF!</f>
        <v>#REF!</v>
      </c>
      <c r="AJ28" s="119" t="s">
        <v>38</v>
      </c>
      <c r="AK28" s="72">
        <f>[1]КислПл!B28</f>
        <v>25</v>
      </c>
      <c r="AL28" s="122" t="e">
        <f>AL10</f>
        <v>#REF!</v>
      </c>
      <c r="AM28" s="6" t="e">
        <f>AL28*AK28</f>
        <v>#REF!</v>
      </c>
      <c r="AN28" s="59">
        <v>14122</v>
      </c>
      <c r="AO28" s="6" t="e">
        <f>AM28</f>
        <v>#REF!</v>
      </c>
      <c r="AP28" s="77" t="e">
        <f t="shared" si="5"/>
        <v>#REF!</v>
      </c>
      <c r="AQ28" s="6" t="e">
        <f t="shared" si="6"/>
        <v>#REF!</v>
      </c>
      <c r="AR28" s="10"/>
      <c r="AS28" s="121"/>
      <c r="AT28" s="10"/>
      <c r="AU28" s="10"/>
      <c r="AV28" s="10"/>
    </row>
    <row r="29" spans="2:48" ht="15.6">
      <c r="B29" s="148">
        <v>22</v>
      </c>
      <c r="C29" s="257"/>
      <c r="D29" s="146"/>
      <c r="E29" s="146"/>
      <c r="F29" s="146"/>
      <c r="G29" s="260"/>
      <c r="H29" s="257"/>
      <c r="I29" s="146"/>
      <c r="J29" s="146"/>
      <c r="K29" s="260"/>
      <c r="L29" s="257"/>
      <c r="M29" s="241"/>
      <c r="N29" s="241"/>
      <c r="O29" s="503"/>
      <c r="P29" s="65"/>
      <c r="Q29" s="149"/>
      <c r="R29" s="505"/>
      <c r="S29" s="69"/>
      <c r="T29" s="138"/>
      <c r="U29" s="67"/>
      <c r="V29" s="67"/>
      <c r="W29" s="67"/>
      <c r="X29" s="68"/>
      <c r="Y29" s="69"/>
      <c r="Z29" s="69"/>
      <c r="AA29" s="64"/>
      <c r="AB29" s="69"/>
      <c r="AC29" s="154"/>
      <c r="AD29" s="66"/>
      <c r="AF29" s="53">
        <v>22</v>
      </c>
      <c r="AG29" s="54"/>
      <c r="AH29" s="55">
        <f t="shared" si="0"/>
        <v>60219773</v>
      </c>
      <c r="AI29" s="1" t="e">
        <f>+AG29/#REF!</f>
        <v>#REF!</v>
      </c>
      <c r="AJ29" s="119" t="s">
        <v>39</v>
      </c>
      <c r="AK29" s="72">
        <f>[1]КислПл!B59</f>
        <v>25</v>
      </c>
      <c r="AL29" s="122" t="e">
        <f>AL11</f>
        <v>#REF!</v>
      </c>
      <c r="AM29" s="6" t="e">
        <f>AK29*AL29</f>
        <v>#REF!</v>
      </c>
      <c r="AN29" s="59">
        <v>14114</v>
      </c>
      <c r="AO29" s="6" t="e">
        <f>AM29</f>
        <v>#REF!</v>
      </c>
      <c r="AP29" s="77" t="e">
        <f t="shared" si="5"/>
        <v>#REF!</v>
      </c>
      <c r="AQ29" s="6" t="e">
        <f t="shared" si="6"/>
        <v>#REF!</v>
      </c>
      <c r="AR29" s="10"/>
      <c r="AS29" s="121"/>
      <c r="AT29" s="10"/>
      <c r="AU29" s="10"/>
      <c r="AV29" s="10"/>
    </row>
    <row r="30" spans="2:48" ht="15.6">
      <c r="B30" s="148">
        <v>23</v>
      </c>
      <c r="C30" s="257"/>
      <c r="D30" s="146"/>
      <c r="E30" s="146"/>
      <c r="F30" s="146"/>
      <c r="G30" s="260"/>
      <c r="H30" s="257"/>
      <c r="I30" s="146"/>
      <c r="J30" s="146"/>
      <c r="K30" s="260"/>
      <c r="L30" s="257"/>
      <c r="M30" s="241"/>
      <c r="N30" s="241"/>
      <c r="O30" s="503"/>
      <c r="P30" s="65"/>
      <c r="Q30" s="149"/>
      <c r="R30" s="505"/>
      <c r="S30" s="69"/>
      <c r="T30" s="138"/>
      <c r="U30" s="67"/>
      <c r="V30" s="67"/>
      <c r="W30" s="67"/>
      <c r="X30" s="68"/>
      <c r="Y30" s="69"/>
      <c r="Z30" s="69"/>
      <c r="AA30" s="64"/>
      <c r="AB30" s="69"/>
      <c r="AC30" s="154"/>
      <c r="AD30" s="66"/>
      <c r="AF30" s="53">
        <v>23</v>
      </c>
      <c r="AG30" s="54"/>
      <c r="AH30" s="55">
        <f t="shared" si="0"/>
        <v>60219773</v>
      </c>
      <c r="AI30" s="1" t="e">
        <f>+AG30/#REF!</f>
        <v>#REF!</v>
      </c>
      <c r="AJ30" s="119" t="s">
        <v>55</v>
      </c>
      <c r="AK30" s="72">
        <f>[1]КислПл!B40</f>
        <v>150</v>
      </c>
      <c r="AL30" s="27" t="e">
        <f>AL12</f>
        <v>#REF!</v>
      </c>
      <c r="AM30" s="6" t="e">
        <f>AL30*AK30</f>
        <v>#REF!</v>
      </c>
      <c r="AN30" s="59">
        <v>14115</v>
      </c>
      <c r="AO30" s="6" t="e">
        <f>AM30</f>
        <v>#REF!</v>
      </c>
      <c r="AP30" s="77" t="e">
        <f t="shared" si="5"/>
        <v>#REF!</v>
      </c>
      <c r="AQ30" s="6" t="e">
        <f t="shared" si="6"/>
        <v>#REF!</v>
      </c>
      <c r="AR30" s="10"/>
      <c r="AS30" s="121"/>
      <c r="AT30" s="11"/>
      <c r="AU30" s="10"/>
      <c r="AV30" s="10"/>
    </row>
    <row r="31" spans="2:48" ht="16.2" thickBot="1">
      <c r="B31" s="162">
        <v>24</v>
      </c>
      <c r="C31" s="382"/>
      <c r="D31" s="381"/>
      <c r="E31" s="381"/>
      <c r="F31" s="381"/>
      <c r="G31" s="383"/>
      <c r="H31" s="382"/>
      <c r="I31" s="381"/>
      <c r="J31" s="381"/>
      <c r="K31" s="383"/>
      <c r="L31" s="367"/>
      <c r="M31" s="242"/>
      <c r="N31" s="242"/>
      <c r="O31" s="503"/>
      <c r="P31" s="125"/>
      <c r="Q31" s="183"/>
      <c r="R31" s="505"/>
      <c r="S31" s="129"/>
      <c r="T31" s="139"/>
      <c r="U31" s="127"/>
      <c r="V31" s="127"/>
      <c r="W31" s="127"/>
      <c r="X31" s="128"/>
      <c r="Y31" s="129"/>
      <c r="Z31" s="129"/>
      <c r="AA31" s="124"/>
      <c r="AB31" s="129"/>
      <c r="AC31" s="155"/>
      <c r="AD31" s="126"/>
      <c r="AF31" s="53">
        <v>24</v>
      </c>
      <c r="AG31" s="54"/>
      <c r="AH31" s="55">
        <f t="shared" si="0"/>
        <v>60219773</v>
      </c>
      <c r="AI31" s="1" t="e">
        <f>+AG31/#REF!</f>
        <v>#REF!</v>
      </c>
      <c r="AJ31" s="119" t="s">
        <v>41</v>
      </c>
      <c r="AK31" s="72">
        <f>[1]КислПл!B13</f>
        <v>12</v>
      </c>
      <c r="AL31" s="27" t="e">
        <f>AL13</f>
        <v>#REF!</v>
      </c>
      <c r="AM31" s="6" t="e">
        <f>AL31*AK31</f>
        <v>#REF!</v>
      </c>
      <c r="AN31" s="59">
        <v>14116</v>
      </c>
      <c r="AO31" s="6" t="e">
        <f>AM31</f>
        <v>#REF!</v>
      </c>
      <c r="AP31" s="77" t="e">
        <f t="shared" si="5"/>
        <v>#REF!</v>
      </c>
      <c r="AQ31" s="6" t="e">
        <f t="shared" si="6"/>
        <v>#REF!</v>
      </c>
      <c r="AR31" s="10"/>
      <c r="AS31" s="121"/>
      <c r="AT31" s="10"/>
      <c r="AU31" s="10"/>
      <c r="AV31" s="10"/>
    </row>
    <row r="32" spans="2:48" ht="16.2" thickBot="1">
      <c r="B32" s="165" t="s">
        <v>30</v>
      </c>
      <c r="C32" s="258"/>
      <c r="D32" s="158"/>
      <c r="E32" s="158"/>
      <c r="F32" s="158"/>
      <c r="G32" s="161"/>
      <c r="H32" s="408"/>
      <c r="I32" s="411"/>
      <c r="J32" s="411"/>
      <c r="K32" s="409"/>
      <c r="L32" s="372"/>
      <c r="M32" s="156"/>
      <c r="N32" s="156"/>
      <c r="O32" s="504"/>
      <c r="P32" s="246"/>
      <c r="Q32" s="247"/>
      <c r="R32" s="504"/>
      <c r="S32" s="156"/>
      <c r="T32" s="157"/>
      <c r="U32" s="158"/>
      <c r="V32" s="158"/>
      <c r="W32" s="158"/>
      <c r="X32" s="159"/>
      <c r="Y32" s="156"/>
      <c r="Z32" s="156"/>
      <c r="AA32" s="160"/>
      <c r="AB32" s="156"/>
      <c r="AC32" s="161"/>
      <c r="AD32" s="130"/>
      <c r="AE32" s="2"/>
      <c r="AF32" s="2"/>
      <c r="AG32" s="2"/>
      <c r="AH32" s="2"/>
      <c r="AI32" s="2"/>
      <c r="AJ32" s="27" t="s">
        <v>56</v>
      </c>
      <c r="AK32" s="76">
        <f>[1]КислПл!B23</f>
        <v>9.9570000000000007</v>
      </c>
      <c r="AL32" s="83" t="e">
        <f>AK32*AL16</f>
        <v>#REF!</v>
      </c>
      <c r="AM32" s="6" t="e">
        <f>AK32*AL16</f>
        <v>#REF!</v>
      </c>
      <c r="AN32" s="83" t="e">
        <f>AL32/AL16</f>
        <v>#REF!</v>
      </c>
      <c r="AO32" s="6" t="e">
        <f>AL32-AM32</f>
        <v>#REF!</v>
      </c>
      <c r="AP32" s="33"/>
      <c r="AQ32" s="33"/>
      <c r="AR32" s="10"/>
      <c r="AS32" s="11"/>
      <c r="AT32" s="10"/>
      <c r="AU32" s="10"/>
      <c r="AV32" s="10"/>
    </row>
    <row r="33" spans="7:48" ht="15.6">
      <c r="G33" s="175"/>
      <c r="H33" s="176"/>
      <c r="I33" s="176"/>
      <c r="J33" s="176"/>
      <c r="K33" s="176"/>
      <c r="L33" s="175"/>
      <c r="AJ33" s="131"/>
      <c r="AK33" s="132" t="s">
        <v>16</v>
      </c>
      <c r="AL33" s="132" t="s">
        <v>57</v>
      </c>
      <c r="AM33" s="132" t="s">
        <v>58</v>
      </c>
      <c r="AN33" s="133" t="s">
        <v>59</v>
      </c>
      <c r="AO33" s="10"/>
      <c r="AP33" s="10"/>
      <c r="AQ33" s="10"/>
      <c r="AR33" s="134"/>
      <c r="AS33" s="10"/>
      <c r="AT33" s="10"/>
      <c r="AU33" s="10"/>
      <c r="AV33" s="10"/>
    </row>
    <row r="34" spans="7:48" ht="15.75" customHeight="1">
      <c r="G34" s="175"/>
      <c r="H34" s="176"/>
      <c r="I34" s="176"/>
      <c r="J34" s="176"/>
      <c r="K34" s="176"/>
      <c r="L34" s="175"/>
      <c r="AJ34" s="3" t="s">
        <v>55</v>
      </c>
      <c r="AK34" s="27" t="e">
        <f>AL12</f>
        <v>#REF!</v>
      </c>
      <c r="AL34" s="135">
        <f>+[1]КислПл!B39</f>
        <v>1.1100000000000001</v>
      </c>
      <c r="AM34" s="8">
        <v>0.3</v>
      </c>
      <c r="AN34" s="9" t="e">
        <f>AK34*AL34*AM34</f>
        <v>#REF!</v>
      </c>
      <c r="AO34" s="10"/>
      <c r="AP34" s="10"/>
      <c r="AQ34" s="10"/>
      <c r="AR34" s="10"/>
      <c r="AS34" s="10"/>
      <c r="AT34" s="10"/>
      <c r="AU34" s="10"/>
      <c r="AV34" s="10"/>
    </row>
    <row r="35" spans="7:48">
      <c r="G35" s="175"/>
      <c r="H35" s="176"/>
      <c r="I35" s="176"/>
      <c r="J35" s="176"/>
      <c r="K35" s="176"/>
      <c r="L35" s="175"/>
    </row>
    <row r="36" spans="7:48">
      <c r="G36" s="175"/>
      <c r="H36" s="176"/>
      <c r="I36" s="176"/>
      <c r="J36" s="176"/>
      <c r="K36" s="176"/>
      <c r="L36" s="175"/>
    </row>
    <row r="37" spans="7:48" ht="15" customHeight="1">
      <c r="G37" s="175"/>
      <c r="H37" s="176"/>
      <c r="I37" s="176"/>
      <c r="J37" s="176"/>
      <c r="K37" s="176"/>
      <c r="L37" s="175"/>
    </row>
    <row r="38" spans="7:48">
      <c r="G38" s="175"/>
      <c r="H38" s="176"/>
      <c r="I38" s="176"/>
      <c r="J38" s="176"/>
      <c r="K38" s="176"/>
      <c r="L38" s="175"/>
    </row>
    <row r="39" spans="7:48">
      <c r="G39" s="175"/>
      <c r="H39" s="22"/>
      <c r="I39" s="22"/>
      <c r="J39" s="22"/>
      <c r="K39" s="22"/>
      <c r="L39" s="175"/>
    </row>
    <row r="54" spans="2:14">
      <c r="B54" s="2"/>
    </row>
    <row r="61" spans="2:14">
      <c r="C61" s="2"/>
      <c r="D61" s="2"/>
      <c r="E61" s="2"/>
      <c r="F61" s="2"/>
      <c r="G61" s="2"/>
      <c r="L61" s="2"/>
      <c r="M61" s="2"/>
      <c r="N61" s="2"/>
    </row>
    <row r="68" spans="2:33">
      <c r="H68" s="2"/>
      <c r="I68" s="2"/>
      <c r="J68" s="2"/>
      <c r="K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B68" s="2"/>
      <c r="AC68" s="2"/>
      <c r="AD68" s="2"/>
      <c r="AE68" s="2"/>
      <c r="AF68" s="2"/>
      <c r="AG68" s="2"/>
    </row>
    <row r="69" spans="2:33" s="2" customForma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</row>
    <row r="73" spans="2:33" ht="15" customHeight="1"/>
  </sheetData>
  <mergeCells count="21">
    <mergeCell ref="C5:G5"/>
    <mergeCell ref="C4:N4"/>
    <mergeCell ref="Z5:Z6"/>
    <mergeCell ref="B2:AC2"/>
    <mergeCell ref="S4:AC4"/>
    <mergeCell ref="L5:L6"/>
    <mergeCell ref="O4:O32"/>
    <mergeCell ref="R4:R32"/>
    <mergeCell ref="P4:Q6"/>
    <mergeCell ref="B4:B7"/>
    <mergeCell ref="M5:M6"/>
    <mergeCell ref="H5:K5"/>
    <mergeCell ref="AJ24:AQ24"/>
    <mergeCell ref="AD5:AD6"/>
    <mergeCell ref="T5:X5"/>
    <mergeCell ref="AF4:AH5"/>
    <mergeCell ref="AJ4:AQ4"/>
    <mergeCell ref="AC5:AC6"/>
    <mergeCell ref="Y5:Y6"/>
    <mergeCell ref="AA5:AA6"/>
    <mergeCell ref="AB5:AB6"/>
  </mergeCells>
  <pageMargins left="0.7" right="0.7" top="0.75" bottom="0.75" header="0.3" footer="0.3"/>
  <pageSetup paperSize="9" scale="76" orientation="landscape" r:id="rId1"/>
  <colBreaks count="1" manualBreakCount="1">
    <brk id="14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AX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A21" sqref="AA21"/>
    </sheetView>
  </sheetViews>
  <sheetFormatPr defaultRowHeight="14.4" outlineLevelCol="1"/>
  <cols>
    <col min="1" max="1" width="3.109375" style="1" customWidth="1"/>
    <col min="2" max="2" width="7.109375" style="1" customWidth="1"/>
    <col min="3" max="23" width="9.5546875" style="1" customWidth="1"/>
    <col min="24" max="26" width="9.5546875" style="2" customWidth="1"/>
    <col min="27" max="29" width="9.5546875" style="1" customWidth="1"/>
    <col min="30" max="30" width="8.6640625" style="1" hidden="1" customWidth="1"/>
    <col min="31" max="31" width="3.109375" style="1" hidden="1" customWidth="1" outlineLevel="1"/>
    <col min="32" max="32" width="3.6640625" style="1" hidden="1" customWidth="1" outlineLevel="1"/>
    <col min="33" max="33" width="14.88671875" style="1" hidden="1" customWidth="1" outlineLevel="1"/>
    <col min="34" max="34" width="11" style="1" hidden="1" customWidth="1" outlineLevel="1"/>
    <col min="35" max="35" width="12.6640625" style="1" hidden="1" customWidth="1" outlineLevel="1"/>
    <col min="36" max="36" width="37.109375" style="1" hidden="1" customWidth="1" outlineLevel="1"/>
    <col min="37" max="38" width="16.33203125" style="1" hidden="1" customWidth="1" outlineLevel="1"/>
    <col min="39" max="39" width="24" style="1" hidden="1" customWidth="1" outlineLevel="1"/>
    <col min="40" max="40" width="14" style="1" hidden="1" customWidth="1" outlineLevel="1"/>
    <col min="41" max="41" width="20" style="1" hidden="1" customWidth="1" outlineLevel="1"/>
    <col min="42" max="42" width="16.33203125" style="1" hidden="1" customWidth="1" outlineLevel="1"/>
    <col min="43" max="43" width="21.109375" style="1" hidden="1" customWidth="1" outlineLevel="1"/>
    <col min="44" max="44" width="12.5546875" style="1" hidden="1" customWidth="1" outlineLevel="1"/>
    <col min="45" max="45" width="15" style="1" hidden="1" customWidth="1" outlineLevel="1"/>
    <col min="46" max="46" width="14.44140625" style="1" hidden="1" customWidth="1" outlineLevel="1"/>
    <col min="47" max="47" width="7.6640625" style="1" hidden="1" customWidth="1" outlineLevel="1"/>
    <col min="48" max="48" width="6.88671875" style="1" hidden="1" customWidth="1" outlineLevel="1"/>
    <col min="49" max="49" width="9.109375" style="1" hidden="1" customWidth="1" outlineLevel="1"/>
    <col min="50" max="50" width="9.109375" style="1" collapsed="1"/>
    <col min="51" max="252" width="9.109375" style="1"/>
    <col min="253" max="253" width="7.109375" style="1" customWidth="1"/>
    <col min="254" max="255" width="11.5546875" style="1" customWidth="1"/>
    <col min="256" max="256" width="11.6640625" style="1" customWidth="1"/>
    <col min="257" max="258" width="12" style="1" customWidth="1"/>
    <col min="259" max="259" width="11.44140625" style="1" customWidth="1"/>
    <col min="260" max="262" width="11.33203125" style="1" customWidth="1"/>
    <col min="263" max="264" width="12.5546875" style="1" customWidth="1"/>
    <col min="265" max="265" width="12.33203125" style="1" customWidth="1"/>
    <col min="266" max="267" width="11.5546875" style="1" customWidth="1"/>
    <col min="268" max="268" width="11.6640625" style="1" customWidth="1"/>
    <col min="269" max="269" width="2.109375" style="1" customWidth="1"/>
    <col min="270" max="270" width="8.5546875" style="1" customWidth="1"/>
    <col min="271" max="271" width="9.88671875" style="1" customWidth="1"/>
    <col min="272" max="272" width="8.6640625" style="1" customWidth="1"/>
    <col min="273" max="273" width="9.6640625" style="1" customWidth="1"/>
    <col min="274" max="274" width="10.109375" style="1" customWidth="1"/>
    <col min="275" max="275" width="9.33203125" style="1" customWidth="1"/>
    <col min="276" max="277" width="9.6640625" style="1" customWidth="1"/>
    <col min="278" max="279" width="9.5546875" style="1" customWidth="1"/>
    <col min="280" max="281" width="10" style="1" customWidth="1"/>
    <col min="282" max="282" width="12" style="1" customWidth="1"/>
    <col min="283" max="283" width="0" style="1" hidden="1" customWidth="1"/>
    <col min="284" max="284" width="12.109375" style="1" customWidth="1"/>
    <col min="285" max="285" width="11.33203125" style="1" customWidth="1"/>
    <col min="286" max="286" width="10.109375" style="1" customWidth="1"/>
    <col min="287" max="305" width="0" style="1" hidden="1" customWidth="1"/>
    <col min="306" max="508" width="9.109375" style="1"/>
    <col min="509" max="509" width="7.109375" style="1" customWidth="1"/>
    <col min="510" max="511" width="11.5546875" style="1" customWidth="1"/>
    <col min="512" max="512" width="11.6640625" style="1" customWidth="1"/>
    <col min="513" max="514" width="12" style="1" customWidth="1"/>
    <col min="515" max="515" width="11.44140625" style="1" customWidth="1"/>
    <col min="516" max="518" width="11.33203125" style="1" customWidth="1"/>
    <col min="519" max="520" width="12.5546875" style="1" customWidth="1"/>
    <col min="521" max="521" width="12.33203125" style="1" customWidth="1"/>
    <col min="522" max="523" width="11.5546875" style="1" customWidth="1"/>
    <col min="524" max="524" width="11.6640625" style="1" customWidth="1"/>
    <col min="525" max="525" width="2.109375" style="1" customWidth="1"/>
    <col min="526" max="526" width="8.5546875" style="1" customWidth="1"/>
    <col min="527" max="527" width="9.88671875" style="1" customWidth="1"/>
    <col min="528" max="528" width="8.6640625" style="1" customWidth="1"/>
    <col min="529" max="529" width="9.6640625" style="1" customWidth="1"/>
    <col min="530" max="530" width="10.109375" style="1" customWidth="1"/>
    <col min="531" max="531" width="9.33203125" style="1" customWidth="1"/>
    <col min="532" max="533" width="9.6640625" style="1" customWidth="1"/>
    <col min="534" max="535" width="9.5546875" style="1" customWidth="1"/>
    <col min="536" max="537" width="10" style="1" customWidth="1"/>
    <col min="538" max="538" width="12" style="1" customWidth="1"/>
    <col min="539" max="539" width="0" style="1" hidden="1" customWidth="1"/>
    <col min="540" max="540" width="12.109375" style="1" customWidth="1"/>
    <col min="541" max="541" width="11.33203125" style="1" customWidth="1"/>
    <col min="542" max="542" width="10.109375" style="1" customWidth="1"/>
    <col min="543" max="561" width="0" style="1" hidden="1" customWidth="1"/>
    <col min="562" max="764" width="9.109375" style="1"/>
    <col min="765" max="765" width="7.109375" style="1" customWidth="1"/>
    <col min="766" max="767" width="11.5546875" style="1" customWidth="1"/>
    <col min="768" max="768" width="11.6640625" style="1" customWidth="1"/>
    <col min="769" max="770" width="12" style="1" customWidth="1"/>
    <col min="771" max="771" width="11.44140625" style="1" customWidth="1"/>
    <col min="772" max="774" width="11.33203125" style="1" customWidth="1"/>
    <col min="775" max="776" width="12.5546875" style="1" customWidth="1"/>
    <col min="777" max="777" width="12.33203125" style="1" customWidth="1"/>
    <col min="778" max="779" width="11.5546875" style="1" customWidth="1"/>
    <col min="780" max="780" width="11.6640625" style="1" customWidth="1"/>
    <col min="781" max="781" width="2.109375" style="1" customWidth="1"/>
    <col min="782" max="782" width="8.5546875" style="1" customWidth="1"/>
    <col min="783" max="783" width="9.88671875" style="1" customWidth="1"/>
    <col min="784" max="784" width="8.6640625" style="1" customWidth="1"/>
    <col min="785" max="785" width="9.6640625" style="1" customWidth="1"/>
    <col min="786" max="786" width="10.109375" style="1" customWidth="1"/>
    <col min="787" max="787" width="9.33203125" style="1" customWidth="1"/>
    <col min="788" max="789" width="9.6640625" style="1" customWidth="1"/>
    <col min="790" max="791" width="9.5546875" style="1" customWidth="1"/>
    <col min="792" max="793" width="10" style="1" customWidth="1"/>
    <col min="794" max="794" width="12" style="1" customWidth="1"/>
    <col min="795" max="795" width="0" style="1" hidden="1" customWidth="1"/>
    <col min="796" max="796" width="12.109375" style="1" customWidth="1"/>
    <col min="797" max="797" width="11.33203125" style="1" customWidth="1"/>
    <col min="798" max="798" width="10.109375" style="1" customWidth="1"/>
    <col min="799" max="817" width="0" style="1" hidden="1" customWidth="1"/>
    <col min="818" max="1020" width="9.109375" style="1"/>
    <col min="1021" max="1021" width="7.109375" style="1" customWidth="1"/>
    <col min="1022" max="1023" width="11.5546875" style="1" customWidth="1"/>
    <col min="1024" max="1024" width="11.6640625" style="1" customWidth="1"/>
    <col min="1025" max="1026" width="12" style="1" customWidth="1"/>
    <col min="1027" max="1027" width="11.44140625" style="1" customWidth="1"/>
    <col min="1028" max="1030" width="11.33203125" style="1" customWidth="1"/>
    <col min="1031" max="1032" width="12.5546875" style="1" customWidth="1"/>
    <col min="1033" max="1033" width="12.33203125" style="1" customWidth="1"/>
    <col min="1034" max="1035" width="11.5546875" style="1" customWidth="1"/>
    <col min="1036" max="1036" width="11.6640625" style="1" customWidth="1"/>
    <col min="1037" max="1037" width="2.109375" style="1" customWidth="1"/>
    <col min="1038" max="1038" width="8.5546875" style="1" customWidth="1"/>
    <col min="1039" max="1039" width="9.88671875" style="1" customWidth="1"/>
    <col min="1040" max="1040" width="8.6640625" style="1" customWidth="1"/>
    <col min="1041" max="1041" width="9.6640625" style="1" customWidth="1"/>
    <col min="1042" max="1042" width="10.109375" style="1" customWidth="1"/>
    <col min="1043" max="1043" width="9.33203125" style="1" customWidth="1"/>
    <col min="1044" max="1045" width="9.6640625" style="1" customWidth="1"/>
    <col min="1046" max="1047" width="9.5546875" style="1" customWidth="1"/>
    <col min="1048" max="1049" width="10" style="1" customWidth="1"/>
    <col min="1050" max="1050" width="12" style="1" customWidth="1"/>
    <col min="1051" max="1051" width="0" style="1" hidden="1" customWidth="1"/>
    <col min="1052" max="1052" width="12.109375" style="1" customWidth="1"/>
    <col min="1053" max="1053" width="11.33203125" style="1" customWidth="1"/>
    <col min="1054" max="1054" width="10.109375" style="1" customWidth="1"/>
    <col min="1055" max="1073" width="0" style="1" hidden="1" customWidth="1"/>
    <col min="1074" max="1276" width="9.109375" style="1"/>
    <col min="1277" max="1277" width="7.109375" style="1" customWidth="1"/>
    <col min="1278" max="1279" width="11.5546875" style="1" customWidth="1"/>
    <col min="1280" max="1280" width="11.6640625" style="1" customWidth="1"/>
    <col min="1281" max="1282" width="12" style="1" customWidth="1"/>
    <col min="1283" max="1283" width="11.44140625" style="1" customWidth="1"/>
    <col min="1284" max="1286" width="11.33203125" style="1" customWidth="1"/>
    <col min="1287" max="1288" width="12.5546875" style="1" customWidth="1"/>
    <col min="1289" max="1289" width="12.33203125" style="1" customWidth="1"/>
    <col min="1290" max="1291" width="11.5546875" style="1" customWidth="1"/>
    <col min="1292" max="1292" width="11.6640625" style="1" customWidth="1"/>
    <col min="1293" max="1293" width="2.109375" style="1" customWidth="1"/>
    <col min="1294" max="1294" width="8.5546875" style="1" customWidth="1"/>
    <col min="1295" max="1295" width="9.88671875" style="1" customWidth="1"/>
    <col min="1296" max="1296" width="8.6640625" style="1" customWidth="1"/>
    <col min="1297" max="1297" width="9.6640625" style="1" customWidth="1"/>
    <col min="1298" max="1298" width="10.109375" style="1" customWidth="1"/>
    <col min="1299" max="1299" width="9.33203125" style="1" customWidth="1"/>
    <col min="1300" max="1301" width="9.6640625" style="1" customWidth="1"/>
    <col min="1302" max="1303" width="9.5546875" style="1" customWidth="1"/>
    <col min="1304" max="1305" width="10" style="1" customWidth="1"/>
    <col min="1306" max="1306" width="12" style="1" customWidth="1"/>
    <col min="1307" max="1307" width="0" style="1" hidden="1" customWidth="1"/>
    <col min="1308" max="1308" width="12.109375" style="1" customWidth="1"/>
    <col min="1309" max="1309" width="11.33203125" style="1" customWidth="1"/>
    <col min="1310" max="1310" width="10.109375" style="1" customWidth="1"/>
    <col min="1311" max="1329" width="0" style="1" hidden="1" customWidth="1"/>
    <col min="1330" max="1532" width="9.109375" style="1"/>
    <col min="1533" max="1533" width="7.109375" style="1" customWidth="1"/>
    <col min="1534" max="1535" width="11.5546875" style="1" customWidth="1"/>
    <col min="1536" max="1536" width="11.6640625" style="1" customWidth="1"/>
    <col min="1537" max="1538" width="12" style="1" customWidth="1"/>
    <col min="1539" max="1539" width="11.44140625" style="1" customWidth="1"/>
    <col min="1540" max="1542" width="11.33203125" style="1" customWidth="1"/>
    <col min="1543" max="1544" width="12.5546875" style="1" customWidth="1"/>
    <col min="1545" max="1545" width="12.33203125" style="1" customWidth="1"/>
    <col min="1546" max="1547" width="11.5546875" style="1" customWidth="1"/>
    <col min="1548" max="1548" width="11.6640625" style="1" customWidth="1"/>
    <col min="1549" max="1549" width="2.109375" style="1" customWidth="1"/>
    <col min="1550" max="1550" width="8.5546875" style="1" customWidth="1"/>
    <col min="1551" max="1551" width="9.88671875" style="1" customWidth="1"/>
    <col min="1552" max="1552" width="8.6640625" style="1" customWidth="1"/>
    <col min="1553" max="1553" width="9.6640625" style="1" customWidth="1"/>
    <col min="1554" max="1554" width="10.109375" style="1" customWidth="1"/>
    <col min="1555" max="1555" width="9.33203125" style="1" customWidth="1"/>
    <col min="1556" max="1557" width="9.6640625" style="1" customWidth="1"/>
    <col min="1558" max="1559" width="9.5546875" style="1" customWidth="1"/>
    <col min="1560" max="1561" width="10" style="1" customWidth="1"/>
    <col min="1562" max="1562" width="12" style="1" customWidth="1"/>
    <col min="1563" max="1563" width="0" style="1" hidden="1" customWidth="1"/>
    <col min="1564" max="1564" width="12.109375" style="1" customWidth="1"/>
    <col min="1565" max="1565" width="11.33203125" style="1" customWidth="1"/>
    <col min="1566" max="1566" width="10.109375" style="1" customWidth="1"/>
    <col min="1567" max="1585" width="0" style="1" hidden="1" customWidth="1"/>
    <col min="1586" max="1788" width="9.109375" style="1"/>
    <col min="1789" max="1789" width="7.109375" style="1" customWidth="1"/>
    <col min="1790" max="1791" width="11.5546875" style="1" customWidth="1"/>
    <col min="1792" max="1792" width="11.6640625" style="1" customWidth="1"/>
    <col min="1793" max="1794" width="12" style="1" customWidth="1"/>
    <col min="1795" max="1795" width="11.44140625" style="1" customWidth="1"/>
    <col min="1796" max="1798" width="11.33203125" style="1" customWidth="1"/>
    <col min="1799" max="1800" width="12.5546875" style="1" customWidth="1"/>
    <col min="1801" max="1801" width="12.33203125" style="1" customWidth="1"/>
    <col min="1802" max="1803" width="11.5546875" style="1" customWidth="1"/>
    <col min="1804" max="1804" width="11.6640625" style="1" customWidth="1"/>
    <col min="1805" max="1805" width="2.109375" style="1" customWidth="1"/>
    <col min="1806" max="1806" width="8.5546875" style="1" customWidth="1"/>
    <col min="1807" max="1807" width="9.88671875" style="1" customWidth="1"/>
    <col min="1808" max="1808" width="8.6640625" style="1" customWidth="1"/>
    <col min="1809" max="1809" width="9.6640625" style="1" customWidth="1"/>
    <col min="1810" max="1810" width="10.109375" style="1" customWidth="1"/>
    <col min="1811" max="1811" width="9.33203125" style="1" customWidth="1"/>
    <col min="1812" max="1813" width="9.6640625" style="1" customWidth="1"/>
    <col min="1814" max="1815" width="9.5546875" style="1" customWidth="1"/>
    <col min="1816" max="1817" width="10" style="1" customWidth="1"/>
    <col min="1818" max="1818" width="12" style="1" customWidth="1"/>
    <col min="1819" max="1819" width="0" style="1" hidden="1" customWidth="1"/>
    <col min="1820" max="1820" width="12.109375" style="1" customWidth="1"/>
    <col min="1821" max="1821" width="11.33203125" style="1" customWidth="1"/>
    <col min="1822" max="1822" width="10.109375" style="1" customWidth="1"/>
    <col min="1823" max="1841" width="0" style="1" hidden="1" customWidth="1"/>
    <col min="1842" max="2044" width="9.109375" style="1"/>
    <col min="2045" max="2045" width="7.109375" style="1" customWidth="1"/>
    <col min="2046" max="2047" width="11.5546875" style="1" customWidth="1"/>
    <col min="2048" max="2048" width="11.6640625" style="1" customWidth="1"/>
    <col min="2049" max="2050" width="12" style="1" customWidth="1"/>
    <col min="2051" max="2051" width="11.44140625" style="1" customWidth="1"/>
    <col min="2052" max="2054" width="11.33203125" style="1" customWidth="1"/>
    <col min="2055" max="2056" width="12.5546875" style="1" customWidth="1"/>
    <col min="2057" max="2057" width="12.33203125" style="1" customWidth="1"/>
    <col min="2058" max="2059" width="11.5546875" style="1" customWidth="1"/>
    <col min="2060" max="2060" width="11.6640625" style="1" customWidth="1"/>
    <col min="2061" max="2061" width="2.109375" style="1" customWidth="1"/>
    <col min="2062" max="2062" width="8.5546875" style="1" customWidth="1"/>
    <col min="2063" max="2063" width="9.88671875" style="1" customWidth="1"/>
    <col min="2064" max="2064" width="8.6640625" style="1" customWidth="1"/>
    <col min="2065" max="2065" width="9.6640625" style="1" customWidth="1"/>
    <col min="2066" max="2066" width="10.109375" style="1" customWidth="1"/>
    <col min="2067" max="2067" width="9.33203125" style="1" customWidth="1"/>
    <col min="2068" max="2069" width="9.6640625" style="1" customWidth="1"/>
    <col min="2070" max="2071" width="9.5546875" style="1" customWidth="1"/>
    <col min="2072" max="2073" width="10" style="1" customWidth="1"/>
    <col min="2074" max="2074" width="12" style="1" customWidth="1"/>
    <col min="2075" max="2075" width="0" style="1" hidden="1" customWidth="1"/>
    <col min="2076" max="2076" width="12.109375" style="1" customWidth="1"/>
    <col min="2077" max="2077" width="11.33203125" style="1" customWidth="1"/>
    <col min="2078" max="2078" width="10.109375" style="1" customWidth="1"/>
    <col min="2079" max="2097" width="0" style="1" hidden="1" customWidth="1"/>
    <col min="2098" max="2300" width="9.109375" style="1"/>
    <col min="2301" max="2301" width="7.109375" style="1" customWidth="1"/>
    <col min="2302" max="2303" width="11.5546875" style="1" customWidth="1"/>
    <col min="2304" max="2304" width="11.6640625" style="1" customWidth="1"/>
    <col min="2305" max="2306" width="12" style="1" customWidth="1"/>
    <col min="2307" max="2307" width="11.44140625" style="1" customWidth="1"/>
    <col min="2308" max="2310" width="11.33203125" style="1" customWidth="1"/>
    <col min="2311" max="2312" width="12.5546875" style="1" customWidth="1"/>
    <col min="2313" max="2313" width="12.33203125" style="1" customWidth="1"/>
    <col min="2314" max="2315" width="11.5546875" style="1" customWidth="1"/>
    <col min="2316" max="2316" width="11.6640625" style="1" customWidth="1"/>
    <col min="2317" max="2317" width="2.109375" style="1" customWidth="1"/>
    <col min="2318" max="2318" width="8.5546875" style="1" customWidth="1"/>
    <col min="2319" max="2319" width="9.88671875" style="1" customWidth="1"/>
    <col min="2320" max="2320" width="8.6640625" style="1" customWidth="1"/>
    <col min="2321" max="2321" width="9.6640625" style="1" customWidth="1"/>
    <col min="2322" max="2322" width="10.109375" style="1" customWidth="1"/>
    <col min="2323" max="2323" width="9.33203125" style="1" customWidth="1"/>
    <col min="2324" max="2325" width="9.6640625" style="1" customWidth="1"/>
    <col min="2326" max="2327" width="9.5546875" style="1" customWidth="1"/>
    <col min="2328" max="2329" width="10" style="1" customWidth="1"/>
    <col min="2330" max="2330" width="12" style="1" customWidth="1"/>
    <col min="2331" max="2331" width="0" style="1" hidden="1" customWidth="1"/>
    <col min="2332" max="2332" width="12.109375" style="1" customWidth="1"/>
    <col min="2333" max="2333" width="11.33203125" style="1" customWidth="1"/>
    <col min="2334" max="2334" width="10.109375" style="1" customWidth="1"/>
    <col min="2335" max="2353" width="0" style="1" hidden="1" customWidth="1"/>
    <col min="2354" max="2556" width="9.109375" style="1"/>
    <col min="2557" max="2557" width="7.109375" style="1" customWidth="1"/>
    <col min="2558" max="2559" width="11.5546875" style="1" customWidth="1"/>
    <col min="2560" max="2560" width="11.6640625" style="1" customWidth="1"/>
    <col min="2561" max="2562" width="12" style="1" customWidth="1"/>
    <col min="2563" max="2563" width="11.44140625" style="1" customWidth="1"/>
    <col min="2564" max="2566" width="11.33203125" style="1" customWidth="1"/>
    <col min="2567" max="2568" width="12.5546875" style="1" customWidth="1"/>
    <col min="2569" max="2569" width="12.33203125" style="1" customWidth="1"/>
    <col min="2570" max="2571" width="11.5546875" style="1" customWidth="1"/>
    <col min="2572" max="2572" width="11.6640625" style="1" customWidth="1"/>
    <col min="2573" max="2573" width="2.109375" style="1" customWidth="1"/>
    <col min="2574" max="2574" width="8.5546875" style="1" customWidth="1"/>
    <col min="2575" max="2575" width="9.88671875" style="1" customWidth="1"/>
    <col min="2576" max="2576" width="8.6640625" style="1" customWidth="1"/>
    <col min="2577" max="2577" width="9.6640625" style="1" customWidth="1"/>
    <col min="2578" max="2578" width="10.109375" style="1" customWidth="1"/>
    <col min="2579" max="2579" width="9.33203125" style="1" customWidth="1"/>
    <col min="2580" max="2581" width="9.6640625" style="1" customWidth="1"/>
    <col min="2582" max="2583" width="9.5546875" style="1" customWidth="1"/>
    <col min="2584" max="2585" width="10" style="1" customWidth="1"/>
    <col min="2586" max="2586" width="12" style="1" customWidth="1"/>
    <col min="2587" max="2587" width="0" style="1" hidden="1" customWidth="1"/>
    <col min="2588" max="2588" width="12.109375" style="1" customWidth="1"/>
    <col min="2589" max="2589" width="11.33203125" style="1" customWidth="1"/>
    <col min="2590" max="2590" width="10.109375" style="1" customWidth="1"/>
    <col min="2591" max="2609" width="0" style="1" hidden="1" customWidth="1"/>
    <col min="2610" max="2812" width="9.109375" style="1"/>
    <col min="2813" max="2813" width="7.109375" style="1" customWidth="1"/>
    <col min="2814" max="2815" width="11.5546875" style="1" customWidth="1"/>
    <col min="2816" max="2816" width="11.6640625" style="1" customWidth="1"/>
    <col min="2817" max="2818" width="12" style="1" customWidth="1"/>
    <col min="2819" max="2819" width="11.44140625" style="1" customWidth="1"/>
    <col min="2820" max="2822" width="11.33203125" style="1" customWidth="1"/>
    <col min="2823" max="2824" width="12.5546875" style="1" customWidth="1"/>
    <col min="2825" max="2825" width="12.33203125" style="1" customWidth="1"/>
    <col min="2826" max="2827" width="11.5546875" style="1" customWidth="1"/>
    <col min="2828" max="2828" width="11.6640625" style="1" customWidth="1"/>
    <col min="2829" max="2829" width="2.109375" style="1" customWidth="1"/>
    <col min="2830" max="2830" width="8.5546875" style="1" customWidth="1"/>
    <col min="2831" max="2831" width="9.88671875" style="1" customWidth="1"/>
    <col min="2832" max="2832" width="8.6640625" style="1" customWidth="1"/>
    <col min="2833" max="2833" width="9.6640625" style="1" customWidth="1"/>
    <col min="2834" max="2834" width="10.109375" style="1" customWidth="1"/>
    <col min="2835" max="2835" width="9.33203125" style="1" customWidth="1"/>
    <col min="2836" max="2837" width="9.6640625" style="1" customWidth="1"/>
    <col min="2838" max="2839" width="9.5546875" style="1" customWidth="1"/>
    <col min="2840" max="2841" width="10" style="1" customWidth="1"/>
    <col min="2842" max="2842" width="12" style="1" customWidth="1"/>
    <col min="2843" max="2843" width="0" style="1" hidden="1" customWidth="1"/>
    <col min="2844" max="2844" width="12.109375" style="1" customWidth="1"/>
    <col min="2845" max="2845" width="11.33203125" style="1" customWidth="1"/>
    <col min="2846" max="2846" width="10.109375" style="1" customWidth="1"/>
    <col min="2847" max="2865" width="0" style="1" hidden="1" customWidth="1"/>
    <col min="2866" max="3068" width="9.109375" style="1"/>
    <col min="3069" max="3069" width="7.109375" style="1" customWidth="1"/>
    <col min="3070" max="3071" width="11.5546875" style="1" customWidth="1"/>
    <col min="3072" max="3072" width="11.6640625" style="1" customWidth="1"/>
    <col min="3073" max="3074" width="12" style="1" customWidth="1"/>
    <col min="3075" max="3075" width="11.44140625" style="1" customWidth="1"/>
    <col min="3076" max="3078" width="11.33203125" style="1" customWidth="1"/>
    <col min="3079" max="3080" width="12.5546875" style="1" customWidth="1"/>
    <col min="3081" max="3081" width="12.33203125" style="1" customWidth="1"/>
    <col min="3082" max="3083" width="11.5546875" style="1" customWidth="1"/>
    <col min="3084" max="3084" width="11.6640625" style="1" customWidth="1"/>
    <col min="3085" max="3085" width="2.109375" style="1" customWidth="1"/>
    <col min="3086" max="3086" width="8.5546875" style="1" customWidth="1"/>
    <col min="3087" max="3087" width="9.88671875" style="1" customWidth="1"/>
    <col min="3088" max="3088" width="8.6640625" style="1" customWidth="1"/>
    <col min="3089" max="3089" width="9.6640625" style="1" customWidth="1"/>
    <col min="3090" max="3090" width="10.109375" style="1" customWidth="1"/>
    <col min="3091" max="3091" width="9.33203125" style="1" customWidth="1"/>
    <col min="3092" max="3093" width="9.6640625" style="1" customWidth="1"/>
    <col min="3094" max="3095" width="9.5546875" style="1" customWidth="1"/>
    <col min="3096" max="3097" width="10" style="1" customWidth="1"/>
    <col min="3098" max="3098" width="12" style="1" customWidth="1"/>
    <col min="3099" max="3099" width="0" style="1" hidden="1" customWidth="1"/>
    <col min="3100" max="3100" width="12.109375" style="1" customWidth="1"/>
    <col min="3101" max="3101" width="11.33203125" style="1" customWidth="1"/>
    <col min="3102" max="3102" width="10.109375" style="1" customWidth="1"/>
    <col min="3103" max="3121" width="0" style="1" hidden="1" customWidth="1"/>
    <col min="3122" max="3324" width="9.109375" style="1"/>
    <col min="3325" max="3325" width="7.109375" style="1" customWidth="1"/>
    <col min="3326" max="3327" width="11.5546875" style="1" customWidth="1"/>
    <col min="3328" max="3328" width="11.6640625" style="1" customWidth="1"/>
    <col min="3329" max="3330" width="12" style="1" customWidth="1"/>
    <col min="3331" max="3331" width="11.44140625" style="1" customWidth="1"/>
    <col min="3332" max="3334" width="11.33203125" style="1" customWidth="1"/>
    <col min="3335" max="3336" width="12.5546875" style="1" customWidth="1"/>
    <col min="3337" max="3337" width="12.33203125" style="1" customWidth="1"/>
    <col min="3338" max="3339" width="11.5546875" style="1" customWidth="1"/>
    <col min="3340" max="3340" width="11.6640625" style="1" customWidth="1"/>
    <col min="3341" max="3341" width="2.109375" style="1" customWidth="1"/>
    <col min="3342" max="3342" width="8.5546875" style="1" customWidth="1"/>
    <col min="3343" max="3343" width="9.88671875" style="1" customWidth="1"/>
    <col min="3344" max="3344" width="8.6640625" style="1" customWidth="1"/>
    <col min="3345" max="3345" width="9.6640625" style="1" customWidth="1"/>
    <col min="3346" max="3346" width="10.109375" style="1" customWidth="1"/>
    <col min="3347" max="3347" width="9.33203125" style="1" customWidth="1"/>
    <col min="3348" max="3349" width="9.6640625" style="1" customWidth="1"/>
    <col min="3350" max="3351" width="9.5546875" style="1" customWidth="1"/>
    <col min="3352" max="3353" width="10" style="1" customWidth="1"/>
    <col min="3354" max="3354" width="12" style="1" customWidth="1"/>
    <col min="3355" max="3355" width="0" style="1" hidden="1" customWidth="1"/>
    <col min="3356" max="3356" width="12.109375" style="1" customWidth="1"/>
    <col min="3357" max="3357" width="11.33203125" style="1" customWidth="1"/>
    <col min="3358" max="3358" width="10.109375" style="1" customWidth="1"/>
    <col min="3359" max="3377" width="0" style="1" hidden="1" customWidth="1"/>
    <col min="3378" max="3580" width="9.109375" style="1"/>
    <col min="3581" max="3581" width="7.109375" style="1" customWidth="1"/>
    <col min="3582" max="3583" width="11.5546875" style="1" customWidth="1"/>
    <col min="3584" max="3584" width="11.6640625" style="1" customWidth="1"/>
    <col min="3585" max="3586" width="12" style="1" customWidth="1"/>
    <col min="3587" max="3587" width="11.44140625" style="1" customWidth="1"/>
    <col min="3588" max="3590" width="11.33203125" style="1" customWidth="1"/>
    <col min="3591" max="3592" width="12.5546875" style="1" customWidth="1"/>
    <col min="3593" max="3593" width="12.33203125" style="1" customWidth="1"/>
    <col min="3594" max="3595" width="11.5546875" style="1" customWidth="1"/>
    <col min="3596" max="3596" width="11.6640625" style="1" customWidth="1"/>
    <col min="3597" max="3597" width="2.109375" style="1" customWidth="1"/>
    <col min="3598" max="3598" width="8.5546875" style="1" customWidth="1"/>
    <col min="3599" max="3599" width="9.88671875" style="1" customWidth="1"/>
    <col min="3600" max="3600" width="8.6640625" style="1" customWidth="1"/>
    <col min="3601" max="3601" width="9.6640625" style="1" customWidth="1"/>
    <col min="3602" max="3602" width="10.109375" style="1" customWidth="1"/>
    <col min="3603" max="3603" width="9.33203125" style="1" customWidth="1"/>
    <col min="3604" max="3605" width="9.6640625" style="1" customWidth="1"/>
    <col min="3606" max="3607" width="9.5546875" style="1" customWidth="1"/>
    <col min="3608" max="3609" width="10" style="1" customWidth="1"/>
    <col min="3610" max="3610" width="12" style="1" customWidth="1"/>
    <col min="3611" max="3611" width="0" style="1" hidden="1" customWidth="1"/>
    <col min="3612" max="3612" width="12.109375" style="1" customWidth="1"/>
    <col min="3613" max="3613" width="11.33203125" style="1" customWidth="1"/>
    <col min="3614" max="3614" width="10.109375" style="1" customWidth="1"/>
    <col min="3615" max="3633" width="0" style="1" hidden="1" customWidth="1"/>
    <col min="3634" max="3836" width="9.109375" style="1"/>
    <col min="3837" max="3837" width="7.109375" style="1" customWidth="1"/>
    <col min="3838" max="3839" width="11.5546875" style="1" customWidth="1"/>
    <col min="3840" max="3840" width="11.6640625" style="1" customWidth="1"/>
    <col min="3841" max="3842" width="12" style="1" customWidth="1"/>
    <col min="3843" max="3843" width="11.44140625" style="1" customWidth="1"/>
    <col min="3844" max="3846" width="11.33203125" style="1" customWidth="1"/>
    <col min="3847" max="3848" width="12.5546875" style="1" customWidth="1"/>
    <col min="3849" max="3849" width="12.33203125" style="1" customWidth="1"/>
    <col min="3850" max="3851" width="11.5546875" style="1" customWidth="1"/>
    <col min="3852" max="3852" width="11.6640625" style="1" customWidth="1"/>
    <col min="3853" max="3853" width="2.109375" style="1" customWidth="1"/>
    <col min="3854" max="3854" width="8.5546875" style="1" customWidth="1"/>
    <col min="3855" max="3855" width="9.88671875" style="1" customWidth="1"/>
    <col min="3856" max="3856" width="8.6640625" style="1" customWidth="1"/>
    <col min="3857" max="3857" width="9.6640625" style="1" customWidth="1"/>
    <col min="3858" max="3858" width="10.109375" style="1" customWidth="1"/>
    <col min="3859" max="3859" width="9.33203125" style="1" customWidth="1"/>
    <col min="3860" max="3861" width="9.6640625" style="1" customWidth="1"/>
    <col min="3862" max="3863" width="9.5546875" style="1" customWidth="1"/>
    <col min="3864" max="3865" width="10" style="1" customWidth="1"/>
    <col min="3866" max="3866" width="12" style="1" customWidth="1"/>
    <col min="3867" max="3867" width="0" style="1" hidden="1" customWidth="1"/>
    <col min="3868" max="3868" width="12.109375" style="1" customWidth="1"/>
    <col min="3869" max="3869" width="11.33203125" style="1" customWidth="1"/>
    <col min="3870" max="3870" width="10.109375" style="1" customWidth="1"/>
    <col min="3871" max="3889" width="0" style="1" hidden="1" customWidth="1"/>
    <col min="3890" max="4092" width="9.109375" style="1"/>
    <col min="4093" max="4093" width="7.109375" style="1" customWidth="1"/>
    <col min="4094" max="4095" width="11.5546875" style="1" customWidth="1"/>
    <col min="4096" max="4096" width="11.6640625" style="1" customWidth="1"/>
    <col min="4097" max="4098" width="12" style="1" customWidth="1"/>
    <col min="4099" max="4099" width="11.44140625" style="1" customWidth="1"/>
    <col min="4100" max="4102" width="11.33203125" style="1" customWidth="1"/>
    <col min="4103" max="4104" width="12.5546875" style="1" customWidth="1"/>
    <col min="4105" max="4105" width="12.33203125" style="1" customWidth="1"/>
    <col min="4106" max="4107" width="11.5546875" style="1" customWidth="1"/>
    <col min="4108" max="4108" width="11.6640625" style="1" customWidth="1"/>
    <col min="4109" max="4109" width="2.109375" style="1" customWidth="1"/>
    <col min="4110" max="4110" width="8.5546875" style="1" customWidth="1"/>
    <col min="4111" max="4111" width="9.88671875" style="1" customWidth="1"/>
    <col min="4112" max="4112" width="8.6640625" style="1" customWidth="1"/>
    <col min="4113" max="4113" width="9.6640625" style="1" customWidth="1"/>
    <col min="4114" max="4114" width="10.109375" style="1" customWidth="1"/>
    <col min="4115" max="4115" width="9.33203125" style="1" customWidth="1"/>
    <col min="4116" max="4117" width="9.6640625" style="1" customWidth="1"/>
    <col min="4118" max="4119" width="9.5546875" style="1" customWidth="1"/>
    <col min="4120" max="4121" width="10" style="1" customWidth="1"/>
    <col min="4122" max="4122" width="12" style="1" customWidth="1"/>
    <col min="4123" max="4123" width="0" style="1" hidden="1" customWidth="1"/>
    <col min="4124" max="4124" width="12.109375" style="1" customWidth="1"/>
    <col min="4125" max="4125" width="11.33203125" style="1" customWidth="1"/>
    <col min="4126" max="4126" width="10.109375" style="1" customWidth="1"/>
    <col min="4127" max="4145" width="0" style="1" hidden="1" customWidth="1"/>
    <col min="4146" max="4348" width="9.109375" style="1"/>
    <col min="4349" max="4349" width="7.109375" style="1" customWidth="1"/>
    <col min="4350" max="4351" width="11.5546875" style="1" customWidth="1"/>
    <col min="4352" max="4352" width="11.6640625" style="1" customWidth="1"/>
    <col min="4353" max="4354" width="12" style="1" customWidth="1"/>
    <col min="4355" max="4355" width="11.44140625" style="1" customWidth="1"/>
    <col min="4356" max="4358" width="11.33203125" style="1" customWidth="1"/>
    <col min="4359" max="4360" width="12.5546875" style="1" customWidth="1"/>
    <col min="4361" max="4361" width="12.33203125" style="1" customWidth="1"/>
    <col min="4362" max="4363" width="11.5546875" style="1" customWidth="1"/>
    <col min="4364" max="4364" width="11.6640625" style="1" customWidth="1"/>
    <col min="4365" max="4365" width="2.109375" style="1" customWidth="1"/>
    <col min="4366" max="4366" width="8.5546875" style="1" customWidth="1"/>
    <col min="4367" max="4367" width="9.88671875" style="1" customWidth="1"/>
    <col min="4368" max="4368" width="8.6640625" style="1" customWidth="1"/>
    <col min="4369" max="4369" width="9.6640625" style="1" customWidth="1"/>
    <col min="4370" max="4370" width="10.109375" style="1" customWidth="1"/>
    <col min="4371" max="4371" width="9.33203125" style="1" customWidth="1"/>
    <col min="4372" max="4373" width="9.6640625" style="1" customWidth="1"/>
    <col min="4374" max="4375" width="9.5546875" style="1" customWidth="1"/>
    <col min="4376" max="4377" width="10" style="1" customWidth="1"/>
    <col min="4378" max="4378" width="12" style="1" customWidth="1"/>
    <col min="4379" max="4379" width="0" style="1" hidden="1" customWidth="1"/>
    <col min="4380" max="4380" width="12.109375" style="1" customWidth="1"/>
    <col min="4381" max="4381" width="11.33203125" style="1" customWidth="1"/>
    <col min="4382" max="4382" width="10.109375" style="1" customWidth="1"/>
    <col min="4383" max="4401" width="0" style="1" hidden="1" customWidth="1"/>
    <col min="4402" max="4604" width="9.109375" style="1"/>
    <col min="4605" max="4605" width="7.109375" style="1" customWidth="1"/>
    <col min="4606" max="4607" width="11.5546875" style="1" customWidth="1"/>
    <col min="4608" max="4608" width="11.6640625" style="1" customWidth="1"/>
    <col min="4609" max="4610" width="12" style="1" customWidth="1"/>
    <col min="4611" max="4611" width="11.44140625" style="1" customWidth="1"/>
    <col min="4612" max="4614" width="11.33203125" style="1" customWidth="1"/>
    <col min="4615" max="4616" width="12.5546875" style="1" customWidth="1"/>
    <col min="4617" max="4617" width="12.33203125" style="1" customWidth="1"/>
    <col min="4618" max="4619" width="11.5546875" style="1" customWidth="1"/>
    <col min="4620" max="4620" width="11.6640625" style="1" customWidth="1"/>
    <col min="4621" max="4621" width="2.109375" style="1" customWidth="1"/>
    <col min="4622" max="4622" width="8.5546875" style="1" customWidth="1"/>
    <col min="4623" max="4623" width="9.88671875" style="1" customWidth="1"/>
    <col min="4624" max="4624" width="8.6640625" style="1" customWidth="1"/>
    <col min="4625" max="4625" width="9.6640625" style="1" customWidth="1"/>
    <col min="4626" max="4626" width="10.109375" style="1" customWidth="1"/>
    <col min="4627" max="4627" width="9.33203125" style="1" customWidth="1"/>
    <col min="4628" max="4629" width="9.6640625" style="1" customWidth="1"/>
    <col min="4630" max="4631" width="9.5546875" style="1" customWidth="1"/>
    <col min="4632" max="4633" width="10" style="1" customWidth="1"/>
    <col min="4634" max="4634" width="12" style="1" customWidth="1"/>
    <col min="4635" max="4635" width="0" style="1" hidden="1" customWidth="1"/>
    <col min="4636" max="4636" width="12.109375" style="1" customWidth="1"/>
    <col min="4637" max="4637" width="11.33203125" style="1" customWidth="1"/>
    <col min="4638" max="4638" width="10.109375" style="1" customWidth="1"/>
    <col min="4639" max="4657" width="0" style="1" hidden="1" customWidth="1"/>
    <col min="4658" max="4860" width="9.109375" style="1"/>
    <col min="4861" max="4861" width="7.109375" style="1" customWidth="1"/>
    <col min="4862" max="4863" width="11.5546875" style="1" customWidth="1"/>
    <col min="4864" max="4864" width="11.6640625" style="1" customWidth="1"/>
    <col min="4865" max="4866" width="12" style="1" customWidth="1"/>
    <col min="4867" max="4867" width="11.44140625" style="1" customWidth="1"/>
    <col min="4868" max="4870" width="11.33203125" style="1" customWidth="1"/>
    <col min="4871" max="4872" width="12.5546875" style="1" customWidth="1"/>
    <col min="4873" max="4873" width="12.33203125" style="1" customWidth="1"/>
    <col min="4874" max="4875" width="11.5546875" style="1" customWidth="1"/>
    <col min="4876" max="4876" width="11.6640625" style="1" customWidth="1"/>
    <col min="4877" max="4877" width="2.109375" style="1" customWidth="1"/>
    <col min="4878" max="4878" width="8.5546875" style="1" customWidth="1"/>
    <col min="4879" max="4879" width="9.88671875" style="1" customWidth="1"/>
    <col min="4880" max="4880" width="8.6640625" style="1" customWidth="1"/>
    <col min="4881" max="4881" width="9.6640625" style="1" customWidth="1"/>
    <col min="4882" max="4882" width="10.109375" style="1" customWidth="1"/>
    <col min="4883" max="4883" width="9.33203125" style="1" customWidth="1"/>
    <col min="4884" max="4885" width="9.6640625" style="1" customWidth="1"/>
    <col min="4886" max="4887" width="9.5546875" style="1" customWidth="1"/>
    <col min="4888" max="4889" width="10" style="1" customWidth="1"/>
    <col min="4890" max="4890" width="12" style="1" customWidth="1"/>
    <col min="4891" max="4891" width="0" style="1" hidden="1" customWidth="1"/>
    <col min="4892" max="4892" width="12.109375" style="1" customWidth="1"/>
    <col min="4893" max="4893" width="11.33203125" style="1" customWidth="1"/>
    <col min="4894" max="4894" width="10.109375" style="1" customWidth="1"/>
    <col min="4895" max="4913" width="0" style="1" hidden="1" customWidth="1"/>
    <col min="4914" max="5116" width="9.109375" style="1"/>
    <col min="5117" max="5117" width="7.109375" style="1" customWidth="1"/>
    <col min="5118" max="5119" width="11.5546875" style="1" customWidth="1"/>
    <col min="5120" max="5120" width="11.6640625" style="1" customWidth="1"/>
    <col min="5121" max="5122" width="12" style="1" customWidth="1"/>
    <col min="5123" max="5123" width="11.44140625" style="1" customWidth="1"/>
    <col min="5124" max="5126" width="11.33203125" style="1" customWidth="1"/>
    <col min="5127" max="5128" width="12.5546875" style="1" customWidth="1"/>
    <col min="5129" max="5129" width="12.33203125" style="1" customWidth="1"/>
    <col min="5130" max="5131" width="11.5546875" style="1" customWidth="1"/>
    <col min="5132" max="5132" width="11.6640625" style="1" customWidth="1"/>
    <col min="5133" max="5133" width="2.109375" style="1" customWidth="1"/>
    <col min="5134" max="5134" width="8.5546875" style="1" customWidth="1"/>
    <col min="5135" max="5135" width="9.88671875" style="1" customWidth="1"/>
    <col min="5136" max="5136" width="8.6640625" style="1" customWidth="1"/>
    <col min="5137" max="5137" width="9.6640625" style="1" customWidth="1"/>
    <col min="5138" max="5138" width="10.109375" style="1" customWidth="1"/>
    <col min="5139" max="5139" width="9.33203125" style="1" customWidth="1"/>
    <col min="5140" max="5141" width="9.6640625" style="1" customWidth="1"/>
    <col min="5142" max="5143" width="9.5546875" style="1" customWidth="1"/>
    <col min="5144" max="5145" width="10" style="1" customWidth="1"/>
    <col min="5146" max="5146" width="12" style="1" customWidth="1"/>
    <col min="5147" max="5147" width="0" style="1" hidden="1" customWidth="1"/>
    <col min="5148" max="5148" width="12.109375" style="1" customWidth="1"/>
    <col min="5149" max="5149" width="11.33203125" style="1" customWidth="1"/>
    <col min="5150" max="5150" width="10.109375" style="1" customWidth="1"/>
    <col min="5151" max="5169" width="0" style="1" hidden="1" customWidth="1"/>
    <col min="5170" max="5372" width="9.109375" style="1"/>
    <col min="5373" max="5373" width="7.109375" style="1" customWidth="1"/>
    <col min="5374" max="5375" width="11.5546875" style="1" customWidth="1"/>
    <col min="5376" max="5376" width="11.6640625" style="1" customWidth="1"/>
    <col min="5377" max="5378" width="12" style="1" customWidth="1"/>
    <col min="5379" max="5379" width="11.44140625" style="1" customWidth="1"/>
    <col min="5380" max="5382" width="11.33203125" style="1" customWidth="1"/>
    <col min="5383" max="5384" width="12.5546875" style="1" customWidth="1"/>
    <col min="5385" max="5385" width="12.33203125" style="1" customWidth="1"/>
    <col min="5386" max="5387" width="11.5546875" style="1" customWidth="1"/>
    <col min="5388" max="5388" width="11.6640625" style="1" customWidth="1"/>
    <col min="5389" max="5389" width="2.109375" style="1" customWidth="1"/>
    <col min="5390" max="5390" width="8.5546875" style="1" customWidth="1"/>
    <col min="5391" max="5391" width="9.88671875" style="1" customWidth="1"/>
    <col min="5392" max="5392" width="8.6640625" style="1" customWidth="1"/>
    <col min="5393" max="5393" width="9.6640625" style="1" customWidth="1"/>
    <col min="5394" max="5394" width="10.109375" style="1" customWidth="1"/>
    <col min="5395" max="5395" width="9.33203125" style="1" customWidth="1"/>
    <col min="5396" max="5397" width="9.6640625" style="1" customWidth="1"/>
    <col min="5398" max="5399" width="9.5546875" style="1" customWidth="1"/>
    <col min="5400" max="5401" width="10" style="1" customWidth="1"/>
    <col min="5402" max="5402" width="12" style="1" customWidth="1"/>
    <col min="5403" max="5403" width="0" style="1" hidden="1" customWidth="1"/>
    <col min="5404" max="5404" width="12.109375" style="1" customWidth="1"/>
    <col min="5405" max="5405" width="11.33203125" style="1" customWidth="1"/>
    <col min="5406" max="5406" width="10.109375" style="1" customWidth="1"/>
    <col min="5407" max="5425" width="0" style="1" hidden="1" customWidth="1"/>
    <col min="5426" max="5628" width="9.109375" style="1"/>
    <col min="5629" max="5629" width="7.109375" style="1" customWidth="1"/>
    <col min="5630" max="5631" width="11.5546875" style="1" customWidth="1"/>
    <col min="5632" max="5632" width="11.6640625" style="1" customWidth="1"/>
    <col min="5633" max="5634" width="12" style="1" customWidth="1"/>
    <col min="5635" max="5635" width="11.44140625" style="1" customWidth="1"/>
    <col min="5636" max="5638" width="11.33203125" style="1" customWidth="1"/>
    <col min="5639" max="5640" width="12.5546875" style="1" customWidth="1"/>
    <col min="5641" max="5641" width="12.33203125" style="1" customWidth="1"/>
    <col min="5642" max="5643" width="11.5546875" style="1" customWidth="1"/>
    <col min="5644" max="5644" width="11.6640625" style="1" customWidth="1"/>
    <col min="5645" max="5645" width="2.109375" style="1" customWidth="1"/>
    <col min="5646" max="5646" width="8.5546875" style="1" customWidth="1"/>
    <col min="5647" max="5647" width="9.88671875" style="1" customWidth="1"/>
    <col min="5648" max="5648" width="8.6640625" style="1" customWidth="1"/>
    <col min="5649" max="5649" width="9.6640625" style="1" customWidth="1"/>
    <col min="5650" max="5650" width="10.109375" style="1" customWidth="1"/>
    <col min="5651" max="5651" width="9.33203125" style="1" customWidth="1"/>
    <col min="5652" max="5653" width="9.6640625" style="1" customWidth="1"/>
    <col min="5654" max="5655" width="9.5546875" style="1" customWidth="1"/>
    <col min="5656" max="5657" width="10" style="1" customWidth="1"/>
    <col min="5658" max="5658" width="12" style="1" customWidth="1"/>
    <col min="5659" max="5659" width="0" style="1" hidden="1" customWidth="1"/>
    <col min="5660" max="5660" width="12.109375" style="1" customWidth="1"/>
    <col min="5661" max="5661" width="11.33203125" style="1" customWidth="1"/>
    <col min="5662" max="5662" width="10.109375" style="1" customWidth="1"/>
    <col min="5663" max="5681" width="0" style="1" hidden="1" customWidth="1"/>
    <col min="5682" max="5884" width="9.109375" style="1"/>
    <col min="5885" max="5885" width="7.109375" style="1" customWidth="1"/>
    <col min="5886" max="5887" width="11.5546875" style="1" customWidth="1"/>
    <col min="5888" max="5888" width="11.6640625" style="1" customWidth="1"/>
    <col min="5889" max="5890" width="12" style="1" customWidth="1"/>
    <col min="5891" max="5891" width="11.44140625" style="1" customWidth="1"/>
    <col min="5892" max="5894" width="11.33203125" style="1" customWidth="1"/>
    <col min="5895" max="5896" width="12.5546875" style="1" customWidth="1"/>
    <col min="5897" max="5897" width="12.33203125" style="1" customWidth="1"/>
    <col min="5898" max="5899" width="11.5546875" style="1" customWidth="1"/>
    <col min="5900" max="5900" width="11.6640625" style="1" customWidth="1"/>
    <col min="5901" max="5901" width="2.109375" style="1" customWidth="1"/>
    <col min="5902" max="5902" width="8.5546875" style="1" customWidth="1"/>
    <col min="5903" max="5903" width="9.88671875" style="1" customWidth="1"/>
    <col min="5904" max="5904" width="8.6640625" style="1" customWidth="1"/>
    <col min="5905" max="5905" width="9.6640625" style="1" customWidth="1"/>
    <col min="5906" max="5906" width="10.109375" style="1" customWidth="1"/>
    <col min="5907" max="5907" width="9.33203125" style="1" customWidth="1"/>
    <col min="5908" max="5909" width="9.6640625" style="1" customWidth="1"/>
    <col min="5910" max="5911" width="9.5546875" style="1" customWidth="1"/>
    <col min="5912" max="5913" width="10" style="1" customWidth="1"/>
    <col min="5914" max="5914" width="12" style="1" customWidth="1"/>
    <col min="5915" max="5915" width="0" style="1" hidden="1" customWidth="1"/>
    <col min="5916" max="5916" width="12.109375" style="1" customWidth="1"/>
    <col min="5917" max="5917" width="11.33203125" style="1" customWidth="1"/>
    <col min="5918" max="5918" width="10.109375" style="1" customWidth="1"/>
    <col min="5919" max="5937" width="0" style="1" hidden="1" customWidth="1"/>
    <col min="5938" max="6140" width="9.109375" style="1"/>
    <col min="6141" max="6141" width="7.109375" style="1" customWidth="1"/>
    <col min="6142" max="6143" width="11.5546875" style="1" customWidth="1"/>
    <col min="6144" max="6144" width="11.6640625" style="1" customWidth="1"/>
    <col min="6145" max="6146" width="12" style="1" customWidth="1"/>
    <col min="6147" max="6147" width="11.44140625" style="1" customWidth="1"/>
    <col min="6148" max="6150" width="11.33203125" style="1" customWidth="1"/>
    <col min="6151" max="6152" width="12.5546875" style="1" customWidth="1"/>
    <col min="6153" max="6153" width="12.33203125" style="1" customWidth="1"/>
    <col min="6154" max="6155" width="11.5546875" style="1" customWidth="1"/>
    <col min="6156" max="6156" width="11.6640625" style="1" customWidth="1"/>
    <col min="6157" max="6157" width="2.109375" style="1" customWidth="1"/>
    <col min="6158" max="6158" width="8.5546875" style="1" customWidth="1"/>
    <col min="6159" max="6159" width="9.88671875" style="1" customWidth="1"/>
    <col min="6160" max="6160" width="8.6640625" style="1" customWidth="1"/>
    <col min="6161" max="6161" width="9.6640625" style="1" customWidth="1"/>
    <col min="6162" max="6162" width="10.109375" style="1" customWidth="1"/>
    <col min="6163" max="6163" width="9.33203125" style="1" customWidth="1"/>
    <col min="6164" max="6165" width="9.6640625" style="1" customWidth="1"/>
    <col min="6166" max="6167" width="9.5546875" style="1" customWidth="1"/>
    <col min="6168" max="6169" width="10" style="1" customWidth="1"/>
    <col min="6170" max="6170" width="12" style="1" customWidth="1"/>
    <col min="6171" max="6171" width="0" style="1" hidden="1" customWidth="1"/>
    <col min="6172" max="6172" width="12.109375" style="1" customWidth="1"/>
    <col min="6173" max="6173" width="11.33203125" style="1" customWidth="1"/>
    <col min="6174" max="6174" width="10.109375" style="1" customWidth="1"/>
    <col min="6175" max="6193" width="0" style="1" hidden="1" customWidth="1"/>
    <col min="6194" max="6396" width="9.109375" style="1"/>
    <col min="6397" max="6397" width="7.109375" style="1" customWidth="1"/>
    <col min="6398" max="6399" width="11.5546875" style="1" customWidth="1"/>
    <col min="6400" max="6400" width="11.6640625" style="1" customWidth="1"/>
    <col min="6401" max="6402" width="12" style="1" customWidth="1"/>
    <col min="6403" max="6403" width="11.44140625" style="1" customWidth="1"/>
    <col min="6404" max="6406" width="11.33203125" style="1" customWidth="1"/>
    <col min="6407" max="6408" width="12.5546875" style="1" customWidth="1"/>
    <col min="6409" max="6409" width="12.33203125" style="1" customWidth="1"/>
    <col min="6410" max="6411" width="11.5546875" style="1" customWidth="1"/>
    <col min="6412" max="6412" width="11.6640625" style="1" customWidth="1"/>
    <col min="6413" max="6413" width="2.109375" style="1" customWidth="1"/>
    <col min="6414" max="6414" width="8.5546875" style="1" customWidth="1"/>
    <col min="6415" max="6415" width="9.88671875" style="1" customWidth="1"/>
    <col min="6416" max="6416" width="8.6640625" style="1" customWidth="1"/>
    <col min="6417" max="6417" width="9.6640625" style="1" customWidth="1"/>
    <col min="6418" max="6418" width="10.109375" style="1" customWidth="1"/>
    <col min="6419" max="6419" width="9.33203125" style="1" customWidth="1"/>
    <col min="6420" max="6421" width="9.6640625" style="1" customWidth="1"/>
    <col min="6422" max="6423" width="9.5546875" style="1" customWidth="1"/>
    <col min="6424" max="6425" width="10" style="1" customWidth="1"/>
    <col min="6426" max="6426" width="12" style="1" customWidth="1"/>
    <col min="6427" max="6427" width="0" style="1" hidden="1" customWidth="1"/>
    <col min="6428" max="6428" width="12.109375" style="1" customWidth="1"/>
    <col min="6429" max="6429" width="11.33203125" style="1" customWidth="1"/>
    <col min="6430" max="6430" width="10.109375" style="1" customWidth="1"/>
    <col min="6431" max="6449" width="0" style="1" hidden="1" customWidth="1"/>
    <col min="6450" max="6652" width="9.109375" style="1"/>
    <col min="6653" max="6653" width="7.109375" style="1" customWidth="1"/>
    <col min="6654" max="6655" width="11.5546875" style="1" customWidth="1"/>
    <col min="6656" max="6656" width="11.6640625" style="1" customWidth="1"/>
    <col min="6657" max="6658" width="12" style="1" customWidth="1"/>
    <col min="6659" max="6659" width="11.44140625" style="1" customWidth="1"/>
    <col min="6660" max="6662" width="11.33203125" style="1" customWidth="1"/>
    <col min="6663" max="6664" width="12.5546875" style="1" customWidth="1"/>
    <col min="6665" max="6665" width="12.33203125" style="1" customWidth="1"/>
    <col min="6666" max="6667" width="11.5546875" style="1" customWidth="1"/>
    <col min="6668" max="6668" width="11.6640625" style="1" customWidth="1"/>
    <col min="6669" max="6669" width="2.109375" style="1" customWidth="1"/>
    <col min="6670" max="6670" width="8.5546875" style="1" customWidth="1"/>
    <col min="6671" max="6671" width="9.88671875" style="1" customWidth="1"/>
    <col min="6672" max="6672" width="8.6640625" style="1" customWidth="1"/>
    <col min="6673" max="6673" width="9.6640625" style="1" customWidth="1"/>
    <col min="6674" max="6674" width="10.109375" style="1" customWidth="1"/>
    <col min="6675" max="6675" width="9.33203125" style="1" customWidth="1"/>
    <col min="6676" max="6677" width="9.6640625" style="1" customWidth="1"/>
    <col min="6678" max="6679" width="9.5546875" style="1" customWidth="1"/>
    <col min="6680" max="6681" width="10" style="1" customWidth="1"/>
    <col min="6682" max="6682" width="12" style="1" customWidth="1"/>
    <col min="6683" max="6683" width="0" style="1" hidden="1" customWidth="1"/>
    <col min="6684" max="6684" width="12.109375" style="1" customWidth="1"/>
    <col min="6685" max="6685" width="11.33203125" style="1" customWidth="1"/>
    <col min="6686" max="6686" width="10.109375" style="1" customWidth="1"/>
    <col min="6687" max="6705" width="0" style="1" hidden="1" customWidth="1"/>
    <col min="6706" max="6908" width="9.109375" style="1"/>
    <col min="6909" max="6909" width="7.109375" style="1" customWidth="1"/>
    <col min="6910" max="6911" width="11.5546875" style="1" customWidth="1"/>
    <col min="6912" max="6912" width="11.6640625" style="1" customWidth="1"/>
    <col min="6913" max="6914" width="12" style="1" customWidth="1"/>
    <col min="6915" max="6915" width="11.44140625" style="1" customWidth="1"/>
    <col min="6916" max="6918" width="11.33203125" style="1" customWidth="1"/>
    <col min="6919" max="6920" width="12.5546875" style="1" customWidth="1"/>
    <col min="6921" max="6921" width="12.33203125" style="1" customWidth="1"/>
    <col min="6922" max="6923" width="11.5546875" style="1" customWidth="1"/>
    <col min="6924" max="6924" width="11.6640625" style="1" customWidth="1"/>
    <col min="6925" max="6925" width="2.109375" style="1" customWidth="1"/>
    <col min="6926" max="6926" width="8.5546875" style="1" customWidth="1"/>
    <col min="6927" max="6927" width="9.88671875" style="1" customWidth="1"/>
    <col min="6928" max="6928" width="8.6640625" style="1" customWidth="1"/>
    <col min="6929" max="6929" width="9.6640625" style="1" customWidth="1"/>
    <col min="6930" max="6930" width="10.109375" style="1" customWidth="1"/>
    <col min="6931" max="6931" width="9.33203125" style="1" customWidth="1"/>
    <col min="6932" max="6933" width="9.6640625" style="1" customWidth="1"/>
    <col min="6934" max="6935" width="9.5546875" style="1" customWidth="1"/>
    <col min="6936" max="6937" width="10" style="1" customWidth="1"/>
    <col min="6938" max="6938" width="12" style="1" customWidth="1"/>
    <col min="6939" max="6939" width="0" style="1" hidden="1" customWidth="1"/>
    <col min="6940" max="6940" width="12.109375" style="1" customWidth="1"/>
    <col min="6941" max="6941" width="11.33203125" style="1" customWidth="1"/>
    <col min="6942" max="6942" width="10.109375" style="1" customWidth="1"/>
    <col min="6943" max="6961" width="0" style="1" hidden="1" customWidth="1"/>
    <col min="6962" max="7164" width="9.109375" style="1"/>
    <col min="7165" max="7165" width="7.109375" style="1" customWidth="1"/>
    <col min="7166" max="7167" width="11.5546875" style="1" customWidth="1"/>
    <col min="7168" max="7168" width="11.6640625" style="1" customWidth="1"/>
    <col min="7169" max="7170" width="12" style="1" customWidth="1"/>
    <col min="7171" max="7171" width="11.44140625" style="1" customWidth="1"/>
    <col min="7172" max="7174" width="11.33203125" style="1" customWidth="1"/>
    <col min="7175" max="7176" width="12.5546875" style="1" customWidth="1"/>
    <col min="7177" max="7177" width="12.33203125" style="1" customWidth="1"/>
    <col min="7178" max="7179" width="11.5546875" style="1" customWidth="1"/>
    <col min="7180" max="7180" width="11.6640625" style="1" customWidth="1"/>
    <col min="7181" max="7181" width="2.109375" style="1" customWidth="1"/>
    <col min="7182" max="7182" width="8.5546875" style="1" customWidth="1"/>
    <col min="7183" max="7183" width="9.88671875" style="1" customWidth="1"/>
    <col min="7184" max="7184" width="8.6640625" style="1" customWidth="1"/>
    <col min="7185" max="7185" width="9.6640625" style="1" customWidth="1"/>
    <col min="7186" max="7186" width="10.109375" style="1" customWidth="1"/>
    <col min="7187" max="7187" width="9.33203125" style="1" customWidth="1"/>
    <col min="7188" max="7189" width="9.6640625" style="1" customWidth="1"/>
    <col min="7190" max="7191" width="9.5546875" style="1" customWidth="1"/>
    <col min="7192" max="7193" width="10" style="1" customWidth="1"/>
    <col min="7194" max="7194" width="12" style="1" customWidth="1"/>
    <col min="7195" max="7195" width="0" style="1" hidden="1" customWidth="1"/>
    <col min="7196" max="7196" width="12.109375" style="1" customWidth="1"/>
    <col min="7197" max="7197" width="11.33203125" style="1" customWidth="1"/>
    <col min="7198" max="7198" width="10.109375" style="1" customWidth="1"/>
    <col min="7199" max="7217" width="0" style="1" hidden="1" customWidth="1"/>
    <col min="7218" max="7420" width="9.109375" style="1"/>
    <col min="7421" max="7421" width="7.109375" style="1" customWidth="1"/>
    <col min="7422" max="7423" width="11.5546875" style="1" customWidth="1"/>
    <col min="7424" max="7424" width="11.6640625" style="1" customWidth="1"/>
    <col min="7425" max="7426" width="12" style="1" customWidth="1"/>
    <col min="7427" max="7427" width="11.44140625" style="1" customWidth="1"/>
    <col min="7428" max="7430" width="11.33203125" style="1" customWidth="1"/>
    <col min="7431" max="7432" width="12.5546875" style="1" customWidth="1"/>
    <col min="7433" max="7433" width="12.33203125" style="1" customWidth="1"/>
    <col min="7434" max="7435" width="11.5546875" style="1" customWidth="1"/>
    <col min="7436" max="7436" width="11.6640625" style="1" customWidth="1"/>
    <col min="7437" max="7437" width="2.109375" style="1" customWidth="1"/>
    <col min="7438" max="7438" width="8.5546875" style="1" customWidth="1"/>
    <col min="7439" max="7439" width="9.88671875" style="1" customWidth="1"/>
    <col min="7440" max="7440" width="8.6640625" style="1" customWidth="1"/>
    <col min="7441" max="7441" width="9.6640625" style="1" customWidth="1"/>
    <col min="7442" max="7442" width="10.109375" style="1" customWidth="1"/>
    <col min="7443" max="7443" width="9.33203125" style="1" customWidth="1"/>
    <col min="7444" max="7445" width="9.6640625" style="1" customWidth="1"/>
    <col min="7446" max="7447" width="9.5546875" style="1" customWidth="1"/>
    <col min="7448" max="7449" width="10" style="1" customWidth="1"/>
    <col min="7450" max="7450" width="12" style="1" customWidth="1"/>
    <col min="7451" max="7451" width="0" style="1" hidden="1" customWidth="1"/>
    <col min="7452" max="7452" width="12.109375" style="1" customWidth="1"/>
    <col min="7453" max="7453" width="11.33203125" style="1" customWidth="1"/>
    <col min="7454" max="7454" width="10.109375" style="1" customWidth="1"/>
    <col min="7455" max="7473" width="0" style="1" hidden="1" customWidth="1"/>
    <col min="7474" max="7676" width="9.109375" style="1"/>
    <col min="7677" max="7677" width="7.109375" style="1" customWidth="1"/>
    <col min="7678" max="7679" width="11.5546875" style="1" customWidth="1"/>
    <col min="7680" max="7680" width="11.6640625" style="1" customWidth="1"/>
    <col min="7681" max="7682" width="12" style="1" customWidth="1"/>
    <col min="7683" max="7683" width="11.44140625" style="1" customWidth="1"/>
    <col min="7684" max="7686" width="11.33203125" style="1" customWidth="1"/>
    <col min="7687" max="7688" width="12.5546875" style="1" customWidth="1"/>
    <col min="7689" max="7689" width="12.33203125" style="1" customWidth="1"/>
    <col min="7690" max="7691" width="11.5546875" style="1" customWidth="1"/>
    <col min="7692" max="7692" width="11.6640625" style="1" customWidth="1"/>
    <col min="7693" max="7693" width="2.109375" style="1" customWidth="1"/>
    <col min="7694" max="7694" width="8.5546875" style="1" customWidth="1"/>
    <col min="7695" max="7695" width="9.88671875" style="1" customWidth="1"/>
    <col min="7696" max="7696" width="8.6640625" style="1" customWidth="1"/>
    <col min="7697" max="7697" width="9.6640625" style="1" customWidth="1"/>
    <col min="7698" max="7698" width="10.109375" style="1" customWidth="1"/>
    <col min="7699" max="7699" width="9.33203125" style="1" customWidth="1"/>
    <col min="7700" max="7701" width="9.6640625" style="1" customWidth="1"/>
    <col min="7702" max="7703" width="9.5546875" style="1" customWidth="1"/>
    <col min="7704" max="7705" width="10" style="1" customWidth="1"/>
    <col min="7706" max="7706" width="12" style="1" customWidth="1"/>
    <col min="7707" max="7707" width="0" style="1" hidden="1" customWidth="1"/>
    <col min="7708" max="7708" width="12.109375" style="1" customWidth="1"/>
    <col min="7709" max="7709" width="11.33203125" style="1" customWidth="1"/>
    <col min="7710" max="7710" width="10.109375" style="1" customWidth="1"/>
    <col min="7711" max="7729" width="0" style="1" hidden="1" customWidth="1"/>
    <col min="7730" max="7932" width="9.109375" style="1"/>
    <col min="7933" max="7933" width="7.109375" style="1" customWidth="1"/>
    <col min="7934" max="7935" width="11.5546875" style="1" customWidth="1"/>
    <col min="7936" max="7936" width="11.6640625" style="1" customWidth="1"/>
    <col min="7937" max="7938" width="12" style="1" customWidth="1"/>
    <col min="7939" max="7939" width="11.44140625" style="1" customWidth="1"/>
    <col min="7940" max="7942" width="11.33203125" style="1" customWidth="1"/>
    <col min="7943" max="7944" width="12.5546875" style="1" customWidth="1"/>
    <col min="7945" max="7945" width="12.33203125" style="1" customWidth="1"/>
    <col min="7946" max="7947" width="11.5546875" style="1" customWidth="1"/>
    <col min="7948" max="7948" width="11.6640625" style="1" customWidth="1"/>
    <col min="7949" max="7949" width="2.109375" style="1" customWidth="1"/>
    <col min="7950" max="7950" width="8.5546875" style="1" customWidth="1"/>
    <col min="7951" max="7951" width="9.88671875" style="1" customWidth="1"/>
    <col min="7952" max="7952" width="8.6640625" style="1" customWidth="1"/>
    <col min="7953" max="7953" width="9.6640625" style="1" customWidth="1"/>
    <col min="7954" max="7954" width="10.109375" style="1" customWidth="1"/>
    <col min="7955" max="7955" width="9.33203125" style="1" customWidth="1"/>
    <col min="7956" max="7957" width="9.6640625" style="1" customWidth="1"/>
    <col min="7958" max="7959" width="9.5546875" style="1" customWidth="1"/>
    <col min="7960" max="7961" width="10" style="1" customWidth="1"/>
    <col min="7962" max="7962" width="12" style="1" customWidth="1"/>
    <col min="7963" max="7963" width="0" style="1" hidden="1" customWidth="1"/>
    <col min="7964" max="7964" width="12.109375" style="1" customWidth="1"/>
    <col min="7965" max="7965" width="11.33203125" style="1" customWidth="1"/>
    <col min="7966" max="7966" width="10.109375" style="1" customWidth="1"/>
    <col min="7967" max="7985" width="0" style="1" hidden="1" customWidth="1"/>
    <col min="7986" max="8188" width="9.109375" style="1"/>
    <col min="8189" max="8189" width="7.109375" style="1" customWidth="1"/>
    <col min="8190" max="8191" width="11.5546875" style="1" customWidth="1"/>
    <col min="8192" max="8192" width="11.6640625" style="1" customWidth="1"/>
    <col min="8193" max="8194" width="12" style="1" customWidth="1"/>
    <col min="8195" max="8195" width="11.44140625" style="1" customWidth="1"/>
    <col min="8196" max="8198" width="11.33203125" style="1" customWidth="1"/>
    <col min="8199" max="8200" width="12.5546875" style="1" customWidth="1"/>
    <col min="8201" max="8201" width="12.33203125" style="1" customWidth="1"/>
    <col min="8202" max="8203" width="11.5546875" style="1" customWidth="1"/>
    <col min="8204" max="8204" width="11.6640625" style="1" customWidth="1"/>
    <col min="8205" max="8205" width="2.109375" style="1" customWidth="1"/>
    <col min="8206" max="8206" width="8.5546875" style="1" customWidth="1"/>
    <col min="8207" max="8207" width="9.88671875" style="1" customWidth="1"/>
    <col min="8208" max="8208" width="8.6640625" style="1" customWidth="1"/>
    <col min="8209" max="8209" width="9.6640625" style="1" customWidth="1"/>
    <col min="8210" max="8210" width="10.109375" style="1" customWidth="1"/>
    <col min="8211" max="8211" width="9.33203125" style="1" customWidth="1"/>
    <col min="8212" max="8213" width="9.6640625" style="1" customWidth="1"/>
    <col min="8214" max="8215" width="9.5546875" style="1" customWidth="1"/>
    <col min="8216" max="8217" width="10" style="1" customWidth="1"/>
    <col min="8218" max="8218" width="12" style="1" customWidth="1"/>
    <col min="8219" max="8219" width="0" style="1" hidden="1" customWidth="1"/>
    <col min="8220" max="8220" width="12.109375" style="1" customWidth="1"/>
    <col min="8221" max="8221" width="11.33203125" style="1" customWidth="1"/>
    <col min="8222" max="8222" width="10.109375" style="1" customWidth="1"/>
    <col min="8223" max="8241" width="0" style="1" hidden="1" customWidth="1"/>
    <col min="8242" max="8444" width="9.109375" style="1"/>
    <col min="8445" max="8445" width="7.109375" style="1" customWidth="1"/>
    <col min="8446" max="8447" width="11.5546875" style="1" customWidth="1"/>
    <col min="8448" max="8448" width="11.6640625" style="1" customWidth="1"/>
    <col min="8449" max="8450" width="12" style="1" customWidth="1"/>
    <col min="8451" max="8451" width="11.44140625" style="1" customWidth="1"/>
    <col min="8452" max="8454" width="11.33203125" style="1" customWidth="1"/>
    <col min="8455" max="8456" width="12.5546875" style="1" customWidth="1"/>
    <col min="8457" max="8457" width="12.33203125" style="1" customWidth="1"/>
    <col min="8458" max="8459" width="11.5546875" style="1" customWidth="1"/>
    <col min="8460" max="8460" width="11.6640625" style="1" customWidth="1"/>
    <col min="8461" max="8461" width="2.109375" style="1" customWidth="1"/>
    <col min="8462" max="8462" width="8.5546875" style="1" customWidth="1"/>
    <col min="8463" max="8463" width="9.88671875" style="1" customWidth="1"/>
    <col min="8464" max="8464" width="8.6640625" style="1" customWidth="1"/>
    <col min="8465" max="8465" width="9.6640625" style="1" customWidth="1"/>
    <col min="8466" max="8466" width="10.109375" style="1" customWidth="1"/>
    <col min="8467" max="8467" width="9.33203125" style="1" customWidth="1"/>
    <col min="8468" max="8469" width="9.6640625" style="1" customWidth="1"/>
    <col min="8470" max="8471" width="9.5546875" style="1" customWidth="1"/>
    <col min="8472" max="8473" width="10" style="1" customWidth="1"/>
    <col min="8474" max="8474" width="12" style="1" customWidth="1"/>
    <col min="8475" max="8475" width="0" style="1" hidden="1" customWidth="1"/>
    <col min="8476" max="8476" width="12.109375" style="1" customWidth="1"/>
    <col min="8477" max="8477" width="11.33203125" style="1" customWidth="1"/>
    <col min="8478" max="8478" width="10.109375" style="1" customWidth="1"/>
    <col min="8479" max="8497" width="0" style="1" hidden="1" customWidth="1"/>
    <col min="8498" max="8700" width="9.109375" style="1"/>
    <col min="8701" max="8701" width="7.109375" style="1" customWidth="1"/>
    <col min="8702" max="8703" width="11.5546875" style="1" customWidth="1"/>
    <col min="8704" max="8704" width="11.6640625" style="1" customWidth="1"/>
    <col min="8705" max="8706" width="12" style="1" customWidth="1"/>
    <col min="8707" max="8707" width="11.44140625" style="1" customWidth="1"/>
    <col min="8708" max="8710" width="11.33203125" style="1" customWidth="1"/>
    <col min="8711" max="8712" width="12.5546875" style="1" customWidth="1"/>
    <col min="8713" max="8713" width="12.33203125" style="1" customWidth="1"/>
    <col min="8714" max="8715" width="11.5546875" style="1" customWidth="1"/>
    <col min="8716" max="8716" width="11.6640625" style="1" customWidth="1"/>
    <col min="8717" max="8717" width="2.109375" style="1" customWidth="1"/>
    <col min="8718" max="8718" width="8.5546875" style="1" customWidth="1"/>
    <col min="8719" max="8719" width="9.88671875" style="1" customWidth="1"/>
    <col min="8720" max="8720" width="8.6640625" style="1" customWidth="1"/>
    <col min="8721" max="8721" width="9.6640625" style="1" customWidth="1"/>
    <col min="8722" max="8722" width="10.109375" style="1" customWidth="1"/>
    <col min="8723" max="8723" width="9.33203125" style="1" customWidth="1"/>
    <col min="8724" max="8725" width="9.6640625" style="1" customWidth="1"/>
    <col min="8726" max="8727" width="9.5546875" style="1" customWidth="1"/>
    <col min="8728" max="8729" width="10" style="1" customWidth="1"/>
    <col min="8730" max="8730" width="12" style="1" customWidth="1"/>
    <col min="8731" max="8731" width="0" style="1" hidden="1" customWidth="1"/>
    <col min="8732" max="8732" width="12.109375" style="1" customWidth="1"/>
    <col min="8733" max="8733" width="11.33203125" style="1" customWidth="1"/>
    <col min="8734" max="8734" width="10.109375" style="1" customWidth="1"/>
    <col min="8735" max="8753" width="0" style="1" hidden="1" customWidth="1"/>
    <col min="8754" max="8956" width="9.109375" style="1"/>
    <col min="8957" max="8957" width="7.109375" style="1" customWidth="1"/>
    <col min="8958" max="8959" width="11.5546875" style="1" customWidth="1"/>
    <col min="8960" max="8960" width="11.6640625" style="1" customWidth="1"/>
    <col min="8961" max="8962" width="12" style="1" customWidth="1"/>
    <col min="8963" max="8963" width="11.44140625" style="1" customWidth="1"/>
    <col min="8964" max="8966" width="11.33203125" style="1" customWidth="1"/>
    <col min="8967" max="8968" width="12.5546875" style="1" customWidth="1"/>
    <col min="8969" max="8969" width="12.33203125" style="1" customWidth="1"/>
    <col min="8970" max="8971" width="11.5546875" style="1" customWidth="1"/>
    <col min="8972" max="8972" width="11.6640625" style="1" customWidth="1"/>
    <col min="8973" max="8973" width="2.109375" style="1" customWidth="1"/>
    <col min="8974" max="8974" width="8.5546875" style="1" customWidth="1"/>
    <col min="8975" max="8975" width="9.88671875" style="1" customWidth="1"/>
    <col min="8976" max="8976" width="8.6640625" style="1" customWidth="1"/>
    <col min="8977" max="8977" width="9.6640625" style="1" customWidth="1"/>
    <col min="8978" max="8978" width="10.109375" style="1" customWidth="1"/>
    <col min="8979" max="8979" width="9.33203125" style="1" customWidth="1"/>
    <col min="8980" max="8981" width="9.6640625" style="1" customWidth="1"/>
    <col min="8982" max="8983" width="9.5546875" style="1" customWidth="1"/>
    <col min="8984" max="8985" width="10" style="1" customWidth="1"/>
    <col min="8986" max="8986" width="12" style="1" customWidth="1"/>
    <col min="8987" max="8987" width="0" style="1" hidden="1" customWidth="1"/>
    <col min="8988" max="8988" width="12.109375" style="1" customWidth="1"/>
    <col min="8989" max="8989" width="11.33203125" style="1" customWidth="1"/>
    <col min="8990" max="8990" width="10.109375" style="1" customWidth="1"/>
    <col min="8991" max="9009" width="0" style="1" hidden="1" customWidth="1"/>
    <col min="9010" max="9212" width="9.109375" style="1"/>
    <col min="9213" max="9213" width="7.109375" style="1" customWidth="1"/>
    <col min="9214" max="9215" width="11.5546875" style="1" customWidth="1"/>
    <col min="9216" max="9216" width="11.6640625" style="1" customWidth="1"/>
    <col min="9217" max="9218" width="12" style="1" customWidth="1"/>
    <col min="9219" max="9219" width="11.44140625" style="1" customWidth="1"/>
    <col min="9220" max="9222" width="11.33203125" style="1" customWidth="1"/>
    <col min="9223" max="9224" width="12.5546875" style="1" customWidth="1"/>
    <col min="9225" max="9225" width="12.33203125" style="1" customWidth="1"/>
    <col min="9226" max="9227" width="11.5546875" style="1" customWidth="1"/>
    <col min="9228" max="9228" width="11.6640625" style="1" customWidth="1"/>
    <col min="9229" max="9229" width="2.109375" style="1" customWidth="1"/>
    <col min="9230" max="9230" width="8.5546875" style="1" customWidth="1"/>
    <col min="9231" max="9231" width="9.88671875" style="1" customWidth="1"/>
    <col min="9232" max="9232" width="8.6640625" style="1" customWidth="1"/>
    <col min="9233" max="9233" width="9.6640625" style="1" customWidth="1"/>
    <col min="9234" max="9234" width="10.109375" style="1" customWidth="1"/>
    <col min="9235" max="9235" width="9.33203125" style="1" customWidth="1"/>
    <col min="9236" max="9237" width="9.6640625" style="1" customWidth="1"/>
    <col min="9238" max="9239" width="9.5546875" style="1" customWidth="1"/>
    <col min="9240" max="9241" width="10" style="1" customWidth="1"/>
    <col min="9242" max="9242" width="12" style="1" customWidth="1"/>
    <col min="9243" max="9243" width="0" style="1" hidden="1" customWidth="1"/>
    <col min="9244" max="9244" width="12.109375" style="1" customWidth="1"/>
    <col min="9245" max="9245" width="11.33203125" style="1" customWidth="1"/>
    <col min="9246" max="9246" width="10.109375" style="1" customWidth="1"/>
    <col min="9247" max="9265" width="0" style="1" hidden="1" customWidth="1"/>
    <col min="9266" max="9468" width="9.109375" style="1"/>
    <col min="9469" max="9469" width="7.109375" style="1" customWidth="1"/>
    <col min="9470" max="9471" width="11.5546875" style="1" customWidth="1"/>
    <col min="9472" max="9472" width="11.6640625" style="1" customWidth="1"/>
    <col min="9473" max="9474" width="12" style="1" customWidth="1"/>
    <col min="9475" max="9475" width="11.44140625" style="1" customWidth="1"/>
    <col min="9476" max="9478" width="11.33203125" style="1" customWidth="1"/>
    <col min="9479" max="9480" width="12.5546875" style="1" customWidth="1"/>
    <col min="9481" max="9481" width="12.33203125" style="1" customWidth="1"/>
    <col min="9482" max="9483" width="11.5546875" style="1" customWidth="1"/>
    <col min="9484" max="9484" width="11.6640625" style="1" customWidth="1"/>
    <col min="9485" max="9485" width="2.109375" style="1" customWidth="1"/>
    <col min="9486" max="9486" width="8.5546875" style="1" customWidth="1"/>
    <col min="9487" max="9487" width="9.88671875" style="1" customWidth="1"/>
    <col min="9488" max="9488" width="8.6640625" style="1" customWidth="1"/>
    <col min="9489" max="9489" width="9.6640625" style="1" customWidth="1"/>
    <col min="9490" max="9490" width="10.109375" style="1" customWidth="1"/>
    <col min="9491" max="9491" width="9.33203125" style="1" customWidth="1"/>
    <col min="9492" max="9493" width="9.6640625" style="1" customWidth="1"/>
    <col min="9494" max="9495" width="9.5546875" style="1" customWidth="1"/>
    <col min="9496" max="9497" width="10" style="1" customWidth="1"/>
    <col min="9498" max="9498" width="12" style="1" customWidth="1"/>
    <col min="9499" max="9499" width="0" style="1" hidden="1" customWidth="1"/>
    <col min="9500" max="9500" width="12.109375" style="1" customWidth="1"/>
    <col min="9501" max="9501" width="11.33203125" style="1" customWidth="1"/>
    <col min="9502" max="9502" width="10.109375" style="1" customWidth="1"/>
    <col min="9503" max="9521" width="0" style="1" hidden="1" customWidth="1"/>
    <col min="9522" max="9724" width="9.109375" style="1"/>
    <col min="9725" max="9725" width="7.109375" style="1" customWidth="1"/>
    <col min="9726" max="9727" width="11.5546875" style="1" customWidth="1"/>
    <col min="9728" max="9728" width="11.6640625" style="1" customWidth="1"/>
    <col min="9729" max="9730" width="12" style="1" customWidth="1"/>
    <col min="9731" max="9731" width="11.44140625" style="1" customWidth="1"/>
    <col min="9732" max="9734" width="11.33203125" style="1" customWidth="1"/>
    <col min="9735" max="9736" width="12.5546875" style="1" customWidth="1"/>
    <col min="9737" max="9737" width="12.33203125" style="1" customWidth="1"/>
    <col min="9738" max="9739" width="11.5546875" style="1" customWidth="1"/>
    <col min="9740" max="9740" width="11.6640625" style="1" customWidth="1"/>
    <col min="9741" max="9741" width="2.109375" style="1" customWidth="1"/>
    <col min="9742" max="9742" width="8.5546875" style="1" customWidth="1"/>
    <col min="9743" max="9743" width="9.88671875" style="1" customWidth="1"/>
    <col min="9744" max="9744" width="8.6640625" style="1" customWidth="1"/>
    <col min="9745" max="9745" width="9.6640625" style="1" customWidth="1"/>
    <col min="9746" max="9746" width="10.109375" style="1" customWidth="1"/>
    <col min="9747" max="9747" width="9.33203125" style="1" customWidth="1"/>
    <col min="9748" max="9749" width="9.6640625" style="1" customWidth="1"/>
    <col min="9750" max="9751" width="9.5546875" style="1" customWidth="1"/>
    <col min="9752" max="9753" width="10" style="1" customWidth="1"/>
    <col min="9754" max="9754" width="12" style="1" customWidth="1"/>
    <col min="9755" max="9755" width="0" style="1" hidden="1" customWidth="1"/>
    <col min="9756" max="9756" width="12.109375" style="1" customWidth="1"/>
    <col min="9757" max="9757" width="11.33203125" style="1" customWidth="1"/>
    <col min="9758" max="9758" width="10.109375" style="1" customWidth="1"/>
    <col min="9759" max="9777" width="0" style="1" hidden="1" customWidth="1"/>
    <col min="9778" max="9980" width="9.109375" style="1"/>
    <col min="9981" max="9981" width="7.109375" style="1" customWidth="1"/>
    <col min="9982" max="9983" width="11.5546875" style="1" customWidth="1"/>
    <col min="9984" max="9984" width="11.6640625" style="1" customWidth="1"/>
    <col min="9985" max="9986" width="12" style="1" customWidth="1"/>
    <col min="9987" max="9987" width="11.44140625" style="1" customWidth="1"/>
    <col min="9988" max="9990" width="11.33203125" style="1" customWidth="1"/>
    <col min="9991" max="9992" width="12.5546875" style="1" customWidth="1"/>
    <col min="9993" max="9993" width="12.33203125" style="1" customWidth="1"/>
    <col min="9994" max="9995" width="11.5546875" style="1" customWidth="1"/>
    <col min="9996" max="9996" width="11.6640625" style="1" customWidth="1"/>
    <col min="9997" max="9997" width="2.109375" style="1" customWidth="1"/>
    <col min="9998" max="9998" width="8.5546875" style="1" customWidth="1"/>
    <col min="9999" max="9999" width="9.88671875" style="1" customWidth="1"/>
    <col min="10000" max="10000" width="8.6640625" style="1" customWidth="1"/>
    <col min="10001" max="10001" width="9.6640625" style="1" customWidth="1"/>
    <col min="10002" max="10002" width="10.109375" style="1" customWidth="1"/>
    <col min="10003" max="10003" width="9.33203125" style="1" customWidth="1"/>
    <col min="10004" max="10005" width="9.6640625" style="1" customWidth="1"/>
    <col min="10006" max="10007" width="9.5546875" style="1" customWidth="1"/>
    <col min="10008" max="10009" width="10" style="1" customWidth="1"/>
    <col min="10010" max="10010" width="12" style="1" customWidth="1"/>
    <col min="10011" max="10011" width="0" style="1" hidden="1" customWidth="1"/>
    <col min="10012" max="10012" width="12.109375" style="1" customWidth="1"/>
    <col min="10013" max="10013" width="11.33203125" style="1" customWidth="1"/>
    <col min="10014" max="10014" width="10.109375" style="1" customWidth="1"/>
    <col min="10015" max="10033" width="0" style="1" hidden="1" customWidth="1"/>
    <col min="10034" max="10236" width="9.109375" style="1"/>
    <col min="10237" max="10237" width="7.109375" style="1" customWidth="1"/>
    <col min="10238" max="10239" width="11.5546875" style="1" customWidth="1"/>
    <col min="10240" max="10240" width="11.6640625" style="1" customWidth="1"/>
    <col min="10241" max="10242" width="12" style="1" customWidth="1"/>
    <col min="10243" max="10243" width="11.44140625" style="1" customWidth="1"/>
    <col min="10244" max="10246" width="11.33203125" style="1" customWidth="1"/>
    <col min="10247" max="10248" width="12.5546875" style="1" customWidth="1"/>
    <col min="10249" max="10249" width="12.33203125" style="1" customWidth="1"/>
    <col min="10250" max="10251" width="11.5546875" style="1" customWidth="1"/>
    <col min="10252" max="10252" width="11.6640625" style="1" customWidth="1"/>
    <col min="10253" max="10253" width="2.109375" style="1" customWidth="1"/>
    <col min="10254" max="10254" width="8.5546875" style="1" customWidth="1"/>
    <col min="10255" max="10255" width="9.88671875" style="1" customWidth="1"/>
    <col min="10256" max="10256" width="8.6640625" style="1" customWidth="1"/>
    <col min="10257" max="10257" width="9.6640625" style="1" customWidth="1"/>
    <col min="10258" max="10258" width="10.109375" style="1" customWidth="1"/>
    <col min="10259" max="10259" width="9.33203125" style="1" customWidth="1"/>
    <col min="10260" max="10261" width="9.6640625" style="1" customWidth="1"/>
    <col min="10262" max="10263" width="9.5546875" style="1" customWidth="1"/>
    <col min="10264" max="10265" width="10" style="1" customWidth="1"/>
    <col min="10266" max="10266" width="12" style="1" customWidth="1"/>
    <col min="10267" max="10267" width="0" style="1" hidden="1" customWidth="1"/>
    <col min="10268" max="10268" width="12.109375" style="1" customWidth="1"/>
    <col min="10269" max="10269" width="11.33203125" style="1" customWidth="1"/>
    <col min="10270" max="10270" width="10.109375" style="1" customWidth="1"/>
    <col min="10271" max="10289" width="0" style="1" hidden="1" customWidth="1"/>
    <col min="10290" max="10492" width="9.109375" style="1"/>
    <col min="10493" max="10493" width="7.109375" style="1" customWidth="1"/>
    <col min="10494" max="10495" width="11.5546875" style="1" customWidth="1"/>
    <col min="10496" max="10496" width="11.6640625" style="1" customWidth="1"/>
    <col min="10497" max="10498" width="12" style="1" customWidth="1"/>
    <col min="10499" max="10499" width="11.44140625" style="1" customWidth="1"/>
    <col min="10500" max="10502" width="11.33203125" style="1" customWidth="1"/>
    <col min="10503" max="10504" width="12.5546875" style="1" customWidth="1"/>
    <col min="10505" max="10505" width="12.33203125" style="1" customWidth="1"/>
    <col min="10506" max="10507" width="11.5546875" style="1" customWidth="1"/>
    <col min="10508" max="10508" width="11.6640625" style="1" customWidth="1"/>
    <col min="10509" max="10509" width="2.109375" style="1" customWidth="1"/>
    <col min="10510" max="10510" width="8.5546875" style="1" customWidth="1"/>
    <col min="10511" max="10511" width="9.88671875" style="1" customWidth="1"/>
    <col min="10512" max="10512" width="8.6640625" style="1" customWidth="1"/>
    <col min="10513" max="10513" width="9.6640625" style="1" customWidth="1"/>
    <col min="10514" max="10514" width="10.109375" style="1" customWidth="1"/>
    <col min="10515" max="10515" width="9.33203125" style="1" customWidth="1"/>
    <col min="10516" max="10517" width="9.6640625" style="1" customWidth="1"/>
    <col min="10518" max="10519" width="9.5546875" style="1" customWidth="1"/>
    <col min="10520" max="10521" width="10" style="1" customWidth="1"/>
    <col min="10522" max="10522" width="12" style="1" customWidth="1"/>
    <col min="10523" max="10523" width="0" style="1" hidden="1" customWidth="1"/>
    <col min="10524" max="10524" width="12.109375" style="1" customWidth="1"/>
    <col min="10525" max="10525" width="11.33203125" style="1" customWidth="1"/>
    <col min="10526" max="10526" width="10.109375" style="1" customWidth="1"/>
    <col min="10527" max="10545" width="0" style="1" hidden="1" customWidth="1"/>
    <col min="10546" max="10748" width="9.109375" style="1"/>
    <col min="10749" max="10749" width="7.109375" style="1" customWidth="1"/>
    <col min="10750" max="10751" width="11.5546875" style="1" customWidth="1"/>
    <col min="10752" max="10752" width="11.6640625" style="1" customWidth="1"/>
    <col min="10753" max="10754" width="12" style="1" customWidth="1"/>
    <col min="10755" max="10755" width="11.44140625" style="1" customWidth="1"/>
    <col min="10756" max="10758" width="11.33203125" style="1" customWidth="1"/>
    <col min="10759" max="10760" width="12.5546875" style="1" customWidth="1"/>
    <col min="10761" max="10761" width="12.33203125" style="1" customWidth="1"/>
    <col min="10762" max="10763" width="11.5546875" style="1" customWidth="1"/>
    <col min="10764" max="10764" width="11.6640625" style="1" customWidth="1"/>
    <col min="10765" max="10765" width="2.109375" style="1" customWidth="1"/>
    <col min="10766" max="10766" width="8.5546875" style="1" customWidth="1"/>
    <col min="10767" max="10767" width="9.88671875" style="1" customWidth="1"/>
    <col min="10768" max="10768" width="8.6640625" style="1" customWidth="1"/>
    <col min="10769" max="10769" width="9.6640625" style="1" customWidth="1"/>
    <col min="10770" max="10770" width="10.109375" style="1" customWidth="1"/>
    <col min="10771" max="10771" width="9.33203125" style="1" customWidth="1"/>
    <col min="10772" max="10773" width="9.6640625" style="1" customWidth="1"/>
    <col min="10774" max="10775" width="9.5546875" style="1" customWidth="1"/>
    <col min="10776" max="10777" width="10" style="1" customWidth="1"/>
    <col min="10778" max="10778" width="12" style="1" customWidth="1"/>
    <col min="10779" max="10779" width="0" style="1" hidden="1" customWidth="1"/>
    <col min="10780" max="10780" width="12.109375" style="1" customWidth="1"/>
    <col min="10781" max="10781" width="11.33203125" style="1" customWidth="1"/>
    <col min="10782" max="10782" width="10.109375" style="1" customWidth="1"/>
    <col min="10783" max="10801" width="0" style="1" hidden="1" customWidth="1"/>
    <col min="10802" max="11004" width="9.109375" style="1"/>
    <col min="11005" max="11005" width="7.109375" style="1" customWidth="1"/>
    <col min="11006" max="11007" width="11.5546875" style="1" customWidth="1"/>
    <col min="11008" max="11008" width="11.6640625" style="1" customWidth="1"/>
    <col min="11009" max="11010" width="12" style="1" customWidth="1"/>
    <col min="11011" max="11011" width="11.44140625" style="1" customWidth="1"/>
    <col min="11012" max="11014" width="11.33203125" style="1" customWidth="1"/>
    <col min="11015" max="11016" width="12.5546875" style="1" customWidth="1"/>
    <col min="11017" max="11017" width="12.33203125" style="1" customWidth="1"/>
    <col min="11018" max="11019" width="11.5546875" style="1" customWidth="1"/>
    <col min="11020" max="11020" width="11.6640625" style="1" customWidth="1"/>
    <col min="11021" max="11021" width="2.109375" style="1" customWidth="1"/>
    <col min="11022" max="11022" width="8.5546875" style="1" customWidth="1"/>
    <col min="11023" max="11023" width="9.88671875" style="1" customWidth="1"/>
    <col min="11024" max="11024" width="8.6640625" style="1" customWidth="1"/>
    <col min="11025" max="11025" width="9.6640625" style="1" customWidth="1"/>
    <col min="11026" max="11026" width="10.109375" style="1" customWidth="1"/>
    <col min="11027" max="11027" width="9.33203125" style="1" customWidth="1"/>
    <col min="11028" max="11029" width="9.6640625" style="1" customWidth="1"/>
    <col min="11030" max="11031" width="9.5546875" style="1" customWidth="1"/>
    <col min="11032" max="11033" width="10" style="1" customWidth="1"/>
    <col min="11034" max="11034" width="12" style="1" customWidth="1"/>
    <col min="11035" max="11035" width="0" style="1" hidden="1" customWidth="1"/>
    <col min="11036" max="11036" width="12.109375" style="1" customWidth="1"/>
    <col min="11037" max="11037" width="11.33203125" style="1" customWidth="1"/>
    <col min="11038" max="11038" width="10.109375" style="1" customWidth="1"/>
    <col min="11039" max="11057" width="0" style="1" hidden="1" customWidth="1"/>
    <col min="11058" max="11260" width="9.109375" style="1"/>
    <col min="11261" max="11261" width="7.109375" style="1" customWidth="1"/>
    <col min="11262" max="11263" width="11.5546875" style="1" customWidth="1"/>
    <col min="11264" max="11264" width="11.6640625" style="1" customWidth="1"/>
    <col min="11265" max="11266" width="12" style="1" customWidth="1"/>
    <col min="11267" max="11267" width="11.44140625" style="1" customWidth="1"/>
    <col min="11268" max="11270" width="11.33203125" style="1" customWidth="1"/>
    <col min="11271" max="11272" width="12.5546875" style="1" customWidth="1"/>
    <col min="11273" max="11273" width="12.33203125" style="1" customWidth="1"/>
    <col min="11274" max="11275" width="11.5546875" style="1" customWidth="1"/>
    <col min="11276" max="11276" width="11.6640625" style="1" customWidth="1"/>
    <col min="11277" max="11277" width="2.109375" style="1" customWidth="1"/>
    <col min="11278" max="11278" width="8.5546875" style="1" customWidth="1"/>
    <col min="11279" max="11279" width="9.88671875" style="1" customWidth="1"/>
    <col min="11280" max="11280" width="8.6640625" style="1" customWidth="1"/>
    <col min="11281" max="11281" width="9.6640625" style="1" customWidth="1"/>
    <col min="11282" max="11282" width="10.109375" style="1" customWidth="1"/>
    <col min="11283" max="11283" width="9.33203125" style="1" customWidth="1"/>
    <col min="11284" max="11285" width="9.6640625" style="1" customWidth="1"/>
    <col min="11286" max="11287" width="9.5546875" style="1" customWidth="1"/>
    <col min="11288" max="11289" width="10" style="1" customWidth="1"/>
    <col min="11290" max="11290" width="12" style="1" customWidth="1"/>
    <col min="11291" max="11291" width="0" style="1" hidden="1" customWidth="1"/>
    <col min="11292" max="11292" width="12.109375" style="1" customWidth="1"/>
    <col min="11293" max="11293" width="11.33203125" style="1" customWidth="1"/>
    <col min="11294" max="11294" width="10.109375" style="1" customWidth="1"/>
    <col min="11295" max="11313" width="0" style="1" hidden="1" customWidth="1"/>
    <col min="11314" max="11516" width="9.109375" style="1"/>
    <col min="11517" max="11517" width="7.109375" style="1" customWidth="1"/>
    <col min="11518" max="11519" width="11.5546875" style="1" customWidth="1"/>
    <col min="11520" max="11520" width="11.6640625" style="1" customWidth="1"/>
    <col min="11521" max="11522" width="12" style="1" customWidth="1"/>
    <col min="11523" max="11523" width="11.44140625" style="1" customWidth="1"/>
    <col min="11524" max="11526" width="11.33203125" style="1" customWidth="1"/>
    <col min="11527" max="11528" width="12.5546875" style="1" customWidth="1"/>
    <col min="11529" max="11529" width="12.33203125" style="1" customWidth="1"/>
    <col min="11530" max="11531" width="11.5546875" style="1" customWidth="1"/>
    <col min="11532" max="11532" width="11.6640625" style="1" customWidth="1"/>
    <col min="11533" max="11533" width="2.109375" style="1" customWidth="1"/>
    <col min="11534" max="11534" width="8.5546875" style="1" customWidth="1"/>
    <col min="11535" max="11535" width="9.88671875" style="1" customWidth="1"/>
    <col min="11536" max="11536" width="8.6640625" style="1" customWidth="1"/>
    <col min="11537" max="11537" width="9.6640625" style="1" customWidth="1"/>
    <col min="11538" max="11538" width="10.109375" style="1" customWidth="1"/>
    <col min="11539" max="11539" width="9.33203125" style="1" customWidth="1"/>
    <col min="11540" max="11541" width="9.6640625" style="1" customWidth="1"/>
    <col min="11542" max="11543" width="9.5546875" style="1" customWidth="1"/>
    <col min="11544" max="11545" width="10" style="1" customWidth="1"/>
    <col min="11546" max="11546" width="12" style="1" customWidth="1"/>
    <col min="11547" max="11547" width="0" style="1" hidden="1" customWidth="1"/>
    <col min="11548" max="11548" width="12.109375" style="1" customWidth="1"/>
    <col min="11549" max="11549" width="11.33203125" style="1" customWidth="1"/>
    <col min="11550" max="11550" width="10.109375" style="1" customWidth="1"/>
    <col min="11551" max="11569" width="0" style="1" hidden="1" customWidth="1"/>
    <col min="11570" max="11772" width="9.109375" style="1"/>
    <col min="11773" max="11773" width="7.109375" style="1" customWidth="1"/>
    <col min="11774" max="11775" width="11.5546875" style="1" customWidth="1"/>
    <col min="11776" max="11776" width="11.6640625" style="1" customWidth="1"/>
    <col min="11777" max="11778" width="12" style="1" customWidth="1"/>
    <col min="11779" max="11779" width="11.44140625" style="1" customWidth="1"/>
    <col min="11780" max="11782" width="11.33203125" style="1" customWidth="1"/>
    <col min="11783" max="11784" width="12.5546875" style="1" customWidth="1"/>
    <col min="11785" max="11785" width="12.33203125" style="1" customWidth="1"/>
    <col min="11786" max="11787" width="11.5546875" style="1" customWidth="1"/>
    <col min="11788" max="11788" width="11.6640625" style="1" customWidth="1"/>
    <col min="11789" max="11789" width="2.109375" style="1" customWidth="1"/>
    <col min="11790" max="11790" width="8.5546875" style="1" customWidth="1"/>
    <col min="11791" max="11791" width="9.88671875" style="1" customWidth="1"/>
    <col min="11792" max="11792" width="8.6640625" style="1" customWidth="1"/>
    <col min="11793" max="11793" width="9.6640625" style="1" customWidth="1"/>
    <col min="11794" max="11794" width="10.109375" style="1" customWidth="1"/>
    <col min="11795" max="11795" width="9.33203125" style="1" customWidth="1"/>
    <col min="11796" max="11797" width="9.6640625" style="1" customWidth="1"/>
    <col min="11798" max="11799" width="9.5546875" style="1" customWidth="1"/>
    <col min="11800" max="11801" width="10" style="1" customWidth="1"/>
    <col min="11802" max="11802" width="12" style="1" customWidth="1"/>
    <col min="11803" max="11803" width="0" style="1" hidden="1" customWidth="1"/>
    <col min="11804" max="11804" width="12.109375" style="1" customWidth="1"/>
    <col min="11805" max="11805" width="11.33203125" style="1" customWidth="1"/>
    <col min="11806" max="11806" width="10.109375" style="1" customWidth="1"/>
    <col min="11807" max="11825" width="0" style="1" hidden="1" customWidth="1"/>
    <col min="11826" max="12028" width="9.109375" style="1"/>
    <col min="12029" max="12029" width="7.109375" style="1" customWidth="1"/>
    <col min="12030" max="12031" width="11.5546875" style="1" customWidth="1"/>
    <col min="12032" max="12032" width="11.6640625" style="1" customWidth="1"/>
    <col min="12033" max="12034" width="12" style="1" customWidth="1"/>
    <col min="12035" max="12035" width="11.44140625" style="1" customWidth="1"/>
    <col min="12036" max="12038" width="11.33203125" style="1" customWidth="1"/>
    <col min="12039" max="12040" width="12.5546875" style="1" customWidth="1"/>
    <col min="12041" max="12041" width="12.33203125" style="1" customWidth="1"/>
    <col min="12042" max="12043" width="11.5546875" style="1" customWidth="1"/>
    <col min="12044" max="12044" width="11.6640625" style="1" customWidth="1"/>
    <col min="12045" max="12045" width="2.109375" style="1" customWidth="1"/>
    <col min="12046" max="12046" width="8.5546875" style="1" customWidth="1"/>
    <col min="12047" max="12047" width="9.88671875" style="1" customWidth="1"/>
    <col min="12048" max="12048" width="8.6640625" style="1" customWidth="1"/>
    <col min="12049" max="12049" width="9.6640625" style="1" customWidth="1"/>
    <col min="12050" max="12050" width="10.109375" style="1" customWidth="1"/>
    <col min="12051" max="12051" width="9.33203125" style="1" customWidth="1"/>
    <col min="12052" max="12053" width="9.6640625" style="1" customWidth="1"/>
    <col min="12054" max="12055" width="9.5546875" style="1" customWidth="1"/>
    <col min="12056" max="12057" width="10" style="1" customWidth="1"/>
    <col min="12058" max="12058" width="12" style="1" customWidth="1"/>
    <col min="12059" max="12059" width="0" style="1" hidden="1" customWidth="1"/>
    <col min="12060" max="12060" width="12.109375" style="1" customWidth="1"/>
    <col min="12061" max="12061" width="11.33203125" style="1" customWidth="1"/>
    <col min="12062" max="12062" width="10.109375" style="1" customWidth="1"/>
    <col min="12063" max="12081" width="0" style="1" hidden="1" customWidth="1"/>
    <col min="12082" max="12284" width="9.109375" style="1"/>
    <col min="12285" max="12285" width="7.109375" style="1" customWidth="1"/>
    <col min="12286" max="12287" width="11.5546875" style="1" customWidth="1"/>
    <col min="12288" max="12288" width="11.6640625" style="1" customWidth="1"/>
    <col min="12289" max="12290" width="12" style="1" customWidth="1"/>
    <col min="12291" max="12291" width="11.44140625" style="1" customWidth="1"/>
    <col min="12292" max="12294" width="11.33203125" style="1" customWidth="1"/>
    <col min="12295" max="12296" width="12.5546875" style="1" customWidth="1"/>
    <col min="12297" max="12297" width="12.33203125" style="1" customWidth="1"/>
    <col min="12298" max="12299" width="11.5546875" style="1" customWidth="1"/>
    <col min="12300" max="12300" width="11.6640625" style="1" customWidth="1"/>
    <col min="12301" max="12301" width="2.109375" style="1" customWidth="1"/>
    <col min="12302" max="12302" width="8.5546875" style="1" customWidth="1"/>
    <col min="12303" max="12303" width="9.88671875" style="1" customWidth="1"/>
    <col min="12304" max="12304" width="8.6640625" style="1" customWidth="1"/>
    <col min="12305" max="12305" width="9.6640625" style="1" customWidth="1"/>
    <col min="12306" max="12306" width="10.109375" style="1" customWidth="1"/>
    <col min="12307" max="12307" width="9.33203125" style="1" customWidth="1"/>
    <col min="12308" max="12309" width="9.6640625" style="1" customWidth="1"/>
    <col min="12310" max="12311" width="9.5546875" style="1" customWidth="1"/>
    <col min="12312" max="12313" width="10" style="1" customWidth="1"/>
    <col min="12314" max="12314" width="12" style="1" customWidth="1"/>
    <col min="12315" max="12315" width="0" style="1" hidden="1" customWidth="1"/>
    <col min="12316" max="12316" width="12.109375" style="1" customWidth="1"/>
    <col min="12317" max="12317" width="11.33203125" style="1" customWidth="1"/>
    <col min="12318" max="12318" width="10.109375" style="1" customWidth="1"/>
    <col min="12319" max="12337" width="0" style="1" hidden="1" customWidth="1"/>
    <col min="12338" max="12540" width="9.109375" style="1"/>
    <col min="12541" max="12541" width="7.109375" style="1" customWidth="1"/>
    <col min="12542" max="12543" width="11.5546875" style="1" customWidth="1"/>
    <col min="12544" max="12544" width="11.6640625" style="1" customWidth="1"/>
    <col min="12545" max="12546" width="12" style="1" customWidth="1"/>
    <col min="12547" max="12547" width="11.44140625" style="1" customWidth="1"/>
    <col min="12548" max="12550" width="11.33203125" style="1" customWidth="1"/>
    <col min="12551" max="12552" width="12.5546875" style="1" customWidth="1"/>
    <col min="12553" max="12553" width="12.33203125" style="1" customWidth="1"/>
    <col min="12554" max="12555" width="11.5546875" style="1" customWidth="1"/>
    <col min="12556" max="12556" width="11.6640625" style="1" customWidth="1"/>
    <col min="12557" max="12557" width="2.109375" style="1" customWidth="1"/>
    <col min="12558" max="12558" width="8.5546875" style="1" customWidth="1"/>
    <col min="12559" max="12559" width="9.88671875" style="1" customWidth="1"/>
    <col min="12560" max="12560" width="8.6640625" style="1" customWidth="1"/>
    <col min="12561" max="12561" width="9.6640625" style="1" customWidth="1"/>
    <col min="12562" max="12562" width="10.109375" style="1" customWidth="1"/>
    <col min="12563" max="12563" width="9.33203125" style="1" customWidth="1"/>
    <col min="12564" max="12565" width="9.6640625" style="1" customWidth="1"/>
    <col min="12566" max="12567" width="9.5546875" style="1" customWidth="1"/>
    <col min="12568" max="12569" width="10" style="1" customWidth="1"/>
    <col min="12570" max="12570" width="12" style="1" customWidth="1"/>
    <col min="12571" max="12571" width="0" style="1" hidden="1" customWidth="1"/>
    <col min="12572" max="12572" width="12.109375" style="1" customWidth="1"/>
    <col min="12573" max="12573" width="11.33203125" style="1" customWidth="1"/>
    <col min="12574" max="12574" width="10.109375" style="1" customWidth="1"/>
    <col min="12575" max="12593" width="0" style="1" hidden="1" customWidth="1"/>
    <col min="12594" max="12796" width="9.109375" style="1"/>
    <col min="12797" max="12797" width="7.109375" style="1" customWidth="1"/>
    <col min="12798" max="12799" width="11.5546875" style="1" customWidth="1"/>
    <col min="12800" max="12800" width="11.6640625" style="1" customWidth="1"/>
    <col min="12801" max="12802" width="12" style="1" customWidth="1"/>
    <col min="12803" max="12803" width="11.44140625" style="1" customWidth="1"/>
    <col min="12804" max="12806" width="11.33203125" style="1" customWidth="1"/>
    <col min="12807" max="12808" width="12.5546875" style="1" customWidth="1"/>
    <col min="12809" max="12809" width="12.33203125" style="1" customWidth="1"/>
    <col min="12810" max="12811" width="11.5546875" style="1" customWidth="1"/>
    <col min="12812" max="12812" width="11.6640625" style="1" customWidth="1"/>
    <col min="12813" max="12813" width="2.109375" style="1" customWidth="1"/>
    <col min="12814" max="12814" width="8.5546875" style="1" customWidth="1"/>
    <col min="12815" max="12815" width="9.88671875" style="1" customWidth="1"/>
    <col min="12816" max="12816" width="8.6640625" style="1" customWidth="1"/>
    <col min="12817" max="12817" width="9.6640625" style="1" customWidth="1"/>
    <col min="12818" max="12818" width="10.109375" style="1" customWidth="1"/>
    <col min="12819" max="12819" width="9.33203125" style="1" customWidth="1"/>
    <col min="12820" max="12821" width="9.6640625" style="1" customWidth="1"/>
    <col min="12822" max="12823" width="9.5546875" style="1" customWidth="1"/>
    <col min="12824" max="12825" width="10" style="1" customWidth="1"/>
    <col min="12826" max="12826" width="12" style="1" customWidth="1"/>
    <col min="12827" max="12827" width="0" style="1" hidden="1" customWidth="1"/>
    <col min="12828" max="12828" width="12.109375" style="1" customWidth="1"/>
    <col min="12829" max="12829" width="11.33203125" style="1" customWidth="1"/>
    <col min="12830" max="12830" width="10.109375" style="1" customWidth="1"/>
    <col min="12831" max="12849" width="0" style="1" hidden="1" customWidth="1"/>
    <col min="12850" max="13052" width="9.109375" style="1"/>
    <col min="13053" max="13053" width="7.109375" style="1" customWidth="1"/>
    <col min="13054" max="13055" width="11.5546875" style="1" customWidth="1"/>
    <col min="13056" max="13056" width="11.6640625" style="1" customWidth="1"/>
    <col min="13057" max="13058" width="12" style="1" customWidth="1"/>
    <col min="13059" max="13059" width="11.44140625" style="1" customWidth="1"/>
    <col min="13060" max="13062" width="11.33203125" style="1" customWidth="1"/>
    <col min="13063" max="13064" width="12.5546875" style="1" customWidth="1"/>
    <col min="13065" max="13065" width="12.33203125" style="1" customWidth="1"/>
    <col min="13066" max="13067" width="11.5546875" style="1" customWidth="1"/>
    <col min="13068" max="13068" width="11.6640625" style="1" customWidth="1"/>
    <col min="13069" max="13069" width="2.109375" style="1" customWidth="1"/>
    <col min="13070" max="13070" width="8.5546875" style="1" customWidth="1"/>
    <col min="13071" max="13071" width="9.88671875" style="1" customWidth="1"/>
    <col min="13072" max="13072" width="8.6640625" style="1" customWidth="1"/>
    <col min="13073" max="13073" width="9.6640625" style="1" customWidth="1"/>
    <col min="13074" max="13074" width="10.109375" style="1" customWidth="1"/>
    <col min="13075" max="13075" width="9.33203125" style="1" customWidth="1"/>
    <col min="13076" max="13077" width="9.6640625" style="1" customWidth="1"/>
    <col min="13078" max="13079" width="9.5546875" style="1" customWidth="1"/>
    <col min="13080" max="13081" width="10" style="1" customWidth="1"/>
    <col min="13082" max="13082" width="12" style="1" customWidth="1"/>
    <col min="13083" max="13083" width="0" style="1" hidden="1" customWidth="1"/>
    <col min="13084" max="13084" width="12.109375" style="1" customWidth="1"/>
    <col min="13085" max="13085" width="11.33203125" style="1" customWidth="1"/>
    <col min="13086" max="13086" width="10.109375" style="1" customWidth="1"/>
    <col min="13087" max="13105" width="0" style="1" hidden="1" customWidth="1"/>
    <col min="13106" max="13308" width="9.109375" style="1"/>
    <col min="13309" max="13309" width="7.109375" style="1" customWidth="1"/>
    <col min="13310" max="13311" width="11.5546875" style="1" customWidth="1"/>
    <col min="13312" max="13312" width="11.6640625" style="1" customWidth="1"/>
    <col min="13313" max="13314" width="12" style="1" customWidth="1"/>
    <col min="13315" max="13315" width="11.44140625" style="1" customWidth="1"/>
    <col min="13316" max="13318" width="11.33203125" style="1" customWidth="1"/>
    <col min="13319" max="13320" width="12.5546875" style="1" customWidth="1"/>
    <col min="13321" max="13321" width="12.33203125" style="1" customWidth="1"/>
    <col min="13322" max="13323" width="11.5546875" style="1" customWidth="1"/>
    <col min="13324" max="13324" width="11.6640625" style="1" customWidth="1"/>
    <col min="13325" max="13325" width="2.109375" style="1" customWidth="1"/>
    <col min="13326" max="13326" width="8.5546875" style="1" customWidth="1"/>
    <col min="13327" max="13327" width="9.88671875" style="1" customWidth="1"/>
    <col min="13328" max="13328" width="8.6640625" style="1" customWidth="1"/>
    <col min="13329" max="13329" width="9.6640625" style="1" customWidth="1"/>
    <col min="13330" max="13330" width="10.109375" style="1" customWidth="1"/>
    <col min="13331" max="13331" width="9.33203125" style="1" customWidth="1"/>
    <col min="13332" max="13333" width="9.6640625" style="1" customWidth="1"/>
    <col min="13334" max="13335" width="9.5546875" style="1" customWidth="1"/>
    <col min="13336" max="13337" width="10" style="1" customWidth="1"/>
    <col min="13338" max="13338" width="12" style="1" customWidth="1"/>
    <col min="13339" max="13339" width="0" style="1" hidden="1" customWidth="1"/>
    <col min="13340" max="13340" width="12.109375" style="1" customWidth="1"/>
    <col min="13341" max="13341" width="11.33203125" style="1" customWidth="1"/>
    <col min="13342" max="13342" width="10.109375" style="1" customWidth="1"/>
    <col min="13343" max="13361" width="0" style="1" hidden="1" customWidth="1"/>
    <col min="13362" max="13564" width="9.109375" style="1"/>
    <col min="13565" max="13565" width="7.109375" style="1" customWidth="1"/>
    <col min="13566" max="13567" width="11.5546875" style="1" customWidth="1"/>
    <col min="13568" max="13568" width="11.6640625" style="1" customWidth="1"/>
    <col min="13569" max="13570" width="12" style="1" customWidth="1"/>
    <col min="13571" max="13571" width="11.44140625" style="1" customWidth="1"/>
    <col min="13572" max="13574" width="11.33203125" style="1" customWidth="1"/>
    <col min="13575" max="13576" width="12.5546875" style="1" customWidth="1"/>
    <col min="13577" max="13577" width="12.33203125" style="1" customWidth="1"/>
    <col min="13578" max="13579" width="11.5546875" style="1" customWidth="1"/>
    <col min="13580" max="13580" width="11.6640625" style="1" customWidth="1"/>
    <col min="13581" max="13581" width="2.109375" style="1" customWidth="1"/>
    <col min="13582" max="13582" width="8.5546875" style="1" customWidth="1"/>
    <col min="13583" max="13583" width="9.88671875" style="1" customWidth="1"/>
    <col min="13584" max="13584" width="8.6640625" style="1" customWidth="1"/>
    <col min="13585" max="13585" width="9.6640625" style="1" customWidth="1"/>
    <col min="13586" max="13586" width="10.109375" style="1" customWidth="1"/>
    <col min="13587" max="13587" width="9.33203125" style="1" customWidth="1"/>
    <col min="13588" max="13589" width="9.6640625" style="1" customWidth="1"/>
    <col min="13590" max="13591" width="9.5546875" style="1" customWidth="1"/>
    <col min="13592" max="13593" width="10" style="1" customWidth="1"/>
    <col min="13594" max="13594" width="12" style="1" customWidth="1"/>
    <col min="13595" max="13595" width="0" style="1" hidden="1" customWidth="1"/>
    <col min="13596" max="13596" width="12.109375" style="1" customWidth="1"/>
    <col min="13597" max="13597" width="11.33203125" style="1" customWidth="1"/>
    <col min="13598" max="13598" width="10.109375" style="1" customWidth="1"/>
    <col min="13599" max="13617" width="0" style="1" hidden="1" customWidth="1"/>
    <col min="13618" max="13820" width="9.109375" style="1"/>
    <col min="13821" max="13821" width="7.109375" style="1" customWidth="1"/>
    <col min="13822" max="13823" width="11.5546875" style="1" customWidth="1"/>
    <col min="13824" max="13824" width="11.6640625" style="1" customWidth="1"/>
    <col min="13825" max="13826" width="12" style="1" customWidth="1"/>
    <col min="13827" max="13827" width="11.44140625" style="1" customWidth="1"/>
    <col min="13828" max="13830" width="11.33203125" style="1" customWidth="1"/>
    <col min="13831" max="13832" width="12.5546875" style="1" customWidth="1"/>
    <col min="13833" max="13833" width="12.33203125" style="1" customWidth="1"/>
    <col min="13834" max="13835" width="11.5546875" style="1" customWidth="1"/>
    <col min="13836" max="13836" width="11.6640625" style="1" customWidth="1"/>
    <col min="13837" max="13837" width="2.109375" style="1" customWidth="1"/>
    <col min="13838" max="13838" width="8.5546875" style="1" customWidth="1"/>
    <col min="13839" max="13839" width="9.88671875" style="1" customWidth="1"/>
    <col min="13840" max="13840" width="8.6640625" style="1" customWidth="1"/>
    <col min="13841" max="13841" width="9.6640625" style="1" customWidth="1"/>
    <col min="13842" max="13842" width="10.109375" style="1" customWidth="1"/>
    <col min="13843" max="13843" width="9.33203125" style="1" customWidth="1"/>
    <col min="13844" max="13845" width="9.6640625" style="1" customWidth="1"/>
    <col min="13846" max="13847" width="9.5546875" style="1" customWidth="1"/>
    <col min="13848" max="13849" width="10" style="1" customWidth="1"/>
    <col min="13850" max="13850" width="12" style="1" customWidth="1"/>
    <col min="13851" max="13851" width="0" style="1" hidden="1" customWidth="1"/>
    <col min="13852" max="13852" width="12.109375" style="1" customWidth="1"/>
    <col min="13853" max="13853" width="11.33203125" style="1" customWidth="1"/>
    <col min="13854" max="13854" width="10.109375" style="1" customWidth="1"/>
    <col min="13855" max="13873" width="0" style="1" hidden="1" customWidth="1"/>
    <col min="13874" max="14076" width="9.109375" style="1"/>
    <col min="14077" max="14077" width="7.109375" style="1" customWidth="1"/>
    <col min="14078" max="14079" width="11.5546875" style="1" customWidth="1"/>
    <col min="14080" max="14080" width="11.6640625" style="1" customWidth="1"/>
    <col min="14081" max="14082" width="12" style="1" customWidth="1"/>
    <col min="14083" max="14083" width="11.44140625" style="1" customWidth="1"/>
    <col min="14084" max="14086" width="11.33203125" style="1" customWidth="1"/>
    <col min="14087" max="14088" width="12.5546875" style="1" customWidth="1"/>
    <col min="14089" max="14089" width="12.33203125" style="1" customWidth="1"/>
    <col min="14090" max="14091" width="11.5546875" style="1" customWidth="1"/>
    <col min="14092" max="14092" width="11.6640625" style="1" customWidth="1"/>
    <col min="14093" max="14093" width="2.109375" style="1" customWidth="1"/>
    <col min="14094" max="14094" width="8.5546875" style="1" customWidth="1"/>
    <col min="14095" max="14095" width="9.88671875" style="1" customWidth="1"/>
    <col min="14096" max="14096" width="8.6640625" style="1" customWidth="1"/>
    <col min="14097" max="14097" width="9.6640625" style="1" customWidth="1"/>
    <col min="14098" max="14098" width="10.109375" style="1" customWidth="1"/>
    <col min="14099" max="14099" width="9.33203125" style="1" customWidth="1"/>
    <col min="14100" max="14101" width="9.6640625" style="1" customWidth="1"/>
    <col min="14102" max="14103" width="9.5546875" style="1" customWidth="1"/>
    <col min="14104" max="14105" width="10" style="1" customWidth="1"/>
    <col min="14106" max="14106" width="12" style="1" customWidth="1"/>
    <col min="14107" max="14107" width="0" style="1" hidden="1" customWidth="1"/>
    <col min="14108" max="14108" width="12.109375" style="1" customWidth="1"/>
    <col min="14109" max="14109" width="11.33203125" style="1" customWidth="1"/>
    <col min="14110" max="14110" width="10.109375" style="1" customWidth="1"/>
    <col min="14111" max="14129" width="0" style="1" hidden="1" customWidth="1"/>
    <col min="14130" max="14332" width="9.109375" style="1"/>
    <col min="14333" max="14333" width="7.109375" style="1" customWidth="1"/>
    <col min="14334" max="14335" width="11.5546875" style="1" customWidth="1"/>
    <col min="14336" max="14336" width="11.6640625" style="1" customWidth="1"/>
    <col min="14337" max="14338" width="12" style="1" customWidth="1"/>
    <col min="14339" max="14339" width="11.44140625" style="1" customWidth="1"/>
    <col min="14340" max="14342" width="11.33203125" style="1" customWidth="1"/>
    <col min="14343" max="14344" width="12.5546875" style="1" customWidth="1"/>
    <col min="14345" max="14345" width="12.33203125" style="1" customWidth="1"/>
    <col min="14346" max="14347" width="11.5546875" style="1" customWidth="1"/>
    <col min="14348" max="14348" width="11.6640625" style="1" customWidth="1"/>
    <col min="14349" max="14349" width="2.109375" style="1" customWidth="1"/>
    <col min="14350" max="14350" width="8.5546875" style="1" customWidth="1"/>
    <col min="14351" max="14351" width="9.88671875" style="1" customWidth="1"/>
    <col min="14352" max="14352" width="8.6640625" style="1" customWidth="1"/>
    <col min="14353" max="14353" width="9.6640625" style="1" customWidth="1"/>
    <col min="14354" max="14354" width="10.109375" style="1" customWidth="1"/>
    <col min="14355" max="14355" width="9.33203125" style="1" customWidth="1"/>
    <col min="14356" max="14357" width="9.6640625" style="1" customWidth="1"/>
    <col min="14358" max="14359" width="9.5546875" style="1" customWidth="1"/>
    <col min="14360" max="14361" width="10" style="1" customWidth="1"/>
    <col min="14362" max="14362" width="12" style="1" customWidth="1"/>
    <col min="14363" max="14363" width="0" style="1" hidden="1" customWidth="1"/>
    <col min="14364" max="14364" width="12.109375" style="1" customWidth="1"/>
    <col min="14365" max="14365" width="11.33203125" style="1" customWidth="1"/>
    <col min="14366" max="14366" width="10.109375" style="1" customWidth="1"/>
    <col min="14367" max="14385" width="0" style="1" hidden="1" customWidth="1"/>
    <col min="14386" max="14588" width="9.109375" style="1"/>
    <col min="14589" max="14589" width="7.109375" style="1" customWidth="1"/>
    <col min="14590" max="14591" width="11.5546875" style="1" customWidth="1"/>
    <col min="14592" max="14592" width="11.6640625" style="1" customWidth="1"/>
    <col min="14593" max="14594" width="12" style="1" customWidth="1"/>
    <col min="14595" max="14595" width="11.44140625" style="1" customWidth="1"/>
    <col min="14596" max="14598" width="11.33203125" style="1" customWidth="1"/>
    <col min="14599" max="14600" width="12.5546875" style="1" customWidth="1"/>
    <col min="14601" max="14601" width="12.33203125" style="1" customWidth="1"/>
    <col min="14602" max="14603" width="11.5546875" style="1" customWidth="1"/>
    <col min="14604" max="14604" width="11.6640625" style="1" customWidth="1"/>
    <col min="14605" max="14605" width="2.109375" style="1" customWidth="1"/>
    <col min="14606" max="14606" width="8.5546875" style="1" customWidth="1"/>
    <col min="14607" max="14607" width="9.88671875" style="1" customWidth="1"/>
    <col min="14608" max="14608" width="8.6640625" style="1" customWidth="1"/>
    <col min="14609" max="14609" width="9.6640625" style="1" customWidth="1"/>
    <col min="14610" max="14610" width="10.109375" style="1" customWidth="1"/>
    <col min="14611" max="14611" width="9.33203125" style="1" customWidth="1"/>
    <col min="14612" max="14613" width="9.6640625" style="1" customWidth="1"/>
    <col min="14614" max="14615" width="9.5546875" style="1" customWidth="1"/>
    <col min="14616" max="14617" width="10" style="1" customWidth="1"/>
    <col min="14618" max="14618" width="12" style="1" customWidth="1"/>
    <col min="14619" max="14619" width="0" style="1" hidden="1" customWidth="1"/>
    <col min="14620" max="14620" width="12.109375" style="1" customWidth="1"/>
    <col min="14621" max="14621" width="11.33203125" style="1" customWidth="1"/>
    <col min="14622" max="14622" width="10.109375" style="1" customWidth="1"/>
    <col min="14623" max="14641" width="0" style="1" hidden="1" customWidth="1"/>
    <col min="14642" max="14844" width="9.109375" style="1"/>
    <col min="14845" max="14845" width="7.109375" style="1" customWidth="1"/>
    <col min="14846" max="14847" width="11.5546875" style="1" customWidth="1"/>
    <col min="14848" max="14848" width="11.6640625" style="1" customWidth="1"/>
    <col min="14849" max="14850" width="12" style="1" customWidth="1"/>
    <col min="14851" max="14851" width="11.44140625" style="1" customWidth="1"/>
    <col min="14852" max="14854" width="11.33203125" style="1" customWidth="1"/>
    <col min="14855" max="14856" width="12.5546875" style="1" customWidth="1"/>
    <col min="14857" max="14857" width="12.33203125" style="1" customWidth="1"/>
    <col min="14858" max="14859" width="11.5546875" style="1" customWidth="1"/>
    <col min="14860" max="14860" width="11.6640625" style="1" customWidth="1"/>
    <col min="14861" max="14861" width="2.109375" style="1" customWidth="1"/>
    <col min="14862" max="14862" width="8.5546875" style="1" customWidth="1"/>
    <col min="14863" max="14863" width="9.88671875" style="1" customWidth="1"/>
    <col min="14864" max="14864" width="8.6640625" style="1" customWidth="1"/>
    <col min="14865" max="14865" width="9.6640625" style="1" customWidth="1"/>
    <col min="14866" max="14866" width="10.109375" style="1" customWidth="1"/>
    <col min="14867" max="14867" width="9.33203125" style="1" customWidth="1"/>
    <col min="14868" max="14869" width="9.6640625" style="1" customWidth="1"/>
    <col min="14870" max="14871" width="9.5546875" style="1" customWidth="1"/>
    <col min="14872" max="14873" width="10" style="1" customWidth="1"/>
    <col min="14874" max="14874" width="12" style="1" customWidth="1"/>
    <col min="14875" max="14875" width="0" style="1" hidden="1" customWidth="1"/>
    <col min="14876" max="14876" width="12.109375" style="1" customWidth="1"/>
    <col min="14877" max="14877" width="11.33203125" style="1" customWidth="1"/>
    <col min="14878" max="14878" width="10.109375" style="1" customWidth="1"/>
    <col min="14879" max="14897" width="0" style="1" hidden="1" customWidth="1"/>
    <col min="14898" max="15100" width="9.109375" style="1"/>
    <col min="15101" max="15101" width="7.109375" style="1" customWidth="1"/>
    <col min="15102" max="15103" width="11.5546875" style="1" customWidth="1"/>
    <col min="15104" max="15104" width="11.6640625" style="1" customWidth="1"/>
    <col min="15105" max="15106" width="12" style="1" customWidth="1"/>
    <col min="15107" max="15107" width="11.44140625" style="1" customWidth="1"/>
    <col min="15108" max="15110" width="11.33203125" style="1" customWidth="1"/>
    <col min="15111" max="15112" width="12.5546875" style="1" customWidth="1"/>
    <col min="15113" max="15113" width="12.33203125" style="1" customWidth="1"/>
    <col min="15114" max="15115" width="11.5546875" style="1" customWidth="1"/>
    <col min="15116" max="15116" width="11.6640625" style="1" customWidth="1"/>
    <col min="15117" max="15117" width="2.109375" style="1" customWidth="1"/>
    <col min="15118" max="15118" width="8.5546875" style="1" customWidth="1"/>
    <col min="15119" max="15119" width="9.88671875" style="1" customWidth="1"/>
    <col min="15120" max="15120" width="8.6640625" style="1" customWidth="1"/>
    <col min="15121" max="15121" width="9.6640625" style="1" customWidth="1"/>
    <col min="15122" max="15122" width="10.109375" style="1" customWidth="1"/>
    <col min="15123" max="15123" width="9.33203125" style="1" customWidth="1"/>
    <col min="15124" max="15125" width="9.6640625" style="1" customWidth="1"/>
    <col min="15126" max="15127" width="9.5546875" style="1" customWidth="1"/>
    <col min="15128" max="15129" width="10" style="1" customWidth="1"/>
    <col min="15130" max="15130" width="12" style="1" customWidth="1"/>
    <col min="15131" max="15131" width="0" style="1" hidden="1" customWidth="1"/>
    <col min="15132" max="15132" width="12.109375" style="1" customWidth="1"/>
    <col min="15133" max="15133" width="11.33203125" style="1" customWidth="1"/>
    <col min="15134" max="15134" width="10.109375" style="1" customWidth="1"/>
    <col min="15135" max="15153" width="0" style="1" hidden="1" customWidth="1"/>
    <col min="15154" max="15356" width="9.109375" style="1"/>
    <col min="15357" max="15357" width="7.109375" style="1" customWidth="1"/>
    <col min="15358" max="15359" width="11.5546875" style="1" customWidth="1"/>
    <col min="15360" max="15360" width="11.6640625" style="1" customWidth="1"/>
    <col min="15361" max="15362" width="12" style="1" customWidth="1"/>
    <col min="15363" max="15363" width="11.44140625" style="1" customWidth="1"/>
    <col min="15364" max="15366" width="11.33203125" style="1" customWidth="1"/>
    <col min="15367" max="15368" width="12.5546875" style="1" customWidth="1"/>
    <col min="15369" max="15369" width="12.33203125" style="1" customWidth="1"/>
    <col min="15370" max="15371" width="11.5546875" style="1" customWidth="1"/>
    <col min="15372" max="15372" width="11.6640625" style="1" customWidth="1"/>
    <col min="15373" max="15373" width="2.109375" style="1" customWidth="1"/>
    <col min="15374" max="15374" width="8.5546875" style="1" customWidth="1"/>
    <col min="15375" max="15375" width="9.88671875" style="1" customWidth="1"/>
    <col min="15376" max="15376" width="8.6640625" style="1" customWidth="1"/>
    <col min="15377" max="15377" width="9.6640625" style="1" customWidth="1"/>
    <col min="15378" max="15378" width="10.109375" style="1" customWidth="1"/>
    <col min="15379" max="15379" width="9.33203125" style="1" customWidth="1"/>
    <col min="15380" max="15381" width="9.6640625" style="1" customWidth="1"/>
    <col min="15382" max="15383" width="9.5546875" style="1" customWidth="1"/>
    <col min="15384" max="15385" width="10" style="1" customWidth="1"/>
    <col min="15386" max="15386" width="12" style="1" customWidth="1"/>
    <col min="15387" max="15387" width="0" style="1" hidden="1" customWidth="1"/>
    <col min="15388" max="15388" width="12.109375" style="1" customWidth="1"/>
    <col min="15389" max="15389" width="11.33203125" style="1" customWidth="1"/>
    <col min="15390" max="15390" width="10.109375" style="1" customWidth="1"/>
    <col min="15391" max="15409" width="0" style="1" hidden="1" customWidth="1"/>
    <col min="15410" max="15612" width="9.109375" style="1"/>
    <col min="15613" max="15613" width="7.109375" style="1" customWidth="1"/>
    <col min="15614" max="15615" width="11.5546875" style="1" customWidth="1"/>
    <col min="15616" max="15616" width="11.6640625" style="1" customWidth="1"/>
    <col min="15617" max="15618" width="12" style="1" customWidth="1"/>
    <col min="15619" max="15619" width="11.44140625" style="1" customWidth="1"/>
    <col min="15620" max="15622" width="11.33203125" style="1" customWidth="1"/>
    <col min="15623" max="15624" width="12.5546875" style="1" customWidth="1"/>
    <col min="15625" max="15625" width="12.33203125" style="1" customWidth="1"/>
    <col min="15626" max="15627" width="11.5546875" style="1" customWidth="1"/>
    <col min="15628" max="15628" width="11.6640625" style="1" customWidth="1"/>
    <col min="15629" max="15629" width="2.109375" style="1" customWidth="1"/>
    <col min="15630" max="15630" width="8.5546875" style="1" customWidth="1"/>
    <col min="15631" max="15631" width="9.88671875" style="1" customWidth="1"/>
    <col min="15632" max="15632" width="8.6640625" style="1" customWidth="1"/>
    <col min="15633" max="15633" width="9.6640625" style="1" customWidth="1"/>
    <col min="15634" max="15634" width="10.109375" style="1" customWidth="1"/>
    <col min="15635" max="15635" width="9.33203125" style="1" customWidth="1"/>
    <col min="15636" max="15637" width="9.6640625" style="1" customWidth="1"/>
    <col min="15638" max="15639" width="9.5546875" style="1" customWidth="1"/>
    <col min="15640" max="15641" width="10" style="1" customWidth="1"/>
    <col min="15642" max="15642" width="12" style="1" customWidth="1"/>
    <col min="15643" max="15643" width="0" style="1" hidden="1" customWidth="1"/>
    <col min="15644" max="15644" width="12.109375" style="1" customWidth="1"/>
    <col min="15645" max="15645" width="11.33203125" style="1" customWidth="1"/>
    <col min="15646" max="15646" width="10.109375" style="1" customWidth="1"/>
    <col min="15647" max="15665" width="0" style="1" hidden="1" customWidth="1"/>
    <col min="15666" max="15868" width="9.109375" style="1"/>
    <col min="15869" max="15869" width="7.109375" style="1" customWidth="1"/>
    <col min="15870" max="15871" width="11.5546875" style="1" customWidth="1"/>
    <col min="15872" max="15872" width="11.6640625" style="1" customWidth="1"/>
    <col min="15873" max="15874" width="12" style="1" customWidth="1"/>
    <col min="15875" max="15875" width="11.44140625" style="1" customWidth="1"/>
    <col min="15876" max="15878" width="11.33203125" style="1" customWidth="1"/>
    <col min="15879" max="15880" width="12.5546875" style="1" customWidth="1"/>
    <col min="15881" max="15881" width="12.33203125" style="1" customWidth="1"/>
    <col min="15882" max="15883" width="11.5546875" style="1" customWidth="1"/>
    <col min="15884" max="15884" width="11.6640625" style="1" customWidth="1"/>
    <col min="15885" max="15885" width="2.109375" style="1" customWidth="1"/>
    <col min="15886" max="15886" width="8.5546875" style="1" customWidth="1"/>
    <col min="15887" max="15887" width="9.88671875" style="1" customWidth="1"/>
    <col min="15888" max="15888" width="8.6640625" style="1" customWidth="1"/>
    <col min="15889" max="15889" width="9.6640625" style="1" customWidth="1"/>
    <col min="15890" max="15890" width="10.109375" style="1" customWidth="1"/>
    <col min="15891" max="15891" width="9.33203125" style="1" customWidth="1"/>
    <col min="15892" max="15893" width="9.6640625" style="1" customWidth="1"/>
    <col min="15894" max="15895" width="9.5546875" style="1" customWidth="1"/>
    <col min="15896" max="15897" width="10" style="1" customWidth="1"/>
    <col min="15898" max="15898" width="12" style="1" customWidth="1"/>
    <col min="15899" max="15899" width="0" style="1" hidden="1" customWidth="1"/>
    <col min="15900" max="15900" width="12.109375" style="1" customWidth="1"/>
    <col min="15901" max="15901" width="11.33203125" style="1" customWidth="1"/>
    <col min="15902" max="15902" width="10.109375" style="1" customWidth="1"/>
    <col min="15903" max="15921" width="0" style="1" hidden="1" customWidth="1"/>
    <col min="15922" max="16124" width="9.109375" style="1"/>
    <col min="16125" max="16125" width="7.109375" style="1" customWidth="1"/>
    <col min="16126" max="16127" width="11.5546875" style="1" customWidth="1"/>
    <col min="16128" max="16128" width="11.6640625" style="1" customWidth="1"/>
    <col min="16129" max="16130" width="12" style="1" customWidth="1"/>
    <col min="16131" max="16131" width="11.44140625" style="1" customWidth="1"/>
    <col min="16132" max="16134" width="11.33203125" style="1" customWidth="1"/>
    <col min="16135" max="16136" width="12.5546875" style="1" customWidth="1"/>
    <col min="16137" max="16137" width="12.33203125" style="1" customWidth="1"/>
    <col min="16138" max="16139" width="11.5546875" style="1" customWidth="1"/>
    <col min="16140" max="16140" width="11.6640625" style="1" customWidth="1"/>
    <col min="16141" max="16141" width="2.109375" style="1" customWidth="1"/>
    <col min="16142" max="16142" width="8.5546875" style="1" customWidth="1"/>
    <col min="16143" max="16143" width="9.88671875" style="1" customWidth="1"/>
    <col min="16144" max="16144" width="8.6640625" style="1" customWidth="1"/>
    <col min="16145" max="16145" width="9.6640625" style="1" customWidth="1"/>
    <col min="16146" max="16146" width="10.109375" style="1" customWidth="1"/>
    <col min="16147" max="16147" width="9.33203125" style="1" customWidth="1"/>
    <col min="16148" max="16149" width="9.6640625" style="1" customWidth="1"/>
    <col min="16150" max="16151" width="9.5546875" style="1" customWidth="1"/>
    <col min="16152" max="16153" width="10" style="1" customWidth="1"/>
    <col min="16154" max="16154" width="12" style="1" customWidth="1"/>
    <col min="16155" max="16155" width="0" style="1" hidden="1" customWidth="1"/>
    <col min="16156" max="16156" width="12.109375" style="1" customWidth="1"/>
    <col min="16157" max="16157" width="11.33203125" style="1" customWidth="1"/>
    <col min="16158" max="16158" width="10.109375" style="1" customWidth="1"/>
    <col min="16159" max="16177" width="0" style="1" hidden="1" customWidth="1"/>
    <col min="16178" max="16384" width="9.109375" style="1"/>
  </cols>
  <sheetData>
    <row r="1" spans="2:48" ht="15.6" collapsed="1">
      <c r="AF1" s="1">
        <v>93290</v>
      </c>
      <c r="AJ1" s="3" t="e">
        <f>AU4&amp;" дней "&amp;VLOOKUP(AV1,[1]БАЛАНСЫ!A431:E442,3,FALSE)&amp;" " &amp;#REF!</f>
        <v>#REF!</v>
      </c>
      <c r="AK1" s="4"/>
      <c r="AL1" s="5"/>
      <c r="AM1" s="6"/>
      <c r="AN1" s="7"/>
      <c r="AO1" s="6"/>
      <c r="AP1" s="8"/>
      <c r="AQ1" s="9"/>
      <c r="AR1" s="10"/>
      <c r="AS1" s="11"/>
      <c r="AT1" s="10"/>
      <c r="AU1" s="10" t="s">
        <v>4</v>
      </c>
      <c r="AV1" s="10">
        <f>[1]БАЛАНСЫ!H1</f>
        <v>3</v>
      </c>
    </row>
    <row r="2" spans="2:48" ht="21">
      <c r="B2" s="499" t="s">
        <v>169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J2" s="33"/>
      <c r="AK2" s="140"/>
      <c r="AL2" s="141"/>
      <c r="AM2" s="121"/>
      <c r="AN2" s="142"/>
      <c r="AO2" s="121"/>
      <c r="AP2" s="143"/>
      <c r="AQ2" s="116"/>
      <c r="AR2" s="10"/>
      <c r="AS2" s="11"/>
      <c r="AT2" s="10"/>
      <c r="AU2" s="10"/>
      <c r="AV2" s="10"/>
    </row>
    <row r="3" spans="2:48" ht="16.2" thickBot="1">
      <c r="B3" s="640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  <c r="R3" s="640"/>
      <c r="S3" s="640"/>
      <c r="T3" s="640"/>
      <c r="U3" s="640"/>
      <c r="V3" s="640"/>
      <c r="W3" s="640"/>
      <c r="X3" s="640"/>
      <c r="Y3" s="640"/>
      <c r="Z3" s="640"/>
      <c r="AA3" s="640"/>
      <c r="AB3" s="640"/>
      <c r="AC3" s="640"/>
      <c r="AJ3" s="33"/>
      <c r="AK3" s="140"/>
      <c r="AL3" s="141"/>
      <c r="AM3" s="121"/>
      <c r="AN3" s="142"/>
      <c r="AO3" s="121"/>
      <c r="AP3" s="143"/>
      <c r="AQ3" s="116"/>
      <c r="AR3" s="10"/>
      <c r="AS3" s="11"/>
      <c r="AT3" s="10"/>
      <c r="AU3" s="10"/>
      <c r="AV3" s="10"/>
    </row>
    <row r="4" spans="2:48" ht="45" customHeight="1" thickBot="1">
      <c r="B4" s="512" t="s">
        <v>63</v>
      </c>
      <c r="C4" s="636" t="s">
        <v>11</v>
      </c>
      <c r="D4" s="478"/>
      <c r="E4" s="478"/>
      <c r="F4" s="479"/>
      <c r="G4" s="479"/>
      <c r="H4" s="479"/>
      <c r="I4" s="479"/>
      <c r="J4" s="479"/>
      <c r="K4" s="479"/>
      <c r="L4" s="479"/>
      <c r="M4" s="480"/>
      <c r="N4" s="480"/>
      <c r="O4" s="653"/>
      <c r="P4" s="287"/>
      <c r="Q4" s="312"/>
      <c r="R4" s="644" t="s">
        <v>12</v>
      </c>
      <c r="S4" s="645"/>
      <c r="T4" s="646"/>
      <c r="U4" s="586" t="s">
        <v>142</v>
      </c>
      <c r="V4" s="587"/>
      <c r="W4" s="588"/>
      <c r="X4" s="539" t="s">
        <v>3</v>
      </c>
      <c r="Y4" s="540"/>
      <c r="Z4" s="541"/>
      <c r="AA4" s="650" t="s">
        <v>143</v>
      </c>
      <c r="AB4" s="651"/>
      <c r="AC4" s="652"/>
      <c r="AD4" s="476" t="s">
        <v>13</v>
      </c>
      <c r="AF4" s="481"/>
      <c r="AG4" s="481"/>
      <c r="AH4" s="481"/>
      <c r="AJ4" s="13" t="s">
        <v>14</v>
      </c>
      <c r="AK4" s="14" t="s">
        <v>15</v>
      </c>
      <c r="AL4" s="14" t="s">
        <v>16</v>
      </c>
      <c r="AM4" s="15" t="s">
        <v>17</v>
      </c>
      <c r="AN4" s="14" t="s">
        <v>18</v>
      </c>
      <c r="AO4" s="16" t="s">
        <v>19</v>
      </c>
      <c r="AP4" s="17" t="s">
        <v>20</v>
      </c>
      <c r="AQ4" s="18" t="s">
        <v>21</v>
      </c>
      <c r="AR4" s="19" t="s">
        <v>22</v>
      </c>
      <c r="AS4" s="20" t="s">
        <v>23</v>
      </c>
      <c r="AT4" s="21" t="s">
        <v>24</v>
      </c>
      <c r="AU4" s="12">
        <f>+[1]БАЛАНСЫ!H3</f>
        <v>12</v>
      </c>
      <c r="AV4" s="12">
        <f>VLOOKUP(AV1,[1]БАЛАНСЫ!A431:E442,5,FALSE)</f>
        <v>31</v>
      </c>
    </row>
    <row r="5" spans="2:48" ht="18" customHeight="1" thickBot="1">
      <c r="B5" s="513"/>
      <c r="C5" s="562" t="s">
        <v>61</v>
      </c>
      <c r="D5" s="563"/>
      <c r="E5" s="564"/>
      <c r="F5" s="565" t="s">
        <v>32</v>
      </c>
      <c r="G5" s="565"/>
      <c r="H5" s="565"/>
      <c r="I5" s="559" t="s">
        <v>33</v>
      </c>
      <c r="J5" s="560"/>
      <c r="K5" s="561"/>
      <c r="L5" s="558" t="s">
        <v>34</v>
      </c>
      <c r="M5" s="558"/>
      <c r="N5" s="558"/>
      <c r="O5" s="641" t="s">
        <v>60</v>
      </c>
      <c r="P5" s="642"/>
      <c r="Q5" s="643"/>
      <c r="R5" s="555"/>
      <c r="S5" s="556"/>
      <c r="T5" s="557"/>
      <c r="U5" s="589"/>
      <c r="V5" s="590"/>
      <c r="W5" s="591"/>
      <c r="X5" s="647"/>
      <c r="Y5" s="648"/>
      <c r="Z5" s="649"/>
      <c r="AA5" s="536"/>
      <c r="AB5" s="537"/>
      <c r="AC5" s="538"/>
      <c r="AD5" s="477"/>
      <c r="AF5" s="218"/>
      <c r="AG5" s="218"/>
      <c r="AH5" s="218"/>
      <c r="AI5" s="22"/>
      <c r="AJ5" s="23"/>
      <c r="AK5" s="24"/>
      <c r="AL5" s="25"/>
      <c r="AM5" s="26"/>
      <c r="AN5" s="27"/>
      <c r="AO5" s="28"/>
      <c r="AP5" s="29"/>
      <c r="AQ5" s="30"/>
      <c r="AR5" s="31"/>
      <c r="AS5" s="32"/>
      <c r="AT5" s="9"/>
      <c r="AU5" s="33"/>
      <c r="AV5" s="10"/>
    </row>
    <row r="6" spans="2:48" s="288" customFormat="1" ht="18" customHeight="1">
      <c r="B6" s="513"/>
      <c r="C6" s="297" t="s">
        <v>119</v>
      </c>
      <c r="D6" s="298" t="s">
        <v>31</v>
      </c>
      <c r="E6" s="299" t="s">
        <v>118</v>
      </c>
      <c r="F6" s="300" t="s">
        <v>119</v>
      </c>
      <c r="G6" s="301" t="s">
        <v>31</v>
      </c>
      <c r="H6" s="302" t="s">
        <v>118</v>
      </c>
      <c r="I6" s="303" t="s">
        <v>119</v>
      </c>
      <c r="J6" s="304" t="s">
        <v>31</v>
      </c>
      <c r="K6" s="305" t="s">
        <v>118</v>
      </c>
      <c r="L6" s="306" t="s">
        <v>119</v>
      </c>
      <c r="M6" s="307" t="s">
        <v>31</v>
      </c>
      <c r="N6" s="308" t="s">
        <v>118</v>
      </c>
      <c r="O6" s="309" t="s">
        <v>119</v>
      </c>
      <c r="P6" s="310" t="s">
        <v>31</v>
      </c>
      <c r="Q6" s="311" t="s">
        <v>118</v>
      </c>
      <c r="R6" s="318" t="s">
        <v>119</v>
      </c>
      <c r="S6" s="319" t="s">
        <v>31</v>
      </c>
      <c r="T6" s="320" t="s">
        <v>118</v>
      </c>
      <c r="U6" s="368" t="s">
        <v>119</v>
      </c>
      <c r="V6" s="369" t="s">
        <v>31</v>
      </c>
      <c r="W6" s="370" t="s">
        <v>118</v>
      </c>
      <c r="X6" s="321" t="s">
        <v>119</v>
      </c>
      <c r="Y6" s="322" t="s">
        <v>31</v>
      </c>
      <c r="Z6" s="323" t="s">
        <v>118</v>
      </c>
      <c r="AA6" s="324" t="s">
        <v>119</v>
      </c>
      <c r="AB6" s="325" t="s">
        <v>31</v>
      </c>
      <c r="AC6" s="326" t="s">
        <v>118</v>
      </c>
      <c r="AD6" s="289"/>
      <c r="AF6" s="290"/>
      <c r="AG6" s="290"/>
      <c r="AH6" s="290"/>
      <c r="AI6" s="291"/>
      <c r="AJ6" s="23"/>
      <c r="AK6" s="24"/>
      <c r="AL6" s="25"/>
      <c r="AM6" s="26"/>
      <c r="AN6" s="27"/>
      <c r="AO6" s="28"/>
      <c r="AP6" s="29"/>
      <c r="AQ6" s="30"/>
      <c r="AR6" s="31"/>
      <c r="AS6" s="32"/>
      <c r="AT6" s="9"/>
      <c r="AU6" s="33"/>
      <c r="AV6" s="10"/>
    </row>
    <row r="7" spans="2:48" s="223" customFormat="1" ht="20.25" customHeight="1" thickBot="1">
      <c r="B7" s="514"/>
      <c r="C7" s="263" t="s">
        <v>120</v>
      </c>
      <c r="D7" s="283" t="s">
        <v>76</v>
      </c>
      <c r="E7" s="261" t="s">
        <v>177</v>
      </c>
      <c r="F7" s="262" t="s">
        <v>120</v>
      </c>
      <c r="G7" s="283" t="s">
        <v>76</v>
      </c>
      <c r="H7" s="261" t="s">
        <v>177</v>
      </c>
      <c r="I7" s="263" t="s">
        <v>120</v>
      </c>
      <c r="J7" s="283" t="s">
        <v>76</v>
      </c>
      <c r="K7" s="261" t="s">
        <v>177</v>
      </c>
      <c r="L7" s="262" t="s">
        <v>120</v>
      </c>
      <c r="M7" s="283" t="s">
        <v>76</v>
      </c>
      <c r="N7" s="261" t="s">
        <v>177</v>
      </c>
      <c r="O7" s="263" t="s">
        <v>120</v>
      </c>
      <c r="P7" s="283" t="s">
        <v>76</v>
      </c>
      <c r="Q7" s="261" t="s">
        <v>177</v>
      </c>
      <c r="R7" s="263" t="s">
        <v>120</v>
      </c>
      <c r="S7" s="283" t="s">
        <v>76</v>
      </c>
      <c r="T7" s="261" t="s">
        <v>177</v>
      </c>
      <c r="U7" s="263" t="s">
        <v>120</v>
      </c>
      <c r="V7" s="283" t="s">
        <v>76</v>
      </c>
      <c r="W7" s="261" t="s">
        <v>177</v>
      </c>
      <c r="X7" s="262" t="s">
        <v>120</v>
      </c>
      <c r="Y7" s="283" t="s">
        <v>76</v>
      </c>
      <c r="Z7" s="261" t="s">
        <v>177</v>
      </c>
      <c r="AA7" s="263" t="s">
        <v>120</v>
      </c>
      <c r="AB7" s="283" t="s">
        <v>76</v>
      </c>
      <c r="AC7" s="261" t="s">
        <v>177</v>
      </c>
      <c r="AD7" s="222"/>
      <c r="AF7" s="224"/>
      <c r="AG7" s="224"/>
      <c r="AH7" s="224"/>
      <c r="AI7" s="225"/>
      <c r="AJ7" s="226"/>
      <c r="AK7" s="227"/>
      <c r="AL7" s="228"/>
      <c r="AM7" s="229"/>
      <c r="AN7" s="230"/>
      <c r="AO7" s="231"/>
      <c r="AP7" s="232"/>
      <c r="AQ7" s="233"/>
      <c r="AR7" s="234"/>
      <c r="AS7" s="235"/>
      <c r="AT7" s="236"/>
      <c r="AU7" s="237"/>
      <c r="AV7" s="238"/>
    </row>
    <row r="8" spans="2:48" ht="15.6">
      <c r="B8" s="151">
        <v>1</v>
      </c>
      <c r="C8" s="50"/>
      <c r="D8" s="168"/>
      <c r="E8" s="182"/>
      <c r="F8" s="144"/>
      <c r="G8" s="168"/>
      <c r="H8" s="145"/>
      <c r="I8" s="50"/>
      <c r="J8" s="168"/>
      <c r="K8" s="182"/>
      <c r="L8" s="144"/>
      <c r="M8" s="168"/>
      <c r="N8" s="145"/>
      <c r="O8" s="50"/>
      <c r="P8" s="168"/>
      <c r="Q8" s="182"/>
      <c r="R8" s="50"/>
      <c r="S8" s="168"/>
      <c r="T8" s="182"/>
      <c r="U8" s="50"/>
      <c r="V8" s="168"/>
      <c r="W8" s="182"/>
      <c r="X8" s="48"/>
      <c r="Y8" s="296"/>
      <c r="Z8" s="203"/>
      <c r="AA8" s="50"/>
      <c r="AB8" s="168"/>
      <c r="AC8" s="182"/>
      <c r="AD8" s="52"/>
      <c r="AF8" s="53">
        <v>1</v>
      </c>
      <c r="AG8" s="54">
        <v>3156437</v>
      </c>
      <c r="AH8" s="55">
        <f>AG8</f>
        <v>3156437</v>
      </c>
      <c r="AI8" s="56" t="e">
        <f>+AG8/#REF!</f>
        <v>#REF!</v>
      </c>
      <c r="AJ8" s="38"/>
      <c r="AK8" s="57"/>
      <c r="AL8" s="40"/>
      <c r="AM8" s="58">
        <f>[1]БАЛАНСЫ!E106/AV4*AU4</f>
        <v>73057.93548387097</v>
      </c>
      <c r="AN8" s="6">
        <v>614102</v>
      </c>
      <c r="AO8" s="59">
        <v>14112</v>
      </c>
      <c r="AP8" s="41">
        <f>AM8</f>
        <v>73057.93548387097</v>
      </c>
      <c r="AQ8" s="30"/>
      <c r="AR8" s="31"/>
      <c r="AS8" s="42"/>
      <c r="AT8" s="9"/>
      <c r="AU8" s="10"/>
      <c r="AV8" s="12"/>
    </row>
    <row r="9" spans="2:48" ht="15.6">
      <c r="B9" s="148">
        <v>2</v>
      </c>
      <c r="C9" s="65"/>
      <c r="D9" s="67"/>
      <c r="E9" s="149"/>
      <c r="F9" s="138"/>
      <c r="G9" s="67"/>
      <c r="H9" s="68"/>
      <c r="I9" s="65"/>
      <c r="J9" s="67"/>
      <c r="K9" s="149"/>
      <c r="L9" s="138"/>
      <c r="M9" s="67"/>
      <c r="N9" s="68"/>
      <c r="O9" s="65"/>
      <c r="P9" s="67"/>
      <c r="Q9" s="149"/>
      <c r="R9" s="65"/>
      <c r="S9" s="67"/>
      <c r="T9" s="149"/>
      <c r="U9" s="65"/>
      <c r="V9" s="67"/>
      <c r="W9" s="149"/>
      <c r="X9" s="63"/>
      <c r="Y9" s="292"/>
      <c r="Z9" s="204"/>
      <c r="AA9" s="65"/>
      <c r="AB9" s="67"/>
      <c r="AC9" s="149"/>
      <c r="AD9" s="66"/>
      <c r="AF9" s="53">
        <v>2</v>
      </c>
      <c r="AG9" s="54">
        <v>3219717</v>
      </c>
      <c r="AH9" s="55">
        <f t="shared" ref="AH9:AH38" si="0">AH8+AG9</f>
        <v>6376154</v>
      </c>
      <c r="AI9" s="56" t="e">
        <f>+AG9/#REF!</f>
        <v>#REF!</v>
      </c>
      <c r="AJ9" s="38" t="s">
        <v>37</v>
      </c>
      <c r="AK9" s="70">
        <f>[1]КислПл!B9</f>
        <v>113</v>
      </c>
      <c r="AL9" s="40" t="e">
        <f>#REF!</f>
        <v>#REF!</v>
      </c>
      <c r="AM9" s="58" t="e">
        <f t="shared" ref="AM9:AM14" si="1">AL9*AK9</f>
        <v>#REF!</v>
      </c>
      <c r="AN9" s="6">
        <v>614202</v>
      </c>
      <c r="AO9" s="59">
        <v>14121</v>
      </c>
      <c r="AP9" s="41" t="e">
        <f>AM9</f>
        <v>#REF!</v>
      </c>
      <c r="AQ9" s="30" t="e">
        <f t="shared" ref="AQ9:AQ14" si="2">AP9/AL9</f>
        <v>#REF!</v>
      </c>
      <c r="AR9" s="41" t="e">
        <f t="shared" ref="AR9:AR20" si="3">AP9-AM9</f>
        <v>#REF!</v>
      </c>
      <c r="AS9" s="42"/>
      <c r="AT9" s="71"/>
      <c r="AU9" s="10"/>
      <c r="AV9" s="10"/>
    </row>
    <row r="10" spans="2:48" ht="15.6">
      <c r="B10" s="151">
        <v>3</v>
      </c>
      <c r="C10" s="273"/>
      <c r="D10" s="293"/>
      <c r="E10" s="274"/>
      <c r="F10" s="138"/>
      <c r="G10" s="67"/>
      <c r="H10" s="68"/>
      <c r="I10" s="65"/>
      <c r="J10" s="67"/>
      <c r="K10" s="149"/>
      <c r="L10" s="138"/>
      <c r="M10" s="67"/>
      <c r="N10" s="68"/>
      <c r="O10" s="65"/>
      <c r="P10" s="67"/>
      <c r="Q10" s="149"/>
      <c r="R10" s="65"/>
      <c r="S10" s="67"/>
      <c r="T10" s="149"/>
      <c r="U10" s="65"/>
      <c r="V10" s="67"/>
      <c r="W10" s="149"/>
      <c r="X10" s="63"/>
      <c r="Y10" s="292"/>
      <c r="Z10" s="204"/>
      <c r="AA10" s="65"/>
      <c r="AB10" s="67"/>
      <c r="AC10" s="149"/>
      <c r="AD10" s="66"/>
      <c r="AF10" s="53">
        <v>3</v>
      </c>
      <c r="AG10" s="54">
        <v>3185568</v>
      </c>
      <c r="AH10" s="55">
        <f t="shared" si="0"/>
        <v>9561722</v>
      </c>
      <c r="AI10" s="56" t="e">
        <f>+AG10/#REF!</f>
        <v>#REF!</v>
      </c>
      <c r="AJ10" s="38" t="s">
        <v>38</v>
      </c>
      <c r="AK10" s="72">
        <f>[1]КислПл!B29</f>
        <v>175</v>
      </c>
      <c r="AL10" s="7" t="e">
        <f>#REF!/1000</f>
        <v>#REF!</v>
      </c>
      <c r="AM10" s="58" t="e">
        <f t="shared" si="1"/>
        <v>#REF!</v>
      </c>
      <c r="AN10" s="6">
        <v>614204</v>
      </c>
      <c r="AO10" s="59">
        <v>14122</v>
      </c>
      <c r="AP10" s="41" t="e">
        <f>AM10</f>
        <v>#REF!</v>
      </c>
      <c r="AQ10" s="30" t="e">
        <f t="shared" si="2"/>
        <v>#REF!</v>
      </c>
      <c r="AR10" s="31" t="e">
        <f t="shared" si="3"/>
        <v>#REF!</v>
      </c>
      <c r="AS10" s="32"/>
      <c r="AT10" s="71"/>
      <c r="AU10" s="10"/>
      <c r="AV10" s="10"/>
    </row>
    <row r="11" spans="2:48" ht="15.6">
      <c r="B11" s="148">
        <v>4</v>
      </c>
      <c r="C11" s="65"/>
      <c r="D11" s="67"/>
      <c r="E11" s="149"/>
      <c r="F11" s="138"/>
      <c r="G11" s="67"/>
      <c r="H11" s="68"/>
      <c r="I11" s="65"/>
      <c r="J11" s="67"/>
      <c r="K11" s="149"/>
      <c r="L11" s="138"/>
      <c r="M11" s="67"/>
      <c r="N11" s="68"/>
      <c r="O11" s="65"/>
      <c r="P11" s="67"/>
      <c r="Q11" s="149"/>
      <c r="R11" s="65"/>
      <c r="S11" s="67"/>
      <c r="T11" s="149"/>
      <c r="U11" s="65"/>
      <c r="V11" s="67"/>
      <c r="W11" s="149"/>
      <c r="X11" s="63"/>
      <c r="Y11" s="292"/>
      <c r="Z11" s="204"/>
      <c r="AA11" s="65"/>
      <c r="AB11" s="67"/>
      <c r="AC11" s="149"/>
      <c r="AD11" s="66"/>
      <c r="AF11" s="53">
        <v>4</v>
      </c>
      <c r="AG11" s="54">
        <v>3074002</v>
      </c>
      <c r="AH11" s="55">
        <f t="shared" si="0"/>
        <v>12635724</v>
      </c>
      <c r="AI11" s="56" t="e">
        <f>+AG11/#REF!</f>
        <v>#REF!</v>
      </c>
      <c r="AJ11" s="38" t="s">
        <v>39</v>
      </c>
      <c r="AK11" s="72">
        <f>[1]КислПл!B61</f>
        <v>250</v>
      </c>
      <c r="AL11" s="7" t="e">
        <f>#REF!+#REF!+#REF!/1000</f>
        <v>#REF!</v>
      </c>
      <c r="AM11" s="58" t="e">
        <f t="shared" si="1"/>
        <v>#REF!</v>
      </c>
      <c r="AN11" s="6">
        <v>614104</v>
      </c>
      <c r="AO11" s="59">
        <v>14114</v>
      </c>
      <c r="AP11" s="41" t="e">
        <f>AM11</f>
        <v>#REF!</v>
      </c>
      <c r="AQ11" s="30" t="e">
        <f t="shared" si="2"/>
        <v>#REF!</v>
      </c>
      <c r="AR11" s="31" t="e">
        <f t="shared" si="3"/>
        <v>#REF!</v>
      </c>
      <c r="AS11" s="32"/>
      <c r="AT11" s="71"/>
      <c r="AU11" s="10"/>
      <c r="AV11" s="10"/>
    </row>
    <row r="12" spans="2:48" ht="15.6">
      <c r="B12" s="151">
        <v>5</v>
      </c>
      <c r="C12" s="65"/>
      <c r="D12" s="67"/>
      <c r="E12" s="149"/>
      <c r="F12" s="138"/>
      <c r="G12" s="67"/>
      <c r="H12" s="68"/>
      <c r="I12" s="65"/>
      <c r="J12" s="67"/>
      <c r="K12" s="149"/>
      <c r="L12" s="138"/>
      <c r="M12" s="67"/>
      <c r="N12" s="68"/>
      <c r="O12" s="65"/>
      <c r="P12" s="67"/>
      <c r="Q12" s="149"/>
      <c r="R12" s="65"/>
      <c r="S12" s="67"/>
      <c r="T12" s="149"/>
      <c r="U12" s="65"/>
      <c r="V12" s="67"/>
      <c r="W12" s="149"/>
      <c r="X12" s="63"/>
      <c r="Y12" s="292"/>
      <c r="Z12" s="204"/>
      <c r="AA12" s="65"/>
      <c r="AB12" s="67"/>
      <c r="AC12" s="149"/>
      <c r="AD12" s="66"/>
      <c r="AF12" s="53">
        <v>5</v>
      </c>
      <c r="AG12" s="54">
        <v>3426723</v>
      </c>
      <c r="AH12" s="55">
        <f t="shared" si="0"/>
        <v>16062447</v>
      </c>
      <c r="AI12" s="56" t="e">
        <f>+AG12/#REF!</f>
        <v>#REF!</v>
      </c>
      <c r="AJ12" s="38" t="s">
        <v>40</v>
      </c>
      <c r="AK12" s="72">
        <f>[1]КислПл!B41</f>
        <v>1195</v>
      </c>
      <c r="AL12" s="40" t="e">
        <f>#REF!</f>
        <v>#REF!</v>
      </c>
      <c r="AM12" s="58" t="e">
        <f t="shared" si="1"/>
        <v>#REF!</v>
      </c>
      <c r="AN12" s="6">
        <v>614105</v>
      </c>
      <c r="AO12" s="59">
        <v>14115</v>
      </c>
      <c r="AP12" s="41" t="e">
        <f>AM12</f>
        <v>#REF!</v>
      </c>
      <c r="AQ12" s="30" t="e">
        <f t="shared" si="2"/>
        <v>#REF!</v>
      </c>
      <c r="AR12" s="31" t="e">
        <f t="shared" si="3"/>
        <v>#REF!</v>
      </c>
      <c r="AS12" s="73"/>
      <c r="AT12" s="71"/>
      <c r="AU12" s="10"/>
      <c r="AV12" s="10"/>
    </row>
    <row r="13" spans="2:48" ht="15.6">
      <c r="B13" s="148">
        <v>6</v>
      </c>
      <c r="C13" s="65"/>
      <c r="D13" s="67"/>
      <c r="E13" s="149"/>
      <c r="F13" s="138"/>
      <c r="G13" s="67"/>
      <c r="H13" s="68"/>
      <c r="I13" s="65"/>
      <c r="J13" s="67"/>
      <c r="K13" s="149"/>
      <c r="L13" s="138"/>
      <c r="M13" s="67"/>
      <c r="N13" s="68"/>
      <c r="O13" s="65"/>
      <c r="P13" s="67"/>
      <c r="Q13" s="149"/>
      <c r="R13" s="65"/>
      <c r="S13" s="67"/>
      <c r="T13" s="149"/>
      <c r="U13" s="65"/>
      <c r="V13" s="67"/>
      <c r="W13" s="149"/>
      <c r="X13" s="63"/>
      <c r="Y13" s="292"/>
      <c r="Z13" s="204"/>
      <c r="AA13" s="65"/>
      <c r="AB13" s="67"/>
      <c r="AC13" s="149"/>
      <c r="AD13" s="66"/>
      <c r="AF13" s="53">
        <v>6</v>
      </c>
      <c r="AG13" s="54">
        <v>3333255</v>
      </c>
      <c r="AH13" s="55">
        <f t="shared" si="0"/>
        <v>19395702</v>
      </c>
      <c r="AI13" s="56" t="e">
        <f>+AG13/#REF!</f>
        <v>#REF!</v>
      </c>
      <c r="AJ13" s="38" t="s">
        <v>41</v>
      </c>
      <c r="AK13" s="39">
        <f>[1]КислПл!B14</f>
        <v>339.7</v>
      </c>
      <c r="AL13" s="7" t="e">
        <f>#REF!+#REF!+0.65*AL12+442.03/AV4*AU4</f>
        <v>#REF!</v>
      </c>
      <c r="AM13" s="58" t="e">
        <f t="shared" si="1"/>
        <v>#REF!</v>
      </c>
      <c r="AN13" s="6">
        <v>614106</v>
      </c>
      <c r="AO13" s="59">
        <v>14116</v>
      </c>
      <c r="AP13" s="74" t="e">
        <f>339.3*AL13</f>
        <v>#REF!</v>
      </c>
      <c r="AQ13" s="30" t="e">
        <f t="shared" si="2"/>
        <v>#REF!</v>
      </c>
      <c r="AR13" s="41" t="e">
        <f t="shared" si="3"/>
        <v>#REF!</v>
      </c>
      <c r="AS13" s="75"/>
      <c r="AT13" s="71"/>
      <c r="AU13" s="10"/>
      <c r="AV13" s="10"/>
    </row>
    <row r="14" spans="2:48" ht="15.6">
      <c r="B14" s="151">
        <v>7</v>
      </c>
      <c r="C14" s="65"/>
      <c r="D14" s="67"/>
      <c r="E14" s="149"/>
      <c r="F14" s="138"/>
      <c r="G14" s="67"/>
      <c r="H14" s="68"/>
      <c r="I14" s="65"/>
      <c r="J14" s="67"/>
      <c r="K14" s="149"/>
      <c r="L14" s="138"/>
      <c r="M14" s="67"/>
      <c r="N14" s="68"/>
      <c r="O14" s="65"/>
      <c r="P14" s="67"/>
      <c r="Q14" s="149"/>
      <c r="R14" s="65"/>
      <c r="S14" s="67"/>
      <c r="T14" s="149"/>
      <c r="U14" s="65"/>
      <c r="V14" s="67"/>
      <c r="W14" s="149"/>
      <c r="X14" s="63"/>
      <c r="Y14" s="292"/>
      <c r="Z14" s="204"/>
      <c r="AA14" s="65"/>
      <c r="AB14" s="67"/>
      <c r="AC14" s="149"/>
      <c r="AD14" s="66"/>
      <c r="AF14" s="53">
        <v>7</v>
      </c>
      <c r="AG14" s="54">
        <v>3334508</v>
      </c>
      <c r="AH14" s="55">
        <f t="shared" si="0"/>
        <v>22730210</v>
      </c>
      <c r="AI14" s="56" t="e">
        <f>+AG14/#REF!</f>
        <v>#REF!</v>
      </c>
      <c r="AJ14" s="38" t="s">
        <v>42</v>
      </c>
      <c r="AK14" s="76">
        <f>[1]КислПл!B18</f>
        <v>110.20405764726476</v>
      </c>
      <c r="AL14" s="77">
        <f>([1]БАЛАНСЫ!E331/AV4*AU4)*0.96</f>
        <v>44582.771612903227</v>
      </c>
      <c r="AM14" s="58">
        <f t="shared" si="1"/>
        <v>4913202.3329032259</v>
      </c>
      <c r="AN14" s="6">
        <v>614109</v>
      </c>
      <c r="AO14" s="59">
        <v>14119</v>
      </c>
      <c r="AP14" s="74">
        <f>110*AL14</f>
        <v>4904104.8774193553</v>
      </c>
      <c r="AQ14" s="30">
        <f t="shared" si="2"/>
        <v>110.00000000000001</v>
      </c>
      <c r="AR14" s="41">
        <f t="shared" si="3"/>
        <v>-9097.4554838705808</v>
      </c>
      <c r="AS14" s="42"/>
      <c r="AT14" s="71"/>
      <c r="AU14" s="10"/>
      <c r="AV14" s="12"/>
    </row>
    <row r="15" spans="2:48" ht="15.6">
      <c r="B15" s="148">
        <v>8</v>
      </c>
      <c r="C15" s="65"/>
      <c r="D15" s="67"/>
      <c r="E15" s="149"/>
      <c r="F15" s="138"/>
      <c r="G15" s="67"/>
      <c r="H15" s="68"/>
      <c r="I15" s="65"/>
      <c r="J15" s="67"/>
      <c r="K15" s="149"/>
      <c r="L15" s="138"/>
      <c r="M15" s="67"/>
      <c r="N15" s="68"/>
      <c r="O15" s="65"/>
      <c r="P15" s="67"/>
      <c r="Q15" s="149"/>
      <c r="R15" s="65"/>
      <c r="S15" s="67"/>
      <c r="T15" s="149"/>
      <c r="U15" s="65"/>
      <c r="V15" s="67"/>
      <c r="W15" s="149"/>
      <c r="X15" s="63"/>
      <c r="Y15" s="292"/>
      <c r="Z15" s="204"/>
      <c r="AA15" s="65"/>
      <c r="AB15" s="67"/>
      <c r="AC15" s="149"/>
      <c r="AD15" s="66"/>
      <c r="AF15" s="53">
        <v>8</v>
      </c>
      <c r="AG15" s="54">
        <v>3073136</v>
      </c>
      <c r="AH15" s="55">
        <f t="shared" si="0"/>
        <v>25803346</v>
      </c>
      <c r="AI15" s="56" t="e">
        <f>+AG15/#REF!</f>
        <v>#REF!</v>
      </c>
      <c r="AJ15" s="38"/>
      <c r="AK15" s="57"/>
      <c r="AL15" s="40"/>
      <c r="AM15" s="58">
        <f>[1]БАЛАНСЫ!E107/AV4*AU4</f>
        <v>5693.8064516129034</v>
      </c>
      <c r="AN15" s="6">
        <v>614109</v>
      </c>
      <c r="AO15" s="59">
        <v>14119</v>
      </c>
      <c r="AP15" s="41">
        <f t="shared" ref="AP15:AP20" si="4">AM15</f>
        <v>5693.8064516129034</v>
      </c>
      <c r="AQ15" s="30"/>
      <c r="AR15" s="31">
        <f t="shared" si="3"/>
        <v>0</v>
      </c>
      <c r="AS15" s="3"/>
      <c r="AT15" s="71"/>
      <c r="AU15" s="10"/>
      <c r="AV15" s="12"/>
    </row>
    <row r="16" spans="2:48" ht="15.6">
      <c r="B16" s="151">
        <v>9</v>
      </c>
      <c r="C16" s="65"/>
      <c r="D16" s="67"/>
      <c r="E16" s="149"/>
      <c r="F16" s="138"/>
      <c r="G16" s="67"/>
      <c r="H16" s="68"/>
      <c r="I16" s="65"/>
      <c r="J16" s="67"/>
      <c r="K16" s="149"/>
      <c r="L16" s="138"/>
      <c r="M16" s="67"/>
      <c r="N16" s="68"/>
      <c r="O16" s="65"/>
      <c r="P16" s="67"/>
      <c r="Q16" s="149"/>
      <c r="R16" s="65"/>
      <c r="S16" s="67"/>
      <c r="T16" s="149"/>
      <c r="U16" s="65"/>
      <c r="V16" s="67"/>
      <c r="W16" s="149"/>
      <c r="X16" s="63"/>
      <c r="Y16" s="292"/>
      <c r="Z16" s="204"/>
      <c r="AA16" s="65"/>
      <c r="AB16" s="67"/>
      <c r="AC16" s="149"/>
      <c r="AD16" s="66"/>
      <c r="AF16" s="53">
        <v>9</v>
      </c>
      <c r="AG16" s="54">
        <v>3302823</v>
      </c>
      <c r="AH16" s="55">
        <f t="shared" si="0"/>
        <v>29106169</v>
      </c>
      <c r="AI16" s="56" t="e">
        <f>+AG16/#REF!</f>
        <v>#REF!</v>
      </c>
      <c r="AJ16" s="78" t="s">
        <v>43</v>
      </c>
      <c r="AK16" s="72">
        <f>[1]КислПл!B24</f>
        <v>7500</v>
      </c>
      <c r="AL16" s="7" t="e">
        <f>110*(#REF!+AL11)/1000+1.3/AV4*AU4</f>
        <v>#REF!</v>
      </c>
      <c r="AM16" s="58" t="e">
        <f>AL16*AK16</f>
        <v>#REF!</v>
      </c>
      <c r="AN16" s="6">
        <v>614110</v>
      </c>
      <c r="AO16" s="59">
        <v>14120</v>
      </c>
      <c r="AP16" s="31" t="e">
        <f t="shared" si="4"/>
        <v>#REF!</v>
      </c>
      <c r="AQ16" s="79" t="e">
        <f>AP16/AL16</f>
        <v>#REF!</v>
      </c>
      <c r="AR16" s="31" t="e">
        <f t="shared" si="3"/>
        <v>#REF!</v>
      </c>
      <c r="AS16" s="80"/>
      <c r="AT16" s="71"/>
      <c r="AU16" s="10"/>
      <c r="AV16" s="10"/>
    </row>
    <row r="17" spans="2:48" ht="15.6">
      <c r="B17" s="148">
        <v>10</v>
      </c>
      <c r="C17" s="65"/>
      <c r="D17" s="67"/>
      <c r="E17" s="149"/>
      <c r="F17" s="138"/>
      <c r="G17" s="67"/>
      <c r="H17" s="68"/>
      <c r="I17" s="65"/>
      <c r="J17" s="67"/>
      <c r="K17" s="149"/>
      <c r="L17" s="138"/>
      <c r="M17" s="67"/>
      <c r="N17" s="68"/>
      <c r="O17" s="65"/>
      <c r="P17" s="67"/>
      <c r="Q17" s="149"/>
      <c r="R17" s="65"/>
      <c r="S17" s="67"/>
      <c r="T17" s="149"/>
      <c r="U17" s="65"/>
      <c r="V17" s="67"/>
      <c r="W17" s="149"/>
      <c r="X17" s="63"/>
      <c r="Y17" s="292"/>
      <c r="Z17" s="204"/>
      <c r="AA17" s="65"/>
      <c r="AB17" s="67"/>
      <c r="AC17" s="149"/>
      <c r="AD17" s="66"/>
      <c r="AF17" s="53">
        <v>10</v>
      </c>
      <c r="AG17" s="54">
        <v>3141556</v>
      </c>
      <c r="AH17" s="55">
        <f t="shared" si="0"/>
        <v>32247725</v>
      </c>
      <c r="AI17" s="56" t="e">
        <f>+AG17/#REF!</f>
        <v>#REF!</v>
      </c>
      <c r="AJ17" s="38" t="s">
        <v>44</v>
      </c>
      <c r="AK17" s="72">
        <f>[1]КислПл!B65</f>
        <v>1.1499999999999999</v>
      </c>
      <c r="AL17" s="5" t="e">
        <f>1.4*AL19/1000+#REF!</f>
        <v>#REF!</v>
      </c>
      <c r="AM17" s="81" t="e">
        <f>AL17*AK17</f>
        <v>#REF!</v>
      </c>
      <c r="AN17" s="6">
        <v>614103</v>
      </c>
      <c r="AO17" s="59">
        <v>14113</v>
      </c>
      <c r="AP17" s="41" t="e">
        <f t="shared" si="4"/>
        <v>#REF!</v>
      </c>
      <c r="AQ17" s="82" t="e">
        <f>AP17/AL17</f>
        <v>#REF!</v>
      </c>
      <c r="AR17" s="31" t="e">
        <f t="shared" si="3"/>
        <v>#REF!</v>
      </c>
      <c r="AS17" s="75"/>
      <c r="AT17" s="71"/>
      <c r="AU17" s="10"/>
      <c r="AV17" s="10"/>
    </row>
    <row r="18" spans="2:48" ht="15.6">
      <c r="B18" s="151">
        <v>11</v>
      </c>
      <c r="C18" s="65"/>
      <c r="D18" s="67"/>
      <c r="E18" s="149"/>
      <c r="F18" s="138"/>
      <c r="G18" s="67"/>
      <c r="H18" s="68"/>
      <c r="I18" s="65"/>
      <c r="J18" s="67"/>
      <c r="K18" s="149"/>
      <c r="L18" s="138"/>
      <c r="M18" s="67"/>
      <c r="N18" s="68"/>
      <c r="O18" s="65"/>
      <c r="P18" s="67"/>
      <c r="Q18" s="149"/>
      <c r="R18" s="65"/>
      <c r="S18" s="67"/>
      <c r="T18" s="149"/>
      <c r="U18" s="65"/>
      <c r="V18" s="67"/>
      <c r="W18" s="149"/>
      <c r="X18" s="63"/>
      <c r="Y18" s="292"/>
      <c r="Z18" s="204"/>
      <c r="AA18" s="65"/>
      <c r="AB18" s="67"/>
      <c r="AC18" s="149"/>
      <c r="AD18" s="66"/>
      <c r="AF18" s="53">
        <v>11</v>
      </c>
      <c r="AG18" s="54">
        <v>3225446</v>
      </c>
      <c r="AH18" s="55">
        <f t="shared" si="0"/>
        <v>35473171</v>
      </c>
      <c r="AI18" s="56" t="e">
        <f>+AG18/#REF!</f>
        <v>#REF!</v>
      </c>
      <c r="AJ18" s="38" t="s">
        <v>45</v>
      </c>
      <c r="AK18" s="72">
        <f>[1]КислПл!B55</f>
        <v>840</v>
      </c>
      <c r="AL18" s="83" t="e">
        <f>#REF!</f>
        <v>#REF!</v>
      </c>
      <c r="AM18" s="84" t="e">
        <f>AL18*AK18</f>
        <v>#REF!</v>
      </c>
      <c r="AN18" s="27">
        <v>614107</v>
      </c>
      <c r="AO18" s="28">
        <v>14117</v>
      </c>
      <c r="AP18" s="31" t="e">
        <f t="shared" si="4"/>
        <v>#REF!</v>
      </c>
      <c r="AQ18" s="30" t="e">
        <f>AP18/AL18</f>
        <v>#REF!</v>
      </c>
      <c r="AR18" s="31" t="e">
        <f t="shared" si="3"/>
        <v>#REF!</v>
      </c>
      <c r="AS18" s="85"/>
      <c r="AT18" s="71"/>
      <c r="AU18" s="10"/>
      <c r="AV18" s="10"/>
    </row>
    <row r="19" spans="2:48" ht="15.6">
      <c r="B19" s="148">
        <v>12</v>
      </c>
      <c r="C19" s="65"/>
      <c r="D19" s="67"/>
      <c r="E19" s="149"/>
      <c r="F19" s="138"/>
      <c r="G19" s="67"/>
      <c r="H19" s="68"/>
      <c r="I19" s="65"/>
      <c r="J19" s="67"/>
      <c r="K19" s="149"/>
      <c r="L19" s="138"/>
      <c r="M19" s="67"/>
      <c r="N19" s="68"/>
      <c r="O19" s="65"/>
      <c r="P19" s="67"/>
      <c r="Q19" s="149"/>
      <c r="R19" s="65"/>
      <c r="S19" s="67"/>
      <c r="T19" s="149"/>
      <c r="U19" s="65"/>
      <c r="V19" s="67"/>
      <c r="W19" s="149"/>
      <c r="X19" s="63"/>
      <c r="Y19" s="292"/>
      <c r="Z19" s="204"/>
      <c r="AA19" s="65"/>
      <c r="AB19" s="67"/>
      <c r="AC19" s="149"/>
      <c r="AD19" s="66"/>
      <c r="AF19" s="53">
        <v>12</v>
      </c>
      <c r="AG19" s="54">
        <v>3287773</v>
      </c>
      <c r="AH19" s="55">
        <f t="shared" si="0"/>
        <v>38760944</v>
      </c>
      <c r="AI19" s="56" t="e">
        <f>+AG19/#REF!</f>
        <v>#REF!</v>
      </c>
      <c r="AJ19" s="38" t="s">
        <v>46</v>
      </c>
      <c r="AK19" s="72">
        <f>[1]КислПл!B49</f>
        <v>2.5</v>
      </c>
      <c r="AL19" s="40" t="e">
        <f>#REF!</f>
        <v>#REF!</v>
      </c>
      <c r="AM19" s="84" t="e">
        <f>AL19*AK19</f>
        <v>#REF!</v>
      </c>
      <c r="AN19" s="27">
        <v>614108</v>
      </c>
      <c r="AO19" s="28">
        <v>14118</v>
      </c>
      <c r="AP19" s="31" t="e">
        <f t="shared" si="4"/>
        <v>#REF!</v>
      </c>
      <c r="AQ19" s="30" t="e">
        <f>AP19/AL19</f>
        <v>#REF!</v>
      </c>
      <c r="AR19" s="31" t="e">
        <f t="shared" si="3"/>
        <v>#REF!</v>
      </c>
      <c r="AS19" s="85"/>
      <c r="AT19" s="9"/>
      <c r="AU19" s="10"/>
      <c r="AV19" s="10"/>
    </row>
    <row r="20" spans="2:48" ht="16.2" thickBot="1">
      <c r="B20" s="151">
        <v>13</v>
      </c>
      <c r="C20" s="65"/>
      <c r="D20" s="67"/>
      <c r="E20" s="149"/>
      <c r="F20" s="138"/>
      <c r="G20" s="67"/>
      <c r="H20" s="68"/>
      <c r="I20" s="65"/>
      <c r="J20" s="67"/>
      <c r="K20" s="149"/>
      <c r="L20" s="138"/>
      <c r="M20" s="67"/>
      <c r="N20" s="68"/>
      <c r="O20" s="65"/>
      <c r="P20" s="67"/>
      <c r="Q20" s="149"/>
      <c r="R20" s="65"/>
      <c r="S20" s="67"/>
      <c r="T20" s="149"/>
      <c r="U20" s="65"/>
      <c r="V20" s="67"/>
      <c r="W20" s="149"/>
      <c r="X20" s="63"/>
      <c r="Y20" s="292"/>
      <c r="Z20" s="204"/>
      <c r="AA20" s="65"/>
      <c r="AB20" s="67"/>
      <c r="AC20" s="149"/>
      <c r="AD20" s="66"/>
      <c r="AF20" s="53">
        <v>13</v>
      </c>
      <c r="AG20" s="54">
        <v>3174383</v>
      </c>
      <c r="AH20" s="55">
        <f t="shared" si="0"/>
        <v>41935327</v>
      </c>
      <c r="AI20" s="56" t="e">
        <f>+AG20/#REF!</f>
        <v>#REF!</v>
      </c>
      <c r="AJ20" s="86" t="s">
        <v>47</v>
      </c>
      <c r="AK20" s="87"/>
      <c r="AL20" s="88"/>
      <c r="AM20" s="89"/>
      <c r="AN20" s="90"/>
      <c r="AO20" s="91">
        <v>1410115</v>
      </c>
      <c r="AP20" s="92">
        <f t="shared" si="4"/>
        <v>0</v>
      </c>
      <c r="AQ20" s="93"/>
      <c r="AR20" s="94">
        <f t="shared" si="3"/>
        <v>0</v>
      </c>
      <c r="AS20" s="95"/>
      <c r="AT20" s="96"/>
      <c r="AU20" s="10"/>
      <c r="AV20" s="10"/>
    </row>
    <row r="21" spans="2:48" ht="16.8" thickBot="1">
      <c r="B21" s="148">
        <v>14</v>
      </c>
      <c r="C21" s="65"/>
      <c r="D21" s="67"/>
      <c r="E21" s="149"/>
      <c r="F21" s="138"/>
      <c r="G21" s="67"/>
      <c r="H21" s="68"/>
      <c r="I21" s="65"/>
      <c r="J21" s="67"/>
      <c r="K21" s="149"/>
      <c r="L21" s="138"/>
      <c r="M21" s="67"/>
      <c r="N21" s="68"/>
      <c r="O21" s="65"/>
      <c r="P21" s="67"/>
      <c r="Q21" s="149"/>
      <c r="R21" s="65"/>
      <c r="S21" s="67"/>
      <c r="T21" s="149"/>
      <c r="U21" s="65"/>
      <c r="V21" s="67"/>
      <c r="W21" s="149"/>
      <c r="X21" s="63"/>
      <c r="Y21" s="292"/>
      <c r="Z21" s="204"/>
      <c r="AA21" s="65"/>
      <c r="AB21" s="67"/>
      <c r="AC21" s="149"/>
      <c r="AD21" s="66"/>
      <c r="AF21" s="53">
        <v>14</v>
      </c>
      <c r="AG21" s="54">
        <v>3019671</v>
      </c>
      <c r="AH21" s="55">
        <f t="shared" si="0"/>
        <v>44954998</v>
      </c>
      <c r="AI21" s="56" t="e">
        <f>+AG21/#REF!</f>
        <v>#REF!</v>
      </c>
      <c r="AJ21" s="97" t="s">
        <v>48</v>
      </c>
      <c r="AK21" s="98"/>
      <c r="AL21" s="99"/>
      <c r="AM21" s="100"/>
      <c r="AN21" s="101"/>
      <c r="AO21" s="102"/>
      <c r="AP21" s="103" t="e">
        <f>#REF!</f>
        <v>#REF!</v>
      </c>
      <c r="AQ21" s="102"/>
      <c r="AR21" s="104" t="e">
        <f>SUM(AR5:AR20)</f>
        <v>#REF!</v>
      </c>
      <c r="AS21" s="105"/>
      <c r="AT21" s="106"/>
      <c r="AU21" s="33"/>
      <c r="AV21" s="10"/>
    </row>
    <row r="22" spans="2:48" ht="16.2" thickBot="1">
      <c r="B22" s="151">
        <v>15</v>
      </c>
      <c r="C22" s="65"/>
      <c r="D22" s="67"/>
      <c r="E22" s="149"/>
      <c r="F22" s="138"/>
      <c r="G22" s="67"/>
      <c r="H22" s="68"/>
      <c r="I22" s="65"/>
      <c r="J22" s="67"/>
      <c r="K22" s="149"/>
      <c r="L22" s="138"/>
      <c r="M22" s="67"/>
      <c r="N22" s="68"/>
      <c r="O22" s="65"/>
      <c r="P22" s="67"/>
      <c r="Q22" s="149"/>
      <c r="R22" s="65"/>
      <c r="S22" s="67"/>
      <c r="T22" s="149"/>
      <c r="U22" s="65"/>
      <c r="V22" s="67"/>
      <c r="W22" s="149"/>
      <c r="X22" s="63"/>
      <c r="Y22" s="292"/>
      <c r="Z22" s="204"/>
      <c r="AA22" s="65"/>
      <c r="AB22" s="67"/>
      <c r="AC22" s="149"/>
      <c r="AD22" s="66"/>
      <c r="AF22" s="53">
        <v>15</v>
      </c>
      <c r="AG22" s="54">
        <v>2783688</v>
      </c>
      <c r="AH22" s="55">
        <f t="shared" si="0"/>
        <v>47738686</v>
      </c>
      <c r="AI22" s="56" t="e">
        <f>+AG22/#REF!</f>
        <v>#REF!</v>
      </c>
      <c r="AJ22" s="107" t="s">
        <v>49</v>
      </c>
      <c r="AK22" s="108">
        <f>[1]БАЛАНСЫ!D84</f>
        <v>1010</v>
      </c>
      <c r="AL22" s="109" t="e">
        <f>#REF!</f>
        <v>#REF!</v>
      </c>
      <c r="AM22" s="100" t="e">
        <f>AL22*AK22</f>
        <v>#REF!</v>
      </c>
      <c r="AN22" s="101"/>
      <c r="AO22" s="102"/>
      <c r="AP22" s="110" t="e">
        <f>AP21-AP13-AP14-AP15</f>
        <v>#REF!</v>
      </c>
      <c r="AQ22" s="111"/>
      <c r="AR22" s="112" t="e">
        <f>AP22-AM22</f>
        <v>#REF!</v>
      </c>
      <c r="AS22" s="112"/>
      <c r="AT22" s="106"/>
      <c r="AU22" s="10"/>
      <c r="AV22" s="10"/>
    </row>
    <row r="23" spans="2:48" ht="15.6">
      <c r="B23" s="148">
        <v>16</v>
      </c>
      <c r="C23" s="65"/>
      <c r="D23" s="67"/>
      <c r="E23" s="149"/>
      <c r="F23" s="138"/>
      <c r="G23" s="67"/>
      <c r="H23" s="68"/>
      <c r="I23" s="65"/>
      <c r="J23" s="67"/>
      <c r="K23" s="149"/>
      <c r="L23" s="138"/>
      <c r="M23" s="67"/>
      <c r="N23" s="68"/>
      <c r="O23" s="65"/>
      <c r="P23" s="67"/>
      <c r="Q23" s="149"/>
      <c r="R23" s="65"/>
      <c r="S23" s="67"/>
      <c r="T23" s="149"/>
      <c r="U23" s="65"/>
      <c r="V23" s="67"/>
      <c r="W23" s="149"/>
      <c r="X23" s="63"/>
      <c r="Y23" s="292"/>
      <c r="Z23" s="204"/>
      <c r="AA23" s="65"/>
      <c r="AB23" s="67"/>
      <c r="AC23" s="149"/>
      <c r="AD23" s="66"/>
      <c r="AF23" s="53">
        <v>16</v>
      </c>
      <c r="AG23" s="54">
        <v>3084044</v>
      </c>
      <c r="AH23" s="55">
        <f t="shared" si="0"/>
        <v>50822730</v>
      </c>
      <c r="AI23" s="56" t="e">
        <f>+AG23/#REF!</f>
        <v>#REF!</v>
      </c>
      <c r="AJ23" s="113" t="s">
        <v>50</v>
      </c>
      <c r="AK23" s="114">
        <f>[1]БАЛАНСЫ!E261</f>
        <v>0.1</v>
      </c>
      <c r="AL23" s="113" t="e">
        <f>AL22-#REF!</f>
        <v>#REF!</v>
      </c>
      <c r="AM23" s="115" t="e">
        <f>AL23/AL22*100</f>
        <v>#REF!</v>
      </c>
      <c r="AN23" s="116"/>
      <c r="AO23" s="10"/>
      <c r="AP23" s="11"/>
      <c r="AQ23" s="10"/>
      <c r="AR23" s="10"/>
      <c r="AS23" s="10"/>
      <c r="AT23" s="10"/>
      <c r="AU23" s="10"/>
      <c r="AV23" s="10"/>
    </row>
    <row r="24" spans="2:48" ht="16.2">
      <c r="B24" s="151">
        <v>17</v>
      </c>
      <c r="C24" s="65"/>
      <c r="D24" s="67"/>
      <c r="E24" s="149"/>
      <c r="F24" s="138"/>
      <c r="G24" s="67"/>
      <c r="H24" s="68"/>
      <c r="I24" s="65"/>
      <c r="J24" s="67"/>
      <c r="K24" s="149"/>
      <c r="L24" s="138"/>
      <c r="M24" s="67"/>
      <c r="N24" s="68"/>
      <c r="O24" s="65"/>
      <c r="P24" s="67"/>
      <c r="Q24" s="149"/>
      <c r="R24" s="65"/>
      <c r="S24" s="67"/>
      <c r="T24" s="149"/>
      <c r="U24" s="65"/>
      <c r="V24" s="67"/>
      <c r="W24" s="149"/>
      <c r="X24" s="63"/>
      <c r="Y24" s="292"/>
      <c r="Z24" s="204"/>
      <c r="AA24" s="65"/>
      <c r="AB24" s="67"/>
      <c r="AC24" s="149"/>
      <c r="AD24" s="66"/>
      <c r="AF24" s="53">
        <v>17</v>
      </c>
      <c r="AG24" s="54">
        <v>3067037</v>
      </c>
      <c r="AH24" s="55">
        <f t="shared" si="0"/>
        <v>53889767</v>
      </c>
      <c r="AI24" s="56" t="e">
        <f>+AG24/#REF!</f>
        <v>#REF!</v>
      </c>
      <c r="AJ24" s="475" t="s">
        <v>51</v>
      </c>
      <c r="AK24" s="475"/>
      <c r="AL24" s="475"/>
      <c r="AM24" s="475"/>
      <c r="AN24" s="475"/>
      <c r="AO24" s="475"/>
      <c r="AP24" s="475"/>
      <c r="AQ24" s="475"/>
      <c r="AR24" s="11"/>
      <c r="AS24" s="10"/>
      <c r="AT24" s="10"/>
      <c r="AU24" s="10"/>
      <c r="AV24" s="10"/>
    </row>
    <row r="25" spans="2:48" ht="16.2">
      <c r="B25" s="148">
        <v>18</v>
      </c>
      <c r="C25" s="65"/>
      <c r="D25" s="67"/>
      <c r="E25" s="149"/>
      <c r="F25" s="138"/>
      <c r="G25" s="67"/>
      <c r="H25" s="68"/>
      <c r="I25" s="65"/>
      <c r="J25" s="67"/>
      <c r="K25" s="149"/>
      <c r="L25" s="138"/>
      <c r="M25" s="67"/>
      <c r="N25" s="68"/>
      <c r="O25" s="65"/>
      <c r="P25" s="67"/>
      <c r="Q25" s="149"/>
      <c r="R25" s="65"/>
      <c r="S25" s="67"/>
      <c r="T25" s="149"/>
      <c r="U25" s="65"/>
      <c r="V25" s="67"/>
      <c r="W25" s="149"/>
      <c r="X25" s="63"/>
      <c r="Y25" s="292"/>
      <c r="Z25" s="204"/>
      <c r="AA25" s="65"/>
      <c r="AB25" s="67"/>
      <c r="AC25" s="149"/>
      <c r="AD25" s="66"/>
      <c r="AF25" s="53"/>
      <c r="AG25" s="54"/>
      <c r="AH25" s="55"/>
      <c r="AI25" s="56"/>
      <c r="AJ25" s="217"/>
      <c r="AK25" s="217"/>
      <c r="AL25" s="217"/>
      <c r="AM25" s="217"/>
      <c r="AN25" s="217"/>
      <c r="AO25" s="217"/>
      <c r="AP25" s="217"/>
      <c r="AQ25" s="217"/>
      <c r="AR25" s="11"/>
      <c r="AS25" s="10"/>
      <c r="AT25" s="10"/>
      <c r="AU25" s="10"/>
      <c r="AV25" s="10"/>
    </row>
    <row r="26" spans="2:48" ht="16.2">
      <c r="B26" s="151">
        <v>19</v>
      </c>
      <c r="C26" s="65"/>
      <c r="D26" s="67"/>
      <c r="E26" s="149"/>
      <c r="F26" s="138"/>
      <c r="G26" s="67"/>
      <c r="H26" s="68"/>
      <c r="I26" s="65"/>
      <c r="J26" s="67"/>
      <c r="K26" s="149"/>
      <c r="L26" s="138"/>
      <c r="M26" s="67"/>
      <c r="N26" s="68"/>
      <c r="O26" s="65"/>
      <c r="P26" s="67"/>
      <c r="Q26" s="149"/>
      <c r="R26" s="65"/>
      <c r="S26" s="67"/>
      <c r="T26" s="149"/>
      <c r="U26" s="65"/>
      <c r="V26" s="67"/>
      <c r="W26" s="149"/>
      <c r="X26" s="63"/>
      <c r="Y26" s="292"/>
      <c r="Z26" s="204"/>
      <c r="AA26" s="65"/>
      <c r="AB26" s="67"/>
      <c r="AC26" s="149"/>
      <c r="AD26" s="66"/>
      <c r="AF26" s="53"/>
      <c r="AG26" s="54"/>
      <c r="AH26" s="55"/>
      <c r="AI26" s="56"/>
      <c r="AJ26" s="217"/>
      <c r="AK26" s="217"/>
      <c r="AL26" s="217"/>
      <c r="AM26" s="217"/>
      <c r="AN26" s="217"/>
      <c r="AO26" s="217"/>
      <c r="AP26" s="217"/>
      <c r="AQ26" s="217"/>
      <c r="AR26" s="11"/>
      <c r="AS26" s="10"/>
      <c r="AT26" s="10"/>
      <c r="AU26" s="10"/>
      <c r="AV26" s="10"/>
    </row>
    <row r="27" spans="2:48" ht="16.2">
      <c r="B27" s="148">
        <v>20</v>
      </c>
      <c r="C27" s="65"/>
      <c r="D27" s="67"/>
      <c r="E27" s="149"/>
      <c r="F27" s="138"/>
      <c r="G27" s="67"/>
      <c r="H27" s="68"/>
      <c r="I27" s="65"/>
      <c r="J27" s="67"/>
      <c r="K27" s="149"/>
      <c r="L27" s="138"/>
      <c r="M27" s="67"/>
      <c r="N27" s="68"/>
      <c r="O27" s="65"/>
      <c r="P27" s="67"/>
      <c r="Q27" s="149"/>
      <c r="R27" s="65"/>
      <c r="S27" s="67"/>
      <c r="T27" s="149"/>
      <c r="U27" s="65"/>
      <c r="V27" s="67"/>
      <c r="W27" s="149"/>
      <c r="X27" s="63"/>
      <c r="Y27" s="292"/>
      <c r="Z27" s="204"/>
      <c r="AA27" s="65"/>
      <c r="AB27" s="67"/>
      <c r="AC27" s="149"/>
      <c r="AD27" s="66"/>
      <c r="AF27" s="53"/>
      <c r="AG27" s="54"/>
      <c r="AH27" s="55"/>
      <c r="AI27" s="56"/>
      <c r="AJ27" s="217"/>
      <c r="AK27" s="217"/>
      <c r="AL27" s="217"/>
      <c r="AM27" s="217"/>
      <c r="AN27" s="217"/>
      <c r="AO27" s="217"/>
      <c r="AP27" s="217"/>
      <c r="AQ27" s="217"/>
      <c r="AR27" s="11"/>
      <c r="AS27" s="10"/>
      <c r="AT27" s="10"/>
      <c r="AU27" s="10"/>
      <c r="AV27" s="10"/>
    </row>
    <row r="28" spans="2:48" ht="16.2">
      <c r="B28" s="151">
        <v>21</v>
      </c>
      <c r="C28" s="65"/>
      <c r="D28" s="67"/>
      <c r="E28" s="149"/>
      <c r="F28" s="138"/>
      <c r="G28" s="67"/>
      <c r="H28" s="68"/>
      <c r="I28" s="65"/>
      <c r="J28" s="67"/>
      <c r="K28" s="149"/>
      <c r="L28" s="138"/>
      <c r="M28" s="67"/>
      <c r="N28" s="68"/>
      <c r="O28" s="65"/>
      <c r="P28" s="67"/>
      <c r="Q28" s="149"/>
      <c r="R28" s="65"/>
      <c r="S28" s="67"/>
      <c r="T28" s="149"/>
      <c r="U28" s="65"/>
      <c r="V28" s="67"/>
      <c r="W28" s="149"/>
      <c r="X28" s="63"/>
      <c r="Y28" s="292"/>
      <c r="Z28" s="204"/>
      <c r="AA28" s="65"/>
      <c r="AB28" s="67"/>
      <c r="AC28" s="149"/>
      <c r="AD28" s="66"/>
      <c r="AF28" s="53"/>
      <c r="AG28" s="54"/>
      <c r="AH28" s="55"/>
      <c r="AI28" s="56"/>
      <c r="AJ28" s="217"/>
      <c r="AK28" s="217"/>
      <c r="AL28" s="217"/>
      <c r="AM28" s="217"/>
      <c r="AN28" s="217"/>
      <c r="AO28" s="217"/>
      <c r="AP28" s="217"/>
      <c r="AQ28" s="217"/>
      <c r="AR28" s="11"/>
      <c r="AS28" s="10"/>
      <c r="AT28" s="10"/>
      <c r="AU28" s="10"/>
      <c r="AV28" s="10"/>
    </row>
    <row r="29" spans="2:48" ht="16.2">
      <c r="B29" s="148">
        <v>22</v>
      </c>
      <c r="C29" s="65"/>
      <c r="D29" s="67"/>
      <c r="E29" s="149"/>
      <c r="F29" s="138"/>
      <c r="G29" s="67"/>
      <c r="H29" s="68"/>
      <c r="I29" s="65"/>
      <c r="J29" s="67"/>
      <c r="K29" s="149"/>
      <c r="L29" s="138"/>
      <c r="M29" s="67"/>
      <c r="N29" s="68"/>
      <c r="O29" s="65"/>
      <c r="P29" s="67"/>
      <c r="Q29" s="149"/>
      <c r="R29" s="65"/>
      <c r="S29" s="67"/>
      <c r="T29" s="149"/>
      <c r="U29" s="65"/>
      <c r="V29" s="67"/>
      <c r="W29" s="149"/>
      <c r="X29" s="63"/>
      <c r="Y29" s="292"/>
      <c r="Z29" s="204"/>
      <c r="AA29" s="65"/>
      <c r="AB29" s="67"/>
      <c r="AC29" s="149"/>
      <c r="AD29" s="66"/>
      <c r="AF29" s="53"/>
      <c r="AG29" s="54"/>
      <c r="AH29" s="55"/>
      <c r="AI29" s="56"/>
      <c r="AJ29" s="217"/>
      <c r="AK29" s="217"/>
      <c r="AL29" s="217"/>
      <c r="AM29" s="217"/>
      <c r="AN29" s="217"/>
      <c r="AO29" s="217"/>
      <c r="AP29" s="217"/>
      <c r="AQ29" s="217"/>
      <c r="AR29" s="11"/>
      <c r="AS29" s="10"/>
      <c r="AT29" s="10"/>
      <c r="AU29" s="10"/>
      <c r="AV29" s="10"/>
    </row>
    <row r="30" spans="2:48" ht="16.2">
      <c r="B30" s="151">
        <v>23</v>
      </c>
      <c r="C30" s="65"/>
      <c r="D30" s="67"/>
      <c r="E30" s="149"/>
      <c r="F30" s="138"/>
      <c r="G30" s="67"/>
      <c r="H30" s="68"/>
      <c r="I30" s="65"/>
      <c r="J30" s="67"/>
      <c r="K30" s="149"/>
      <c r="L30" s="138"/>
      <c r="M30" s="67"/>
      <c r="N30" s="68"/>
      <c r="O30" s="65"/>
      <c r="P30" s="67"/>
      <c r="Q30" s="149"/>
      <c r="R30" s="65"/>
      <c r="S30" s="67"/>
      <c r="T30" s="149"/>
      <c r="U30" s="65"/>
      <c r="V30" s="67"/>
      <c r="W30" s="149"/>
      <c r="X30" s="63"/>
      <c r="Y30" s="292"/>
      <c r="Z30" s="204"/>
      <c r="AA30" s="65"/>
      <c r="AB30" s="67"/>
      <c r="AC30" s="149"/>
      <c r="AD30" s="66"/>
      <c r="AF30" s="53"/>
      <c r="AG30" s="54"/>
      <c r="AH30" s="55"/>
      <c r="AI30" s="56"/>
      <c r="AJ30" s="217"/>
      <c r="AK30" s="217"/>
      <c r="AL30" s="217"/>
      <c r="AM30" s="217"/>
      <c r="AN30" s="217"/>
      <c r="AO30" s="217"/>
      <c r="AP30" s="217"/>
      <c r="AQ30" s="217"/>
      <c r="AR30" s="11"/>
      <c r="AS30" s="10"/>
      <c r="AT30" s="10"/>
      <c r="AU30" s="10"/>
      <c r="AV30" s="10"/>
    </row>
    <row r="31" spans="2:48" ht="16.2">
      <c r="B31" s="148">
        <v>24</v>
      </c>
      <c r="C31" s="65"/>
      <c r="D31" s="67"/>
      <c r="E31" s="149"/>
      <c r="F31" s="138"/>
      <c r="G31" s="67"/>
      <c r="H31" s="68"/>
      <c r="I31" s="65"/>
      <c r="J31" s="67"/>
      <c r="K31" s="149"/>
      <c r="L31" s="138"/>
      <c r="M31" s="67"/>
      <c r="N31" s="68"/>
      <c r="O31" s="65"/>
      <c r="P31" s="67"/>
      <c r="Q31" s="149"/>
      <c r="R31" s="65"/>
      <c r="S31" s="67"/>
      <c r="T31" s="149"/>
      <c r="U31" s="65"/>
      <c r="V31" s="67"/>
      <c r="W31" s="149"/>
      <c r="X31" s="63"/>
      <c r="Y31" s="292"/>
      <c r="Z31" s="204"/>
      <c r="AA31" s="65"/>
      <c r="AB31" s="67"/>
      <c r="AC31" s="149"/>
      <c r="AD31" s="66"/>
      <c r="AF31" s="53"/>
      <c r="AG31" s="54"/>
      <c r="AH31" s="55"/>
      <c r="AI31" s="56"/>
      <c r="AJ31" s="217"/>
      <c r="AK31" s="217"/>
      <c r="AL31" s="217"/>
      <c r="AM31" s="217"/>
      <c r="AN31" s="217"/>
      <c r="AO31" s="217"/>
      <c r="AP31" s="217"/>
      <c r="AQ31" s="217"/>
      <c r="AR31" s="11"/>
      <c r="AS31" s="10"/>
      <c r="AT31" s="10"/>
      <c r="AU31" s="10"/>
      <c r="AV31" s="10"/>
    </row>
    <row r="32" spans="2:48" ht="15.6">
      <c r="B32" s="151">
        <v>25</v>
      </c>
      <c r="C32" s="65"/>
      <c r="D32" s="67"/>
      <c r="E32" s="149"/>
      <c r="F32" s="138"/>
      <c r="G32" s="67"/>
      <c r="H32" s="68"/>
      <c r="I32" s="65"/>
      <c r="J32" s="67"/>
      <c r="K32" s="149"/>
      <c r="L32" s="138"/>
      <c r="M32" s="67"/>
      <c r="N32" s="68"/>
      <c r="O32" s="65"/>
      <c r="P32" s="67"/>
      <c r="Q32" s="149"/>
      <c r="R32" s="65"/>
      <c r="S32" s="67"/>
      <c r="T32" s="149"/>
      <c r="U32" s="65"/>
      <c r="V32" s="67"/>
      <c r="W32" s="149"/>
      <c r="X32" s="63"/>
      <c r="Y32" s="292"/>
      <c r="Z32" s="204"/>
      <c r="AA32" s="65"/>
      <c r="AB32" s="67"/>
      <c r="AC32" s="149"/>
      <c r="AD32" s="66"/>
      <c r="AF32" s="53">
        <v>18</v>
      </c>
      <c r="AG32" s="54">
        <v>3039628</v>
      </c>
      <c r="AH32" s="55">
        <f>AH24+AG32</f>
        <v>56929395</v>
      </c>
      <c r="AI32" s="1" t="e">
        <f>+AG32/#REF!</f>
        <v>#REF!</v>
      </c>
      <c r="AJ32" s="40" t="s">
        <v>14</v>
      </c>
      <c r="AK32" s="117" t="s">
        <v>15</v>
      </c>
      <c r="AL32" s="117" t="s">
        <v>16</v>
      </c>
      <c r="AM32" s="117" t="s">
        <v>52</v>
      </c>
      <c r="AN32" s="118" t="s">
        <v>19</v>
      </c>
      <c r="AO32" s="117" t="s">
        <v>53</v>
      </c>
      <c r="AP32" s="117" t="s">
        <v>21</v>
      </c>
      <c r="AQ32" s="27" t="s">
        <v>22</v>
      </c>
      <c r="AR32" s="10"/>
      <c r="AS32" s="33"/>
      <c r="AT32" s="10"/>
      <c r="AU32" s="10"/>
      <c r="AV32" s="10"/>
    </row>
    <row r="33" spans="2:48" ht="15.6">
      <c r="B33" s="148">
        <v>26</v>
      </c>
      <c r="C33" s="65"/>
      <c r="D33" s="67"/>
      <c r="E33" s="149"/>
      <c r="F33" s="138"/>
      <c r="G33" s="67"/>
      <c r="H33" s="68"/>
      <c r="I33" s="65"/>
      <c r="J33" s="67"/>
      <c r="K33" s="149"/>
      <c r="L33" s="138"/>
      <c r="M33" s="67"/>
      <c r="N33" s="68"/>
      <c r="O33" s="65"/>
      <c r="P33" s="67"/>
      <c r="Q33" s="149"/>
      <c r="R33" s="65"/>
      <c r="S33" s="67"/>
      <c r="T33" s="149"/>
      <c r="U33" s="65"/>
      <c r="V33" s="67"/>
      <c r="W33" s="149"/>
      <c r="X33" s="63"/>
      <c r="Y33" s="292"/>
      <c r="Z33" s="204"/>
      <c r="AA33" s="65"/>
      <c r="AB33" s="67"/>
      <c r="AC33" s="149"/>
      <c r="AD33" s="66"/>
      <c r="AF33" s="53">
        <v>19</v>
      </c>
      <c r="AG33" s="54">
        <v>3290378</v>
      </c>
      <c r="AH33" s="55">
        <f t="shared" si="0"/>
        <v>60219773</v>
      </c>
      <c r="AI33" s="1" t="e">
        <f>+AG33/#REF!</f>
        <v>#REF!</v>
      </c>
      <c r="AJ33" s="119" t="s">
        <v>36</v>
      </c>
      <c r="AK33" s="76">
        <f>[1]КислПл!B2</f>
        <v>121.28782524141269</v>
      </c>
      <c r="AL33" s="27" t="e">
        <f>#REF!</f>
        <v>#REF!</v>
      </c>
      <c r="AM33" s="6" t="e">
        <f>AL33*AK33</f>
        <v>#REF!</v>
      </c>
      <c r="AN33" s="59">
        <v>14112</v>
      </c>
      <c r="AO33" s="6" t="e">
        <f>#REF!-AO34-AO35-AO36-AO37-AO38-#REF!-#REF!-#REF!-#REF!</f>
        <v>#REF!</v>
      </c>
      <c r="AP33" s="77" t="e">
        <f t="shared" ref="AP33:AP38" si="5">AO33/AL33</f>
        <v>#REF!</v>
      </c>
      <c r="AQ33" s="6" t="e">
        <f t="shared" ref="AQ33:AQ38" si="6">AO33-AM33</f>
        <v>#REF!</v>
      </c>
      <c r="AR33" s="10"/>
      <c r="AS33" s="120"/>
      <c r="AT33" s="10"/>
      <c r="AU33" s="10"/>
      <c r="AV33" s="10"/>
    </row>
    <row r="34" spans="2:48" ht="15.6">
      <c r="B34" s="151">
        <v>27</v>
      </c>
      <c r="C34" s="65"/>
      <c r="D34" s="67"/>
      <c r="E34" s="149"/>
      <c r="F34" s="138"/>
      <c r="G34" s="67"/>
      <c r="H34" s="68"/>
      <c r="I34" s="65"/>
      <c r="J34" s="67"/>
      <c r="K34" s="149"/>
      <c r="L34" s="138"/>
      <c r="M34" s="67"/>
      <c r="N34" s="68"/>
      <c r="O34" s="65"/>
      <c r="P34" s="67"/>
      <c r="Q34" s="149"/>
      <c r="R34" s="65"/>
      <c r="S34" s="67"/>
      <c r="T34" s="149"/>
      <c r="U34" s="65"/>
      <c r="V34" s="67"/>
      <c r="W34" s="149"/>
      <c r="X34" s="63"/>
      <c r="Y34" s="292"/>
      <c r="Z34" s="204"/>
      <c r="AA34" s="65"/>
      <c r="AB34" s="67"/>
      <c r="AC34" s="149"/>
      <c r="AD34" s="66"/>
      <c r="AF34" s="53">
        <v>20</v>
      </c>
      <c r="AG34" s="54"/>
      <c r="AH34" s="55">
        <f t="shared" si="0"/>
        <v>60219773</v>
      </c>
      <c r="AI34" s="1" t="e">
        <f>+AG34/#REF!</f>
        <v>#REF!</v>
      </c>
      <c r="AJ34" s="119" t="s">
        <v>54</v>
      </c>
      <c r="AK34" s="72">
        <f>[1]КислПл!B8</f>
        <v>13.6</v>
      </c>
      <c r="AL34" s="27" t="e">
        <f>AL9</f>
        <v>#REF!</v>
      </c>
      <c r="AM34" s="6" t="e">
        <f>AL34*AK34</f>
        <v>#REF!</v>
      </c>
      <c r="AN34" s="59">
        <v>14121</v>
      </c>
      <c r="AO34" s="6" t="e">
        <f>AM34</f>
        <v>#REF!</v>
      </c>
      <c r="AP34" s="77" t="e">
        <f t="shared" si="5"/>
        <v>#REF!</v>
      </c>
      <c r="AQ34" s="6" t="e">
        <f t="shared" si="6"/>
        <v>#REF!</v>
      </c>
      <c r="AR34" s="11"/>
      <c r="AS34" s="121"/>
      <c r="AT34" s="10"/>
      <c r="AU34" s="10"/>
      <c r="AV34" s="10"/>
    </row>
    <row r="35" spans="2:48" ht="15.6">
      <c r="B35" s="148">
        <v>28</v>
      </c>
      <c r="C35" s="65"/>
      <c r="D35" s="67"/>
      <c r="E35" s="149"/>
      <c r="F35" s="138"/>
      <c r="G35" s="67"/>
      <c r="H35" s="68"/>
      <c r="I35" s="65"/>
      <c r="J35" s="67"/>
      <c r="K35" s="149"/>
      <c r="L35" s="138"/>
      <c r="M35" s="67"/>
      <c r="N35" s="68"/>
      <c r="O35" s="65"/>
      <c r="P35" s="67"/>
      <c r="Q35" s="149"/>
      <c r="R35" s="65"/>
      <c r="S35" s="67"/>
      <c r="T35" s="149"/>
      <c r="U35" s="65"/>
      <c r="V35" s="67"/>
      <c r="W35" s="149"/>
      <c r="X35" s="63"/>
      <c r="Y35" s="292"/>
      <c r="Z35" s="204"/>
      <c r="AA35" s="65"/>
      <c r="AB35" s="67"/>
      <c r="AC35" s="149"/>
      <c r="AD35" s="66"/>
      <c r="AF35" s="53">
        <v>21</v>
      </c>
      <c r="AG35" s="54"/>
      <c r="AH35" s="55">
        <f t="shared" si="0"/>
        <v>60219773</v>
      </c>
      <c r="AI35" s="1" t="e">
        <f>+AG35/#REF!</f>
        <v>#REF!</v>
      </c>
      <c r="AJ35" s="119" t="s">
        <v>38</v>
      </c>
      <c r="AK35" s="72">
        <f>[1]КислПл!B28</f>
        <v>25</v>
      </c>
      <c r="AL35" s="122" t="e">
        <f>AL10</f>
        <v>#REF!</v>
      </c>
      <c r="AM35" s="6" t="e">
        <f>AL35*AK35</f>
        <v>#REF!</v>
      </c>
      <c r="AN35" s="59">
        <v>14122</v>
      </c>
      <c r="AO35" s="6" t="e">
        <f>AM35</f>
        <v>#REF!</v>
      </c>
      <c r="AP35" s="77" t="e">
        <f t="shared" si="5"/>
        <v>#REF!</v>
      </c>
      <c r="AQ35" s="6" t="e">
        <f t="shared" si="6"/>
        <v>#REF!</v>
      </c>
      <c r="AR35" s="10"/>
      <c r="AS35" s="121"/>
      <c r="AT35" s="10"/>
      <c r="AU35" s="10"/>
      <c r="AV35" s="10"/>
    </row>
    <row r="36" spans="2:48" ht="15.6">
      <c r="B36" s="151">
        <v>29</v>
      </c>
      <c r="C36" s="65"/>
      <c r="D36" s="67"/>
      <c r="E36" s="149"/>
      <c r="F36" s="138"/>
      <c r="G36" s="67"/>
      <c r="H36" s="68"/>
      <c r="I36" s="65"/>
      <c r="J36" s="67"/>
      <c r="K36" s="149"/>
      <c r="L36" s="138"/>
      <c r="M36" s="67"/>
      <c r="N36" s="68"/>
      <c r="O36" s="65"/>
      <c r="P36" s="67"/>
      <c r="Q36" s="149"/>
      <c r="R36" s="65"/>
      <c r="S36" s="67"/>
      <c r="T36" s="149"/>
      <c r="U36" s="65"/>
      <c r="V36" s="67"/>
      <c r="W36" s="149"/>
      <c r="X36" s="63"/>
      <c r="Y36" s="292"/>
      <c r="Z36" s="204"/>
      <c r="AA36" s="65"/>
      <c r="AB36" s="67"/>
      <c r="AC36" s="149"/>
      <c r="AD36" s="66"/>
      <c r="AF36" s="53">
        <v>22</v>
      </c>
      <c r="AG36" s="54"/>
      <c r="AH36" s="55">
        <f t="shared" si="0"/>
        <v>60219773</v>
      </c>
      <c r="AI36" s="1" t="e">
        <f>+AG36/#REF!</f>
        <v>#REF!</v>
      </c>
      <c r="AJ36" s="119" t="s">
        <v>39</v>
      </c>
      <c r="AK36" s="72">
        <f>[1]КислПл!B59</f>
        <v>25</v>
      </c>
      <c r="AL36" s="122" t="e">
        <f>AL11</f>
        <v>#REF!</v>
      </c>
      <c r="AM36" s="6" t="e">
        <f>AK36*AL36</f>
        <v>#REF!</v>
      </c>
      <c r="AN36" s="59">
        <v>14114</v>
      </c>
      <c r="AO36" s="6" t="e">
        <f>AM36</f>
        <v>#REF!</v>
      </c>
      <c r="AP36" s="77" t="e">
        <f t="shared" si="5"/>
        <v>#REF!</v>
      </c>
      <c r="AQ36" s="6" t="e">
        <f t="shared" si="6"/>
        <v>#REF!</v>
      </c>
      <c r="AR36" s="10"/>
      <c r="AS36" s="121"/>
      <c r="AT36" s="10"/>
      <c r="AU36" s="10"/>
      <c r="AV36" s="10"/>
    </row>
    <row r="37" spans="2:48" ht="15.6">
      <c r="B37" s="148">
        <v>30</v>
      </c>
      <c r="C37" s="65"/>
      <c r="D37" s="67"/>
      <c r="E37" s="149"/>
      <c r="F37" s="138"/>
      <c r="G37" s="67"/>
      <c r="H37" s="68"/>
      <c r="I37" s="65"/>
      <c r="J37" s="67"/>
      <c r="K37" s="149"/>
      <c r="L37" s="138"/>
      <c r="M37" s="67"/>
      <c r="N37" s="68"/>
      <c r="O37" s="65"/>
      <c r="P37" s="67"/>
      <c r="Q37" s="149"/>
      <c r="R37" s="65"/>
      <c r="S37" s="67"/>
      <c r="T37" s="149"/>
      <c r="U37" s="65"/>
      <c r="V37" s="67"/>
      <c r="W37" s="149"/>
      <c r="X37" s="63"/>
      <c r="Y37" s="292"/>
      <c r="Z37" s="204"/>
      <c r="AA37" s="65"/>
      <c r="AB37" s="67"/>
      <c r="AC37" s="149"/>
      <c r="AD37" s="66"/>
      <c r="AF37" s="53">
        <v>23</v>
      </c>
      <c r="AG37" s="54"/>
      <c r="AH37" s="55">
        <f t="shared" si="0"/>
        <v>60219773</v>
      </c>
      <c r="AI37" s="1" t="e">
        <f>+AG37/#REF!</f>
        <v>#REF!</v>
      </c>
      <c r="AJ37" s="119" t="s">
        <v>55</v>
      </c>
      <c r="AK37" s="72">
        <f>[1]КислПл!B40</f>
        <v>150</v>
      </c>
      <c r="AL37" s="27" t="e">
        <f>AL12</f>
        <v>#REF!</v>
      </c>
      <c r="AM37" s="6" t="e">
        <f>AL37*AK37</f>
        <v>#REF!</v>
      </c>
      <c r="AN37" s="59">
        <v>14115</v>
      </c>
      <c r="AO37" s="6" t="e">
        <f>AM37</f>
        <v>#REF!</v>
      </c>
      <c r="AP37" s="77" t="e">
        <f t="shared" si="5"/>
        <v>#REF!</v>
      </c>
      <c r="AQ37" s="6" t="e">
        <f t="shared" si="6"/>
        <v>#REF!</v>
      </c>
      <c r="AR37" s="10"/>
      <c r="AS37" s="121"/>
      <c r="AT37" s="11"/>
      <c r="AU37" s="10"/>
      <c r="AV37" s="10"/>
    </row>
    <row r="38" spans="2:48" ht="16.2" thickBot="1">
      <c r="B38" s="294">
        <v>31</v>
      </c>
      <c r="C38" s="313"/>
      <c r="D38" s="314"/>
      <c r="E38" s="315"/>
      <c r="F38" s="316"/>
      <c r="G38" s="314"/>
      <c r="H38" s="317"/>
      <c r="I38" s="313"/>
      <c r="J38" s="314"/>
      <c r="K38" s="315"/>
      <c r="L38" s="316"/>
      <c r="M38" s="314"/>
      <c r="N38" s="317"/>
      <c r="O38" s="313"/>
      <c r="P38" s="314"/>
      <c r="Q38" s="315"/>
      <c r="R38" s="125"/>
      <c r="S38" s="127"/>
      <c r="T38" s="183"/>
      <c r="U38" s="125"/>
      <c r="V38" s="127"/>
      <c r="W38" s="183"/>
      <c r="X38" s="123"/>
      <c r="Y38" s="295"/>
      <c r="Z38" s="205"/>
      <c r="AA38" s="125"/>
      <c r="AB38" s="127"/>
      <c r="AC38" s="183"/>
      <c r="AD38" s="126"/>
      <c r="AF38" s="53">
        <v>24</v>
      </c>
      <c r="AG38" s="54"/>
      <c r="AH38" s="55">
        <f t="shared" si="0"/>
        <v>60219773</v>
      </c>
      <c r="AI38" s="1" t="e">
        <f>+AG38/#REF!</f>
        <v>#REF!</v>
      </c>
      <c r="AJ38" s="119" t="s">
        <v>41</v>
      </c>
      <c r="AK38" s="72">
        <f>[1]КислПл!B13</f>
        <v>12</v>
      </c>
      <c r="AL38" s="27" t="e">
        <f>AL13</f>
        <v>#REF!</v>
      </c>
      <c r="AM38" s="6" t="e">
        <f>AL38*AK38</f>
        <v>#REF!</v>
      </c>
      <c r="AN38" s="59">
        <v>14116</v>
      </c>
      <c r="AO38" s="6" t="e">
        <f>AM38</f>
        <v>#REF!</v>
      </c>
      <c r="AP38" s="77" t="e">
        <f t="shared" si="5"/>
        <v>#REF!</v>
      </c>
      <c r="AQ38" s="6" t="e">
        <f t="shared" si="6"/>
        <v>#REF!</v>
      </c>
      <c r="AR38" s="10"/>
      <c r="AS38" s="121"/>
      <c r="AT38" s="10"/>
      <c r="AU38" s="10"/>
      <c r="AV38" s="10"/>
    </row>
    <row r="39" spans="2:48" ht="16.2" thickBot="1">
      <c r="B39" s="165" t="s">
        <v>30</v>
      </c>
      <c r="C39" s="166"/>
      <c r="D39" s="158"/>
      <c r="E39" s="167"/>
      <c r="F39" s="157"/>
      <c r="G39" s="158"/>
      <c r="H39" s="159"/>
      <c r="I39" s="166"/>
      <c r="J39" s="158"/>
      <c r="K39" s="167"/>
      <c r="L39" s="157"/>
      <c r="M39" s="158"/>
      <c r="N39" s="159"/>
      <c r="O39" s="166"/>
      <c r="P39" s="158"/>
      <c r="Q39" s="167"/>
      <c r="R39" s="166"/>
      <c r="S39" s="158"/>
      <c r="T39" s="167"/>
      <c r="U39" s="166"/>
      <c r="V39" s="158"/>
      <c r="W39" s="167"/>
      <c r="X39" s="157"/>
      <c r="Y39" s="158"/>
      <c r="Z39" s="159"/>
      <c r="AA39" s="166"/>
      <c r="AB39" s="158"/>
      <c r="AC39" s="167"/>
      <c r="AD39" s="130"/>
      <c r="AE39" s="2"/>
      <c r="AF39" s="2"/>
      <c r="AG39" s="2"/>
      <c r="AH39" s="2"/>
      <c r="AI39" s="2"/>
      <c r="AJ39" s="27" t="s">
        <v>56</v>
      </c>
      <c r="AK39" s="76">
        <f>[1]КислПл!B23</f>
        <v>9.9570000000000007</v>
      </c>
      <c r="AL39" s="83" t="e">
        <f>AK39*AL16</f>
        <v>#REF!</v>
      </c>
      <c r="AM39" s="6" t="e">
        <f>AK39*AL16</f>
        <v>#REF!</v>
      </c>
      <c r="AN39" s="83" t="e">
        <f>AL39/AL16</f>
        <v>#REF!</v>
      </c>
      <c r="AO39" s="6" t="e">
        <f>AL39-AM39</f>
        <v>#REF!</v>
      </c>
      <c r="AP39" s="33"/>
      <c r="AQ39" s="33"/>
      <c r="AR39" s="10"/>
      <c r="AS39" s="11"/>
      <c r="AT39" s="10"/>
      <c r="AU39" s="10"/>
      <c r="AV39" s="10"/>
    </row>
    <row r="40" spans="2:48" ht="15.6">
      <c r="AJ40" s="131"/>
      <c r="AK40" s="132" t="s">
        <v>16</v>
      </c>
      <c r="AL40" s="132" t="s">
        <v>57</v>
      </c>
      <c r="AM40" s="132" t="s">
        <v>58</v>
      </c>
      <c r="AN40" s="133" t="s">
        <v>59</v>
      </c>
      <c r="AO40" s="10"/>
      <c r="AP40" s="10"/>
      <c r="AQ40" s="10"/>
      <c r="AR40" s="134"/>
      <c r="AS40" s="10"/>
      <c r="AT40" s="10"/>
      <c r="AU40" s="10"/>
      <c r="AV40" s="10"/>
    </row>
    <row r="41" spans="2:48" ht="15.75" customHeight="1">
      <c r="AJ41" s="3" t="s">
        <v>55</v>
      </c>
      <c r="AK41" s="27" t="e">
        <f>AL12</f>
        <v>#REF!</v>
      </c>
      <c r="AL41" s="135">
        <f>+[1]КислПл!B39</f>
        <v>1.1100000000000001</v>
      </c>
      <c r="AM41" s="8">
        <v>0.3</v>
      </c>
      <c r="AN41" s="9" t="e">
        <f>AK41*AL41*AM41</f>
        <v>#REF!</v>
      </c>
      <c r="AO41" s="10"/>
      <c r="AP41" s="10"/>
      <c r="AQ41" s="10"/>
      <c r="AR41" s="10"/>
      <c r="AS41" s="10"/>
      <c r="AT41" s="10"/>
      <c r="AU41" s="10"/>
      <c r="AV41" s="10"/>
    </row>
    <row r="44" spans="2:48" ht="15" customHeight="1"/>
    <row r="61" spans="2:2">
      <c r="B61" s="2"/>
    </row>
    <row r="75" spans="2:3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AA75" s="2"/>
      <c r="AB75" s="2"/>
      <c r="AC75" s="2"/>
      <c r="AD75" s="2"/>
      <c r="AE75" s="2"/>
      <c r="AF75" s="2"/>
      <c r="AG75" s="2"/>
    </row>
    <row r="76" spans="2:33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AA76" s="1"/>
      <c r="AB76" s="1"/>
      <c r="AC76" s="1"/>
      <c r="AD76" s="1"/>
      <c r="AE76" s="1"/>
      <c r="AF76" s="1"/>
      <c r="AG76" s="1"/>
    </row>
    <row r="80" spans="2:33" ht="15" customHeight="1"/>
  </sheetData>
  <mergeCells count="16">
    <mergeCell ref="B2:AC2"/>
    <mergeCell ref="B3:AC3"/>
    <mergeCell ref="B4:B7"/>
    <mergeCell ref="AD4:AD5"/>
    <mergeCell ref="AJ24:AQ24"/>
    <mergeCell ref="C5:E5"/>
    <mergeCell ref="F5:H5"/>
    <mergeCell ref="I5:K5"/>
    <mergeCell ref="L5:N5"/>
    <mergeCell ref="O5:Q5"/>
    <mergeCell ref="R4:T5"/>
    <mergeCell ref="X4:Z5"/>
    <mergeCell ref="AA4:AC5"/>
    <mergeCell ref="AF4:AH4"/>
    <mergeCell ref="C4:O4"/>
    <mergeCell ref="U4:W5"/>
  </mergeCells>
  <pageMargins left="0.70866141732283472" right="0.70866141732283472" top="0.55118110236220474" bottom="0.35433070866141736" header="0" footer="0"/>
  <pageSetup paperSize="9" scale="8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3:AJ29"/>
  <sheetViews>
    <sheetView workbookViewId="0">
      <selection activeCell="C16" sqref="C16"/>
    </sheetView>
  </sheetViews>
  <sheetFormatPr defaultRowHeight="18"/>
  <cols>
    <col min="2" max="2" width="9.109375" style="418"/>
    <col min="3" max="3" width="41" style="420" customWidth="1"/>
    <col min="4" max="4" width="14.5546875" style="421" customWidth="1"/>
    <col min="5" max="5" width="9.109375" style="419"/>
  </cols>
  <sheetData>
    <row r="3" spans="2:36" ht="19.8">
      <c r="C3" s="420" t="s">
        <v>172</v>
      </c>
    </row>
    <row r="4" spans="2:36" ht="18.600000000000001" thickBot="1"/>
    <row r="5" spans="2:36" s="413" customFormat="1" ht="18.600000000000001" thickBot="1">
      <c r="B5" s="654" t="s">
        <v>170</v>
      </c>
      <c r="C5" s="655"/>
      <c r="D5" s="656"/>
      <c r="E5" s="414" t="s">
        <v>171</v>
      </c>
      <c r="F5" s="415">
        <v>42552</v>
      </c>
      <c r="G5" s="416">
        <v>42553</v>
      </c>
      <c r="H5" s="416">
        <v>42554</v>
      </c>
      <c r="I5" s="416">
        <v>42555</v>
      </c>
      <c r="J5" s="416">
        <v>42556</v>
      </c>
      <c r="K5" s="416">
        <v>42557</v>
      </c>
      <c r="L5" s="416">
        <v>42558</v>
      </c>
      <c r="M5" s="416">
        <v>42559</v>
      </c>
      <c r="N5" s="416">
        <v>42560</v>
      </c>
      <c r="O5" s="416">
        <v>42561</v>
      </c>
      <c r="P5" s="416">
        <v>42562</v>
      </c>
      <c r="Q5" s="416">
        <v>42563</v>
      </c>
      <c r="R5" s="416">
        <v>42564</v>
      </c>
      <c r="S5" s="416">
        <v>42565</v>
      </c>
      <c r="T5" s="416">
        <v>42566</v>
      </c>
      <c r="U5" s="416">
        <v>42567</v>
      </c>
      <c r="V5" s="416">
        <v>42568</v>
      </c>
      <c r="W5" s="416">
        <v>42569</v>
      </c>
      <c r="X5" s="416">
        <v>42570</v>
      </c>
      <c r="Y5" s="416">
        <v>42571</v>
      </c>
      <c r="Z5" s="416">
        <v>42572</v>
      </c>
      <c r="AA5" s="416">
        <v>42573</v>
      </c>
      <c r="AB5" s="416">
        <v>42574</v>
      </c>
      <c r="AC5" s="416">
        <v>42575</v>
      </c>
      <c r="AD5" s="416">
        <v>42576</v>
      </c>
      <c r="AE5" s="416">
        <v>42577</v>
      </c>
      <c r="AF5" s="416">
        <v>42578</v>
      </c>
      <c r="AG5" s="416">
        <v>42579</v>
      </c>
      <c r="AH5" s="416">
        <v>42580</v>
      </c>
      <c r="AI5" s="416">
        <v>42581</v>
      </c>
      <c r="AJ5" s="417">
        <v>42582</v>
      </c>
    </row>
    <row r="6" spans="2:36" ht="23.4" customHeight="1">
      <c r="B6" s="657" t="s">
        <v>178</v>
      </c>
      <c r="C6" s="663" t="s">
        <v>174</v>
      </c>
      <c r="D6" s="460" t="s">
        <v>134</v>
      </c>
      <c r="E6" s="443" t="s">
        <v>173</v>
      </c>
      <c r="F6" s="436"/>
      <c r="G6" s="423"/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/>
      <c r="Y6" s="423"/>
      <c r="Z6" s="423"/>
      <c r="AA6" s="423"/>
      <c r="AB6" s="423"/>
      <c r="AC6" s="423"/>
      <c r="AD6" s="423"/>
      <c r="AE6" s="423"/>
      <c r="AF6" s="423"/>
      <c r="AG6" s="423"/>
      <c r="AH6" s="423"/>
      <c r="AI6" s="423"/>
      <c r="AJ6" s="424"/>
    </row>
    <row r="7" spans="2:36" ht="23.4" customHeight="1">
      <c r="B7" s="658"/>
      <c r="C7" s="661"/>
      <c r="D7" s="461" t="s">
        <v>135</v>
      </c>
      <c r="E7" s="444" t="s">
        <v>173</v>
      </c>
      <c r="F7" s="437"/>
      <c r="G7" s="422"/>
      <c r="H7" s="422"/>
      <c r="I7" s="422"/>
      <c r="J7" s="422"/>
      <c r="K7" s="422"/>
      <c r="L7" s="422"/>
      <c r="M7" s="422"/>
      <c r="N7" s="422"/>
      <c r="O7" s="422"/>
      <c r="P7" s="422"/>
      <c r="Q7" s="422"/>
      <c r="R7" s="422"/>
      <c r="S7" s="422"/>
      <c r="T7" s="422"/>
      <c r="U7" s="422"/>
      <c r="V7" s="422"/>
      <c r="W7" s="422"/>
      <c r="X7" s="422"/>
      <c r="Y7" s="422"/>
      <c r="Z7" s="422"/>
      <c r="AA7" s="422"/>
      <c r="AB7" s="422"/>
      <c r="AC7" s="422"/>
      <c r="AD7" s="422"/>
      <c r="AE7" s="422"/>
      <c r="AF7" s="422"/>
      <c r="AG7" s="422"/>
      <c r="AH7" s="422"/>
      <c r="AI7" s="422"/>
      <c r="AJ7" s="425"/>
    </row>
    <row r="8" spans="2:36" ht="23.4" customHeight="1">
      <c r="B8" s="658"/>
      <c r="C8" s="661"/>
      <c r="D8" s="461" t="s">
        <v>136</v>
      </c>
      <c r="E8" s="444" t="s">
        <v>173</v>
      </c>
      <c r="F8" s="437"/>
      <c r="G8" s="422"/>
      <c r="H8" s="422"/>
      <c r="I8" s="422"/>
      <c r="J8" s="422"/>
      <c r="K8" s="422"/>
      <c r="L8" s="422"/>
      <c r="M8" s="422"/>
      <c r="N8" s="422"/>
      <c r="O8" s="422"/>
      <c r="P8" s="422"/>
      <c r="Q8" s="422"/>
      <c r="R8" s="422"/>
      <c r="S8" s="422"/>
      <c r="T8" s="422"/>
      <c r="U8" s="422"/>
      <c r="V8" s="422"/>
      <c r="W8" s="422"/>
      <c r="X8" s="422"/>
      <c r="Y8" s="422"/>
      <c r="Z8" s="422"/>
      <c r="AA8" s="422"/>
      <c r="AB8" s="422"/>
      <c r="AC8" s="422"/>
      <c r="AD8" s="422"/>
      <c r="AE8" s="422"/>
      <c r="AF8" s="422"/>
      <c r="AG8" s="422"/>
      <c r="AH8" s="422"/>
      <c r="AI8" s="422"/>
      <c r="AJ8" s="425"/>
    </row>
    <row r="9" spans="2:36" ht="23.4" customHeight="1">
      <c r="B9" s="658"/>
      <c r="C9" s="661"/>
      <c r="D9" s="461" t="s">
        <v>147</v>
      </c>
      <c r="E9" s="444" t="s">
        <v>173</v>
      </c>
      <c r="F9" s="437"/>
      <c r="G9" s="422"/>
      <c r="H9" s="422"/>
      <c r="I9" s="422"/>
      <c r="J9" s="422"/>
      <c r="K9" s="422"/>
      <c r="L9" s="422"/>
      <c r="M9" s="422"/>
      <c r="N9" s="422"/>
      <c r="O9" s="422"/>
      <c r="P9" s="422"/>
      <c r="Q9" s="422"/>
      <c r="R9" s="422"/>
      <c r="S9" s="422"/>
      <c r="T9" s="422"/>
      <c r="U9" s="422"/>
      <c r="V9" s="422"/>
      <c r="W9" s="422"/>
      <c r="X9" s="422"/>
      <c r="Y9" s="422"/>
      <c r="Z9" s="422"/>
      <c r="AA9" s="422"/>
      <c r="AB9" s="422"/>
      <c r="AC9" s="422"/>
      <c r="AD9" s="422"/>
      <c r="AE9" s="422"/>
      <c r="AF9" s="422"/>
      <c r="AG9" s="422"/>
      <c r="AH9" s="422"/>
      <c r="AI9" s="422"/>
      <c r="AJ9" s="425"/>
    </row>
    <row r="10" spans="2:36" ht="23.4" customHeight="1" thickBot="1">
      <c r="B10" s="658"/>
      <c r="C10" s="664"/>
      <c r="D10" s="462" t="s">
        <v>148</v>
      </c>
      <c r="E10" s="445" t="s">
        <v>173</v>
      </c>
      <c r="F10" s="438"/>
      <c r="G10" s="428"/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  <c r="Z10" s="428"/>
      <c r="AA10" s="428"/>
      <c r="AB10" s="428"/>
      <c r="AC10" s="428"/>
      <c r="AD10" s="428"/>
      <c r="AE10" s="428"/>
      <c r="AF10" s="428"/>
      <c r="AG10" s="428"/>
      <c r="AH10" s="428"/>
      <c r="AI10" s="428"/>
      <c r="AJ10" s="429"/>
    </row>
    <row r="11" spans="2:36" ht="23.4" customHeight="1">
      <c r="B11" s="658"/>
      <c r="C11" s="660" t="s">
        <v>138</v>
      </c>
      <c r="D11" s="460" t="s">
        <v>149</v>
      </c>
      <c r="E11" s="443" t="s">
        <v>173</v>
      </c>
      <c r="F11" s="436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  <c r="AE11" s="423"/>
      <c r="AF11" s="423"/>
      <c r="AG11" s="423"/>
      <c r="AH11" s="423"/>
      <c r="AI11" s="423"/>
      <c r="AJ11" s="424"/>
    </row>
    <row r="12" spans="2:36" ht="23.4" customHeight="1">
      <c r="B12" s="658"/>
      <c r="C12" s="661"/>
      <c r="D12" s="461" t="s">
        <v>150</v>
      </c>
      <c r="E12" s="444" t="s">
        <v>173</v>
      </c>
      <c r="F12" s="437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5"/>
    </row>
    <row r="13" spans="2:36" ht="23.4" customHeight="1">
      <c r="B13" s="658"/>
      <c r="C13" s="661"/>
      <c r="D13" s="461" t="s">
        <v>151</v>
      </c>
      <c r="E13" s="444" t="s">
        <v>173</v>
      </c>
      <c r="F13" s="437"/>
      <c r="G13" s="422"/>
      <c r="H13" s="422"/>
      <c r="I13" s="422"/>
      <c r="J13" s="422"/>
      <c r="K13" s="422"/>
      <c r="L13" s="422"/>
      <c r="M13" s="422"/>
      <c r="N13" s="422"/>
      <c r="O13" s="422"/>
      <c r="P13" s="422"/>
      <c r="Q13" s="422"/>
      <c r="R13" s="422"/>
      <c r="S13" s="422"/>
      <c r="T13" s="422"/>
      <c r="U13" s="422"/>
      <c r="V13" s="422"/>
      <c r="W13" s="422"/>
      <c r="X13" s="422"/>
      <c r="Y13" s="422"/>
      <c r="Z13" s="422"/>
      <c r="AA13" s="422"/>
      <c r="AB13" s="422"/>
      <c r="AC13" s="422"/>
      <c r="AD13" s="422"/>
      <c r="AE13" s="422"/>
      <c r="AF13" s="422"/>
      <c r="AG13" s="422"/>
      <c r="AH13" s="422"/>
      <c r="AI13" s="422"/>
      <c r="AJ13" s="425"/>
    </row>
    <row r="14" spans="2:36" ht="23.4" customHeight="1" thickBot="1">
      <c r="B14" s="658"/>
      <c r="C14" s="662"/>
      <c r="D14" s="463" t="s">
        <v>159</v>
      </c>
      <c r="E14" s="446" t="s">
        <v>173</v>
      </c>
      <c r="F14" s="439"/>
      <c r="G14" s="426"/>
      <c r="H14" s="426"/>
      <c r="I14" s="426"/>
      <c r="J14" s="426"/>
      <c r="K14" s="426"/>
      <c r="L14" s="426"/>
      <c r="M14" s="426"/>
      <c r="N14" s="426"/>
      <c r="O14" s="426"/>
      <c r="P14" s="426"/>
      <c r="Q14" s="426"/>
      <c r="R14" s="426"/>
      <c r="S14" s="426"/>
      <c r="T14" s="426"/>
      <c r="U14" s="426"/>
      <c r="V14" s="426"/>
      <c r="W14" s="426"/>
      <c r="X14" s="426"/>
      <c r="Y14" s="426"/>
      <c r="Z14" s="426"/>
      <c r="AA14" s="426"/>
      <c r="AB14" s="426"/>
      <c r="AC14" s="426"/>
      <c r="AD14" s="426"/>
      <c r="AE14" s="426"/>
      <c r="AF14" s="426"/>
      <c r="AG14" s="426"/>
      <c r="AH14" s="426"/>
      <c r="AI14" s="426"/>
      <c r="AJ14" s="427"/>
    </row>
    <row r="15" spans="2:36" ht="23.4" customHeight="1" thickBot="1">
      <c r="B15" s="658"/>
      <c r="C15" s="454" t="s">
        <v>139</v>
      </c>
      <c r="D15" s="464" t="s">
        <v>60</v>
      </c>
      <c r="E15" s="447" t="s">
        <v>173</v>
      </c>
      <c r="F15" s="440"/>
      <c r="G15" s="430"/>
      <c r="H15" s="430"/>
      <c r="I15" s="430"/>
      <c r="J15" s="430"/>
      <c r="K15" s="430"/>
      <c r="L15" s="430"/>
      <c r="M15" s="430"/>
      <c r="N15" s="430"/>
      <c r="O15" s="430"/>
      <c r="P15" s="430"/>
      <c r="Q15" s="430"/>
      <c r="R15" s="430"/>
      <c r="S15" s="430"/>
      <c r="T15" s="430"/>
      <c r="U15" s="430"/>
      <c r="V15" s="430"/>
      <c r="W15" s="430"/>
      <c r="X15" s="430"/>
      <c r="Y15" s="430"/>
      <c r="Z15" s="430"/>
      <c r="AA15" s="430"/>
      <c r="AB15" s="430"/>
      <c r="AC15" s="430"/>
      <c r="AD15" s="430"/>
      <c r="AE15" s="430"/>
      <c r="AF15" s="430"/>
      <c r="AG15" s="430"/>
      <c r="AH15" s="430"/>
      <c r="AI15" s="430"/>
      <c r="AJ15" s="431"/>
    </row>
    <row r="16" spans="2:36" ht="23.4" customHeight="1" thickBot="1">
      <c r="B16" s="658"/>
      <c r="C16" s="474" t="s">
        <v>176</v>
      </c>
      <c r="D16" s="465" t="s">
        <v>60</v>
      </c>
      <c r="E16" s="448" t="s">
        <v>173</v>
      </c>
      <c r="F16" s="441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5"/>
    </row>
    <row r="17" spans="2:36" ht="23.4" customHeight="1" thickBot="1">
      <c r="B17" s="659"/>
      <c r="C17" s="455" t="s">
        <v>132</v>
      </c>
      <c r="D17" s="466" t="s">
        <v>60</v>
      </c>
      <c r="E17" s="449" t="s">
        <v>173</v>
      </c>
      <c r="F17" s="442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32"/>
      <c r="W17" s="432"/>
      <c r="X17" s="432"/>
      <c r="Y17" s="432"/>
      <c r="Z17" s="432"/>
      <c r="AA17" s="432"/>
      <c r="AB17" s="432"/>
      <c r="AC17" s="432"/>
      <c r="AD17" s="432"/>
      <c r="AE17" s="432"/>
      <c r="AF17" s="432"/>
      <c r="AG17" s="432"/>
      <c r="AH17" s="432"/>
      <c r="AI17" s="432"/>
      <c r="AJ17" s="433"/>
    </row>
    <row r="18" spans="2:36" ht="18.600000000000001" thickBot="1"/>
    <row r="19" spans="2:36" ht="23.25" customHeight="1" thickBot="1">
      <c r="B19" s="657" t="s">
        <v>179</v>
      </c>
      <c r="C19" s="456" t="s">
        <v>140</v>
      </c>
      <c r="D19" s="467" t="s">
        <v>60</v>
      </c>
      <c r="E19" s="453" t="s">
        <v>173</v>
      </c>
      <c r="F19" s="452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1"/>
    </row>
    <row r="20" spans="2:36" ht="23.25" customHeight="1">
      <c r="B20" s="658"/>
      <c r="C20" s="665" t="s">
        <v>11</v>
      </c>
      <c r="D20" s="468" t="s">
        <v>61</v>
      </c>
      <c r="E20" s="443" t="s">
        <v>173</v>
      </c>
      <c r="F20" s="436"/>
      <c r="G20" s="423"/>
      <c r="H20" s="423"/>
      <c r="I20" s="423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  <c r="AE20" s="423"/>
      <c r="AF20" s="423"/>
      <c r="AG20" s="423"/>
      <c r="AH20" s="423"/>
      <c r="AI20" s="423"/>
      <c r="AJ20" s="424"/>
    </row>
    <row r="21" spans="2:36" ht="23.25" customHeight="1">
      <c r="B21" s="658"/>
      <c r="C21" s="666"/>
      <c r="D21" s="469" t="s">
        <v>32</v>
      </c>
      <c r="E21" s="444" t="s">
        <v>173</v>
      </c>
      <c r="F21" s="437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422"/>
      <c r="Z21" s="422"/>
      <c r="AA21" s="422"/>
      <c r="AB21" s="422"/>
      <c r="AC21" s="422"/>
      <c r="AD21" s="422"/>
      <c r="AE21" s="422"/>
      <c r="AF21" s="422"/>
      <c r="AG21" s="422"/>
      <c r="AH21" s="422"/>
      <c r="AI21" s="422"/>
      <c r="AJ21" s="425"/>
    </row>
    <row r="22" spans="2:36" ht="23.25" customHeight="1">
      <c r="B22" s="658"/>
      <c r="C22" s="666"/>
      <c r="D22" s="469" t="s">
        <v>33</v>
      </c>
      <c r="E22" s="444" t="s">
        <v>173</v>
      </c>
      <c r="F22" s="437"/>
      <c r="G22" s="422"/>
      <c r="H22" s="422"/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2"/>
      <c r="X22" s="422"/>
      <c r="Y22" s="422"/>
      <c r="Z22" s="422"/>
      <c r="AA22" s="422"/>
      <c r="AB22" s="422"/>
      <c r="AC22" s="422"/>
      <c r="AD22" s="422"/>
      <c r="AE22" s="422"/>
      <c r="AF22" s="422"/>
      <c r="AG22" s="422"/>
      <c r="AH22" s="422"/>
      <c r="AI22" s="422"/>
      <c r="AJ22" s="425"/>
    </row>
    <row r="23" spans="2:36" ht="23.25" customHeight="1">
      <c r="B23" s="658"/>
      <c r="C23" s="666"/>
      <c r="D23" s="469" t="s">
        <v>34</v>
      </c>
      <c r="E23" s="444" t="s">
        <v>173</v>
      </c>
      <c r="F23" s="437"/>
      <c r="G23" s="422"/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  <c r="Y23" s="422"/>
      <c r="Z23" s="422"/>
      <c r="AA23" s="422"/>
      <c r="AB23" s="422"/>
      <c r="AC23" s="422"/>
      <c r="AD23" s="422"/>
      <c r="AE23" s="422"/>
      <c r="AF23" s="422"/>
      <c r="AG23" s="422"/>
      <c r="AH23" s="422"/>
      <c r="AI23" s="422"/>
      <c r="AJ23" s="425"/>
    </row>
    <row r="24" spans="2:36" ht="23.25" customHeight="1" thickBot="1">
      <c r="B24" s="658"/>
      <c r="C24" s="667"/>
      <c r="D24" s="470" t="s">
        <v>60</v>
      </c>
      <c r="E24" s="446" t="s">
        <v>173</v>
      </c>
      <c r="F24" s="439"/>
      <c r="G24" s="426"/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  <c r="Y24" s="426"/>
      <c r="Z24" s="426"/>
      <c r="AA24" s="426"/>
      <c r="AB24" s="426"/>
      <c r="AC24" s="426"/>
      <c r="AD24" s="426"/>
      <c r="AE24" s="426"/>
      <c r="AF24" s="426"/>
      <c r="AG24" s="426"/>
      <c r="AH24" s="426"/>
      <c r="AI24" s="426"/>
      <c r="AJ24" s="427"/>
    </row>
    <row r="25" spans="2:36" ht="23.25" customHeight="1" thickBot="1">
      <c r="B25" s="658"/>
      <c r="C25" s="457" t="s">
        <v>12</v>
      </c>
      <c r="D25" s="471" t="s">
        <v>60</v>
      </c>
      <c r="E25" s="447" t="s">
        <v>173</v>
      </c>
      <c r="F25" s="440"/>
      <c r="G25" s="430"/>
      <c r="H25" s="430"/>
      <c r="I25" s="430"/>
      <c r="J25" s="430"/>
      <c r="K25" s="430"/>
      <c r="L25" s="430"/>
      <c r="M25" s="430"/>
      <c r="N25" s="430"/>
      <c r="O25" s="430"/>
      <c r="P25" s="430"/>
      <c r="Q25" s="430"/>
      <c r="R25" s="430"/>
      <c r="S25" s="430"/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30"/>
      <c r="AE25" s="430"/>
      <c r="AF25" s="430"/>
      <c r="AG25" s="430"/>
      <c r="AH25" s="430"/>
      <c r="AI25" s="430"/>
      <c r="AJ25" s="431"/>
    </row>
    <row r="26" spans="2:36" ht="23.25" customHeight="1" thickBot="1">
      <c r="B26" s="658"/>
      <c r="C26" s="458" t="s">
        <v>142</v>
      </c>
      <c r="D26" s="472" t="s">
        <v>60</v>
      </c>
      <c r="E26" s="448" t="s">
        <v>173</v>
      </c>
      <c r="F26" s="441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5"/>
    </row>
    <row r="27" spans="2:36" ht="23.25" customHeight="1" thickBot="1">
      <c r="B27" s="658"/>
      <c r="C27" s="457" t="s">
        <v>3</v>
      </c>
      <c r="D27" s="471" t="s">
        <v>60</v>
      </c>
      <c r="E27" s="447" t="s">
        <v>173</v>
      </c>
      <c r="F27" s="440"/>
      <c r="G27" s="430"/>
      <c r="H27" s="430"/>
      <c r="I27" s="430"/>
      <c r="J27" s="430"/>
      <c r="K27" s="430"/>
      <c r="L27" s="430"/>
      <c r="M27" s="430"/>
      <c r="N27" s="430"/>
      <c r="O27" s="430"/>
      <c r="P27" s="430"/>
      <c r="Q27" s="430"/>
      <c r="R27" s="430"/>
      <c r="S27" s="430"/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30"/>
      <c r="AE27" s="430"/>
      <c r="AF27" s="430"/>
      <c r="AG27" s="430"/>
      <c r="AH27" s="430"/>
      <c r="AI27" s="430"/>
      <c r="AJ27" s="431"/>
    </row>
    <row r="28" spans="2:36" ht="23.25" customHeight="1" thickBot="1">
      <c r="B28" s="658"/>
      <c r="C28" s="458" t="s">
        <v>143</v>
      </c>
      <c r="D28" s="472" t="s">
        <v>60</v>
      </c>
      <c r="E28" s="448" t="s">
        <v>173</v>
      </c>
      <c r="F28" s="441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5"/>
    </row>
    <row r="29" spans="2:36" ht="23.25" customHeight="1" thickBot="1">
      <c r="B29" s="659"/>
      <c r="C29" s="459" t="s">
        <v>175</v>
      </c>
      <c r="D29" s="473" t="s">
        <v>60</v>
      </c>
      <c r="E29" s="449" t="s">
        <v>173</v>
      </c>
      <c r="F29" s="44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2"/>
      <c r="X29" s="432"/>
      <c r="Y29" s="432"/>
      <c r="Z29" s="432"/>
      <c r="AA29" s="432"/>
      <c r="AB29" s="432"/>
      <c r="AC29" s="432"/>
      <c r="AD29" s="432"/>
      <c r="AE29" s="432"/>
      <c r="AF29" s="432"/>
      <c r="AG29" s="432"/>
      <c r="AH29" s="432"/>
      <c r="AI29" s="432"/>
      <c r="AJ29" s="433"/>
    </row>
  </sheetData>
  <mergeCells count="6">
    <mergeCell ref="B5:D5"/>
    <mergeCell ref="B6:B17"/>
    <mergeCell ref="C11:C14"/>
    <mergeCell ref="C6:C10"/>
    <mergeCell ref="B19:B29"/>
    <mergeCell ref="C20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X80"/>
  <sheetViews>
    <sheetView view="pageBreakPreview" zoomScale="80" zoomScaleNormal="100" zoomScaleSheetLayoutView="80" workbookViewId="0">
      <pane xSplit="2" ySplit="7" topLeftCell="C11" activePane="bottomRight" state="frozen"/>
      <selection pane="topRight" activeCell="C1" sqref="C1"/>
      <selection pane="bottomLeft" activeCell="A9" sqref="A9"/>
      <selection pane="bottomRight" activeCell="N16" sqref="N16"/>
    </sheetView>
  </sheetViews>
  <sheetFormatPr defaultRowHeight="14.4" outlineLevelCol="1"/>
  <cols>
    <col min="1" max="1" width="3.109375" style="1" customWidth="1"/>
    <col min="2" max="2" width="7.109375" style="1" customWidth="1"/>
    <col min="3" max="7" width="9.5546875" style="1" customWidth="1"/>
    <col min="8" max="11" width="12.33203125" style="1" customWidth="1"/>
    <col min="12" max="13" width="13" style="1" customWidth="1"/>
    <col min="14" max="14" width="15.5546875" style="1" customWidth="1"/>
    <col min="15" max="15" width="1.109375" style="1" customWidth="1"/>
    <col min="16" max="17" width="9.88671875" style="1" customWidth="1"/>
    <col min="18" max="18" width="0.88671875" style="1" customWidth="1"/>
    <col min="19" max="19" width="18" style="1" customWidth="1"/>
    <col min="20" max="26" width="9.88671875" style="1" customWidth="1"/>
    <col min="27" max="27" width="9.88671875" style="2" customWidth="1"/>
    <col min="28" max="29" width="9.88671875" style="1" customWidth="1"/>
    <col min="30" max="30" width="8.6640625" style="1" hidden="1" customWidth="1"/>
    <col min="31" max="31" width="3.109375" style="1" hidden="1" customWidth="1" outlineLevel="1"/>
    <col min="32" max="32" width="3.6640625" style="1" hidden="1" customWidth="1" outlineLevel="1"/>
    <col min="33" max="33" width="14.88671875" style="1" hidden="1" customWidth="1" outlineLevel="1"/>
    <col min="34" max="34" width="11" style="1" hidden="1" customWidth="1" outlineLevel="1"/>
    <col min="35" max="35" width="12.6640625" style="1" hidden="1" customWidth="1" outlineLevel="1"/>
    <col min="36" max="36" width="37.109375" style="1" hidden="1" customWidth="1" outlineLevel="1"/>
    <col min="37" max="38" width="16.33203125" style="1" hidden="1" customWidth="1" outlineLevel="1"/>
    <col min="39" max="39" width="24" style="1" hidden="1" customWidth="1" outlineLevel="1"/>
    <col min="40" max="40" width="14" style="1" hidden="1" customWidth="1" outlineLevel="1"/>
    <col min="41" max="41" width="20" style="1" hidden="1" customWidth="1" outlineLevel="1"/>
    <col min="42" max="42" width="16.33203125" style="1" hidden="1" customWidth="1" outlineLevel="1"/>
    <col min="43" max="43" width="21.109375" style="1" hidden="1" customWidth="1" outlineLevel="1"/>
    <col min="44" max="44" width="12.5546875" style="1" hidden="1" customWidth="1" outlineLevel="1"/>
    <col min="45" max="45" width="15" style="1" hidden="1" customWidth="1" outlineLevel="1"/>
    <col min="46" max="46" width="14.44140625" style="1" hidden="1" customWidth="1" outlineLevel="1"/>
    <col min="47" max="47" width="7.6640625" style="1" hidden="1" customWidth="1" outlineLevel="1"/>
    <col min="48" max="48" width="6.88671875" style="1" hidden="1" customWidth="1" outlineLevel="1"/>
    <col min="49" max="49" width="9.109375" style="1" hidden="1" customWidth="1" outlineLevel="1"/>
    <col min="50" max="50" width="9.109375" style="1" collapsed="1"/>
    <col min="51" max="252" width="9.109375" style="1"/>
    <col min="253" max="253" width="7.109375" style="1" customWidth="1"/>
    <col min="254" max="255" width="11.5546875" style="1" customWidth="1"/>
    <col min="256" max="256" width="11.6640625" style="1" customWidth="1"/>
    <col min="257" max="258" width="12" style="1" customWidth="1"/>
    <col min="259" max="259" width="11.44140625" style="1" customWidth="1"/>
    <col min="260" max="262" width="11.33203125" style="1" customWidth="1"/>
    <col min="263" max="264" width="12.5546875" style="1" customWidth="1"/>
    <col min="265" max="265" width="12.33203125" style="1" customWidth="1"/>
    <col min="266" max="267" width="11.5546875" style="1" customWidth="1"/>
    <col min="268" max="268" width="11.6640625" style="1" customWidth="1"/>
    <col min="269" max="269" width="2.109375" style="1" customWidth="1"/>
    <col min="270" max="270" width="8.5546875" style="1" customWidth="1"/>
    <col min="271" max="271" width="9.88671875" style="1" customWidth="1"/>
    <col min="272" max="272" width="8.6640625" style="1" customWidth="1"/>
    <col min="273" max="273" width="9.6640625" style="1" customWidth="1"/>
    <col min="274" max="274" width="10.109375" style="1" customWidth="1"/>
    <col min="275" max="275" width="9.33203125" style="1" customWidth="1"/>
    <col min="276" max="277" width="9.6640625" style="1" customWidth="1"/>
    <col min="278" max="279" width="9.5546875" style="1" customWidth="1"/>
    <col min="280" max="281" width="10" style="1" customWidth="1"/>
    <col min="282" max="282" width="12" style="1" customWidth="1"/>
    <col min="283" max="283" width="0" style="1" hidden="1" customWidth="1"/>
    <col min="284" max="284" width="12.109375" style="1" customWidth="1"/>
    <col min="285" max="285" width="11.33203125" style="1" customWidth="1"/>
    <col min="286" max="286" width="10.109375" style="1" customWidth="1"/>
    <col min="287" max="305" width="0" style="1" hidden="1" customWidth="1"/>
    <col min="306" max="508" width="9.109375" style="1"/>
    <col min="509" max="509" width="7.109375" style="1" customWidth="1"/>
    <col min="510" max="511" width="11.5546875" style="1" customWidth="1"/>
    <col min="512" max="512" width="11.6640625" style="1" customWidth="1"/>
    <col min="513" max="514" width="12" style="1" customWidth="1"/>
    <col min="515" max="515" width="11.44140625" style="1" customWidth="1"/>
    <col min="516" max="518" width="11.33203125" style="1" customWidth="1"/>
    <col min="519" max="520" width="12.5546875" style="1" customWidth="1"/>
    <col min="521" max="521" width="12.33203125" style="1" customWidth="1"/>
    <col min="522" max="523" width="11.5546875" style="1" customWidth="1"/>
    <col min="524" max="524" width="11.6640625" style="1" customWidth="1"/>
    <col min="525" max="525" width="2.109375" style="1" customWidth="1"/>
    <col min="526" max="526" width="8.5546875" style="1" customWidth="1"/>
    <col min="527" max="527" width="9.88671875" style="1" customWidth="1"/>
    <col min="528" max="528" width="8.6640625" style="1" customWidth="1"/>
    <col min="529" max="529" width="9.6640625" style="1" customWidth="1"/>
    <col min="530" max="530" width="10.109375" style="1" customWidth="1"/>
    <col min="531" max="531" width="9.33203125" style="1" customWidth="1"/>
    <col min="532" max="533" width="9.6640625" style="1" customWidth="1"/>
    <col min="534" max="535" width="9.5546875" style="1" customWidth="1"/>
    <col min="536" max="537" width="10" style="1" customWidth="1"/>
    <col min="538" max="538" width="12" style="1" customWidth="1"/>
    <col min="539" max="539" width="0" style="1" hidden="1" customWidth="1"/>
    <col min="540" max="540" width="12.109375" style="1" customWidth="1"/>
    <col min="541" max="541" width="11.33203125" style="1" customWidth="1"/>
    <col min="542" max="542" width="10.109375" style="1" customWidth="1"/>
    <col min="543" max="561" width="0" style="1" hidden="1" customWidth="1"/>
    <col min="562" max="764" width="9.109375" style="1"/>
    <col min="765" max="765" width="7.109375" style="1" customWidth="1"/>
    <col min="766" max="767" width="11.5546875" style="1" customWidth="1"/>
    <col min="768" max="768" width="11.6640625" style="1" customWidth="1"/>
    <col min="769" max="770" width="12" style="1" customWidth="1"/>
    <col min="771" max="771" width="11.44140625" style="1" customWidth="1"/>
    <col min="772" max="774" width="11.33203125" style="1" customWidth="1"/>
    <col min="775" max="776" width="12.5546875" style="1" customWidth="1"/>
    <col min="777" max="777" width="12.33203125" style="1" customWidth="1"/>
    <col min="778" max="779" width="11.5546875" style="1" customWidth="1"/>
    <col min="780" max="780" width="11.6640625" style="1" customWidth="1"/>
    <col min="781" max="781" width="2.109375" style="1" customWidth="1"/>
    <col min="782" max="782" width="8.5546875" style="1" customWidth="1"/>
    <col min="783" max="783" width="9.88671875" style="1" customWidth="1"/>
    <col min="784" max="784" width="8.6640625" style="1" customWidth="1"/>
    <col min="785" max="785" width="9.6640625" style="1" customWidth="1"/>
    <col min="786" max="786" width="10.109375" style="1" customWidth="1"/>
    <col min="787" max="787" width="9.33203125" style="1" customWidth="1"/>
    <col min="788" max="789" width="9.6640625" style="1" customWidth="1"/>
    <col min="790" max="791" width="9.5546875" style="1" customWidth="1"/>
    <col min="792" max="793" width="10" style="1" customWidth="1"/>
    <col min="794" max="794" width="12" style="1" customWidth="1"/>
    <col min="795" max="795" width="0" style="1" hidden="1" customWidth="1"/>
    <col min="796" max="796" width="12.109375" style="1" customWidth="1"/>
    <col min="797" max="797" width="11.33203125" style="1" customWidth="1"/>
    <col min="798" max="798" width="10.109375" style="1" customWidth="1"/>
    <col min="799" max="817" width="0" style="1" hidden="1" customWidth="1"/>
    <col min="818" max="1020" width="9.109375" style="1"/>
    <col min="1021" max="1021" width="7.109375" style="1" customWidth="1"/>
    <col min="1022" max="1023" width="11.5546875" style="1" customWidth="1"/>
    <col min="1024" max="1024" width="11.6640625" style="1" customWidth="1"/>
    <col min="1025" max="1026" width="12" style="1" customWidth="1"/>
    <col min="1027" max="1027" width="11.44140625" style="1" customWidth="1"/>
    <col min="1028" max="1030" width="11.33203125" style="1" customWidth="1"/>
    <col min="1031" max="1032" width="12.5546875" style="1" customWidth="1"/>
    <col min="1033" max="1033" width="12.33203125" style="1" customWidth="1"/>
    <col min="1034" max="1035" width="11.5546875" style="1" customWidth="1"/>
    <col min="1036" max="1036" width="11.6640625" style="1" customWidth="1"/>
    <col min="1037" max="1037" width="2.109375" style="1" customWidth="1"/>
    <col min="1038" max="1038" width="8.5546875" style="1" customWidth="1"/>
    <col min="1039" max="1039" width="9.88671875" style="1" customWidth="1"/>
    <col min="1040" max="1040" width="8.6640625" style="1" customWidth="1"/>
    <col min="1041" max="1041" width="9.6640625" style="1" customWidth="1"/>
    <col min="1042" max="1042" width="10.109375" style="1" customWidth="1"/>
    <col min="1043" max="1043" width="9.33203125" style="1" customWidth="1"/>
    <col min="1044" max="1045" width="9.6640625" style="1" customWidth="1"/>
    <col min="1046" max="1047" width="9.5546875" style="1" customWidth="1"/>
    <col min="1048" max="1049" width="10" style="1" customWidth="1"/>
    <col min="1050" max="1050" width="12" style="1" customWidth="1"/>
    <col min="1051" max="1051" width="0" style="1" hidden="1" customWidth="1"/>
    <col min="1052" max="1052" width="12.109375" style="1" customWidth="1"/>
    <col min="1053" max="1053" width="11.33203125" style="1" customWidth="1"/>
    <col min="1054" max="1054" width="10.109375" style="1" customWidth="1"/>
    <col min="1055" max="1073" width="0" style="1" hidden="1" customWidth="1"/>
    <col min="1074" max="1276" width="9.109375" style="1"/>
    <col min="1277" max="1277" width="7.109375" style="1" customWidth="1"/>
    <col min="1278" max="1279" width="11.5546875" style="1" customWidth="1"/>
    <col min="1280" max="1280" width="11.6640625" style="1" customWidth="1"/>
    <col min="1281" max="1282" width="12" style="1" customWidth="1"/>
    <col min="1283" max="1283" width="11.44140625" style="1" customWidth="1"/>
    <col min="1284" max="1286" width="11.33203125" style="1" customWidth="1"/>
    <col min="1287" max="1288" width="12.5546875" style="1" customWidth="1"/>
    <col min="1289" max="1289" width="12.33203125" style="1" customWidth="1"/>
    <col min="1290" max="1291" width="11.5546875" style="1" customWidth="1"/>
    <col min="1292" max="1292" width="11.6640625" style="1" customWidth="1"/>
    <col min="1293" max="1293" width="2.109375" style="1" customWidth="1"/>
    <col min="1294" max="1294" width="8.5546875" style="1" customWidth="1"/>
    <col min="1295" max="1295" width="9.88671875" style="1" customWidth="1"/>
    <col min="1296" max="1296" width="8.6640625" style="1" customWidth="1"/>
    <col min="1297" max="1297" width="9.6640625" style="1" customWidth="1"/>
    <col min="1298" max="1298" width="10.109375" style="1" customWidth="1"/>
    <col min="1299" max="1299" width="9.33203125" style="1" customWidth="1"/>
    <col min="1300" max="1301" width="9.6640625" style="1" customWidth="1"/>
    <col min="1302" max="1303" width="9.5546875" style="1" customWidth="1"/>
    <col min="1304" max="1305" width="10" style="1" customWidth="1"/>
    <col min="1306" max="1306" width="12" style="1" customWidth="1"/>
    <col min="1307" max="1307" width="0" style="1" hidden="1" customWidth="1"/>
    <col min="1308" max="1308" width="12.109375" style="1" customWidth="1"/>
    <col min="1309" max="1309" width="11.33203125" style="1" customWidth="1"/>
    <col min="1310" max="1310" width="10.109375" style="1" customWidth="1"/>
    <col min="1311" max="1329" width="0" style="1" hidden="1" customWidth="1"/>
    <col min="1330" max="1532" width="9.109375" style="1"/>
    <col min="1533" max="1533" width="7.109375" style="1" customWidth="1"/>
    <col min="1534" max="1535" width="11.5546875" style="1" customWidth="1"/>
    <col min="1536" max="1536" width="11.6640625" style="1" customWidth="1"/>
    <col min="1537" max="1538" width="12" style="1" customWidth="1"/>
    <col min="1539" max="1539" width="11.44140625" style="1" customWidth="1"/>
    <col min="1540" max="1542" width="11.33203125" style="1" customWidth="1"/>
    <col min="1543" max="1544" width="12.5546875" style="1" customWidth="1"/>
    <col min="1545" max="1545" width="12.33203125" style="1" customWidth="1"/>
    <col min="1546" max="1547" width="11.5546875" style="1" customWidth="1"/>
    <col min="1548" max="1548" width="11.6640625" style="1" customWidth="1"/>
    <col min="1549" max="1549" width="2.109375" style="1" customWidth="1"/>
    <col min="1550" max="1550" width="8.5546875" style="1" customWidth="1"/>
    <col min="1551" max="1551" width="9.88671875" style="1" customWidth="1"/>
    <col min="1552" max="1552" width="8.6640625" style="1" customWidth="1"/>
    <col min="1553" max="1553" width="9.6640625" style="1" customWidth="1"/>
    <col min="1554" max="1554" width="10.109375" style="1" customWidth="1"/>
    <col min="1555" max="1555" width="9.33203125" style="1" customWidth="1"/>
    <col min="1556" max="1557" width="9.6640625" style="1" customWidth="1"/>
    <col min="1558" max="1559" width="9.5546875" style="1" customWidth="1"/>
    <col min="1560" max="1561" width="10" style="1" customWidth="1"/>
    <col min="1562" max="1562" width="12" style="1" customWidth="1"/>
    <col min="1563" max="1563" width="0" style="1" hidden="1" customWidth="1"/>
    <col min="1564" max="1564" width="12.109375" style="1" customWidth="1"/>
    <col min="1565" max="1565" width="11.33203125" style="1" customWidth="1"/>
    <col min="1566" max="1566" width="10.109375" style="1" customWidth="1"/>
    <col min="1567" max="1585" width="0" style="1" hidden="1" customWidth="1"/>
    <col min="1586" max="1788" width="9.109375" style="1"/>
    <col min="1789" max="1789" width="7.109375" style="1" customWidth="1"/>
    <col min="1790" max="1791" width="11.5546875" style="1" customWidth="1"/>
    <col min="1792" max="1792" width="11.6640625" style="1" customWidth="1"/>
    <col min="1793" max="1794" width="12" style="1" customWidth="1"/>
    <col min="1795" max="1795" width="11.44140625" style="1" customWidth="1"/>
    <col min="1796" max="1798" width="11.33203125" style="1" customWidth="1"/>
    <col min="1799" max="1800" width="12.5546875" style="1" customWidth="1"/>
    <col min="1801" max="1801" width="12.33203125" style="1" customWidth="1"/>
    <col min="1802" max="1803" width="11.5546875" style="1" customWidth="1"/>
    <col min="1804" max="1804" width="11.6640625" style="1" customWidth="1"/>
    <col min="1805" max="1805" width="2.109375" style="1" customWidth="1"/>
    <col min="1806" max="1806" width="8.5546875" style="1" customWidth="1"/>
    <col min="1807" max="1807" width="9.88671875" style="1" customWidth="1"/>
    <col min="1808" max="1808" width="8.6640625" style="1" customWidth="1"/>
    <col min="1809" max="1809" width="9.6640625" style="1" customWidth="1"/>
    <col min="1810" max="1810" width="10.109375" style="1" customWidth="1"/>
    <col min="1811" max="1811" width="9.33203125" style="1" customWidth="1"/>
    <col min="1812" max="1813" width="9.6640625" style="1" customWidth="1"/>
    <col min="1814" max="1815" width="9.5546875" style="1" customWidth="1"/>
    <col min="1816" max="1817" width="10" style="1" customWidth="1"/>
    <col min="1818" max="1818" width="12" style="1" customWidth="1"/>
    <col min="1819" max="1819" width="0" style="1" hidden="1" customWidth="1"/>
    <col min="1820" max="1820" width="12.109375" style="1" customWidth="1"/>
    <col min="1821" max="1821" width="11.33203125" style="1" customWidth="1"/>
    <col min="1822" max="1822" width="10.109375" style="1" customWidth="1"/>
    <col min="1823" max="1841" width="0" style="1" hidden="1" customWidth="1"/>
    <col min="1842" max="2044" width="9.109375" style="1"/>
    <col min="2045" max="2045" width="7.109375" style="1" customWidth="1"/>
    <col min="2046" max="2047" width="11.5546875" style="1" customWidth="1"/>
    <col min="2048" max="2048" width="11.6640625" style="1" customWidth="1"/>
    <col min="2049" max="2050" width="12" style="1" customWidth="1"/>
    <col min="2051" max="2051" width="11.44140625" style="1" customWidth="1"/>
    <col min="2052" max="2054" width="11.33203125" style="1" customWidth="1"/>
    <col min="2055" max="2056" width="12.5546875" style="1" customWidth="1"/>
    <col min="2057" max="2057" width="12.33203125" style="1" customWidth="1"/>
    <col min="2058" max="2059" width="11.5546875" style="1" customWidth="1"/>
    <col min="2060" max="2060" width="11.6640625" style="1" customWidth="1"/>
    <col min="2061" max="2061" width="2.109375" style="1" customWidth="1"/>
    <col min="2062" max="2062" width="8.5546875" style="1" customWidth="1"/>
    <col min="2063" max="2063" width="9.88671875" style="1" customWidth="1"/>
    <col min="2064" max="2064" width="8.6640625" style="1" customWidth="1"/>
    <col min="2065" max="2065" width="9.6640625" style="1" customWidth="1"/>
    <col min="2066" max="2066" width="10.109375" style="1" customWidth="1"/>
    <col min="2067" max="2067" width="9.33203125" style="1" customWidth="1"/>
    <col min="2068" max="2069" width="9.6640625" style="1" customWidth="1"/>
    <col min="2070" max="2071" width="9.5546875" style="1" customWidth="1"/>
    <col min="2072" max="2073" width="10" style="1" customWidth="1"/>
    <col min="2074" max="2074" width="12" style="1" customWidth="1"/>
    <col min="2075" max="2075" width="0" style="1" hidden="1" customWidth="1"/>
    <col min="2076" max="2076" width="12.109375" style="1" customWidth="1"/>
    <col min="2077" max="2077" width="11.33203125" style="1" customWidth="1"/>
    <col min="2078" max="2078" width="10.109375" style="1" customWidth="1"/>
    <col min="2079" max="2097" width="0" style="1" hidden="1" customWidth="1"/>
    <col min="2098" max="2300" width="9.109375" style="1"/>
    <col min="2301" max="2301" width="7.109375" style="1" customWidth="1"/>
    <col min="2302" max="2303" width="11.5546875" style="1" customWidth="1"/>
    <col min="2304" max="2304" width="11.6640625" style="1" customWidth="1"/>
    <col min="2305" max="2306" width="12" style="1" customWidth="1"/>
    <col min="2307" max="2307" width="11.44140625" style="1" customWidth="1"/>
    <col min="2308" max="2310" width="11.33203125" style="1" customWidth="1"/>
    <col min="2311" max="2312" width="12.5546875" style="1" customWidth="1"/>
    <col min="2313" max="2313" width="12.33203125" style="1" customWidth="1"/>
    <col min="2314" max="2315" width="11.5546875" style="1" customWidth="1"/>
    <col min="2316" max="2316" width="11.6640625" style="1" customWidth="1"/>
    <col min="2317" max="2317" width="2.109375" style="1" customWidth="1"/>
    <col min="2318" max="2318" width="8.5546875" style="1" customWidth="1"/>
    <col min="2319" max="2319" width="9.88671875" style="1" customWidth="1"/>
    <col min="2320" max="2320" width="8.6640625" style="1" customWidth="1"/>
    <col min="2321" max="2321" width="9.6640625" style="1" customWidth="1"/>
    <col min="2322" max="2322" width="10.109375" style="1" customWidth="1"/>
    <col min="2323" max="2323" width="9.33203125" style="1" customWidth="1"/>
    <col min="2324" max="2325" width="9.6640625" style="1" customWidth="1"/>
    <col min="2326" max="2327" width="9.5546875" style="1" customWidth="1"/>
    <col min="2328" max="2329" width="10" style="1" customWidth="1"/>
    <col min="2330" max="2330" width="12" style="1" customWidth="1"/>
    <col min="2331" max="2331" width="0" style="1" hidden="1" customWidth="1"/>
    <col min="2332" max="2332" width="12.109375" style="1" customWidth="1"/>
    <col min="2333" max="2333" width="11.33203125" style="1" customWidth="1"/>
    <col min="2334" max="2334" width="10.109375" style="1" customWidth="1"/>
    <col min="2335" max="2353" width="0" style="1" hidden="1" customWidth="1"/>
    <col min="2354" max="2556" width="9.109375" style="1"/>
    <col min="2557" max="2557" width="7.109375" style="1" customWidth="1"/>
    <col min="2558" max="2559" width="11.5546875" style="1" customWidth="1"/>
    <col min="2560" max="2560" width="11.6640625" style="1" customWidth="1"/>
    <col min="2561" max="2562" width="12" style="1" customWidth="1"/>
    <col min="2563" max="2563" width="11.44140625" style="1" customWidth="1"/>
    <col min="2564" max="2566" width="11.33203125" style="1" customWidth="1"/>
    <col min="2567" max="2568" width="12.5546875" style="1" customWidth="1"/>
    <col min="2569" max="2569" width="12.33203125" style="1" customWidth="1"/>
    <col min="2570" max="2571" width="11.5546875" style="1" customWidth="1"/>
    <col min="2572" max="2572" width="11.6640625" style="1" customWidth="1"/>
    <col min="2573" max="2573" width="2.109375" style="1" customWidth="1"/>
    <col min="2574" max="2574" width="8.5546875" style="1" customWidth="1"/>
    <col min="2575" max="2575" width="9.88671875" style="1" customWidth="1"/>
    <col min="2576" max="2576" width="8.6640625" style="1" customWidth="1"/>
    <col min="2577" max="2577" width="9.6640625" style="1" customWidth="1"/>
    <col min="2578" max="2578" width="10.109375" style="1" customWidth="1"/>
    <col min="2579" max="2579" width="9.33203125" style="1" customWidth="1"/>
    <col min="2580" max="2581" width="9.6640625" style="1" customWidth="1"/>
    <col min="2582" max="2583" width="9.5546875" style="1" customWidth="1"/>
    <col min="2584" max="2585" width="10" style="1" customWidth="1"/>
    <col min="2586" max="2586" width="12" style="1" customWidth="1"/>
    <col min="2587" max="2587" width="0" style="1" hidden="1" customWidth="1"/>
    <col min="2588" max="2588" width="12.109375" style="1" customWidth="1"/>
    <col min="2589" max="2589" width="11.33203125" style="1" customWidth="1"/>
    <col min="2590" max="2590" width="10.109375" style="1" customWidth="1"/>
    <col min="2591" max="2609" width="0" style="1" hidden="1" customWidth="1"/>
    <col min="2610" max="2812" width="9.109375" style="1"/>
    <col min="2813" max="2813" width="7.109375" style="1" customWidth="1"/>
    <col min="2814" max="2815" width="11.5546875" style="1" customWidth="1"/>
    <col min="2816" max="2816" width="11.6640625" style="1" customWidth="1"/>
    <col min="2817" max="2818" width="12" style="1" customWidth="1"/>
    <col min="2819" max="2819" width="11.44140625" style="1" customWidth="1"/>
    <col min="2820" max="2822" width="11.33203125" style="1" customWidth="1"/>
    <col min="2823" max="2824" width="12.5546875" style="1" customWidth="1"/>
    <col min="2825" max="2825" width="12.33203125" style="1" customWidth="1"/>
    <col min="2826" max="2827" width="11.5546875" style="1" customWidth="1"/>
    <col min="2828" max="2828" width="11.6640625" style="1" customWidth="1"/>
    <col min="2829" max="2829" width="2.109375" style="1" customWidth="1"/>
    <col min="2830" max="2830" width="8.5546875" style="1" customWidth="1"/>
    <col min="2831" max="2831" width="9.88671875" style="1" customWidth="1"/>
    <col min="2832" max="2832" width="8.6640625" style="1" customWidth="1"/>
    <col min="2833" max="2833" width="9.6640625" style="1" customWidth="1"/>
    <col min="2834" max="2834" width="10.109375" style="1" customWidth="1"/>
    <col min="2835" max="2835" width="9.33203125" style="1" customWidth="1"/>
    <col min="2836" max="2837" width="9.6640625" style="1" customWidth="1"/>
    <col min="2838" max="2839" width="9.5546875" style="1" customWidth="1"/>
    <col min="2840" max="2841" width="10" style="1" customWidth="1"/>
    <col min="2842" max="2842" width="12" style="1" customWidth="1"/>
    <col min="2843" max="2843" width="0" style="1" hidden="1" customWidth="1"/>
    <col min="2844" max="2844" width="12.109375" style="1" customWidth="1"/>
    <col min="2845" max="2845" width="11.33203125" style="1" customWidth="1"/>
    <col min="2846" max="2846" width="10.109375" style="1" customWidth="1"/>
    <col min="2847" max="2865" width="0" style="1" hidden="1" customWidth="1"/>
    <col min="2866" max="3068" width="9.109375" style="1"/>
    <col min="3069" max="3069" width="7.109375" style="1" customWidth="1"/>
    <col min="3070" max="3071" width="11.5546875" style="1" customWidth="1"/>
    <col min="3072" max="3072" width="11.6640625" style="1" customWidth="1"/>
    <col min="3073" max="3074" width="12" style="1" customWidth="1"/>
    <col min="3075" max="3075" width="11.44140625" style="1" customWidth="1"/>
    <col min="3076" max="3078" width="11.33203125" style="1" customWidth="1"/>
    <col min="3079" max="3080" width="12.5546875" style="1" customWidth="1"/>
    <col min="3081" max="3081" width="12.33203125" style="1" customWidth="1"/>
    <col min="3082" max="3083" width="11.5546875" style="1" customWidth="1"/>
    <col min="3084" max="3084" width="11.6640625" style="1" customWidth="1"/>
    <col min="3085" max="3085" width="2.109375" style="1" customWidth="1"/>
    <col min="3086" max="3086" width="8.5546875" style="1" customWidth="1"/>
    <col min="3087" max="3087" width="9.88671875" style="1" customWidth="1"/>
    <col min="3088" max="3088" width="8.6640625" style="1" customWidth="1"/>
    <col min="3089" max="3089" width="9.6640625" style="1" customWidth="1"/>
    <col min="3090" max="3090" width="10.109375" style="1" customWidth="1"/>
    <col min="3091" max="3091" width="9.33203125" style="1" customWidth="1"/>
    <col min="3092" max="3093" width="9.6640625" style="1" customWidth="1"/>
    <col min="3094" max="3095" width="9.5546875" style="1" customWidth="1"/>
    <col min="3096" max="3097" width="10" style="1" customWidth="1"/>
    <col min="3098" max="3098" width="12" style="1" customWidth="1"/>
    <col min="3099" max="3099" width="0" style="1" hidden="1" customWidth="1"/>
    <col min="3100" max="3100" width="12.109375" style="1" customWidth="1"/>
    <col min="3101" max="3101" width="11.33203125" style="1" customWidth="1"/>
    <col min="3102" max="3102" width="10.109375" style="1" customWidth="1"/>
    <col min="3103" max="3121" width="0" style="1" hidden="1" customWidth="1"/>
    <col min="3122" max="3324" width="9.109375" style="1"/>
    <col min="3325" max="3325" width="7.109375" style="1" customWidth="1"/>
    <col min="3326" max="3327" width="11.5546875" style="1" customWidth="1"/>
    <col min="3328" max="3328" width="11.6640625" style="1" customWidth="1"/>
    <col min="3329" max="3330" width="12" style="1" customWidth="1"/>
    <col min="3331" max="3331" width="11.44140625" style="1" customWidth="1"/>
    <col min="3332" max="3334" width="11.33203125" style="1" customWidth="1"/>
    <col min="3335" max="3336" width="12.5546875" style="1" customWidth="1"/>
    <col min="3337" max="3337" width="12.33203125" style="1" customWidth="1"/>
    <col min="3338" max="3339" width="11.5546875" style="1" customWidth="1"/>
    <col min="3340" max="3340" width="11.6640625" style="1" customWidth="1"/>
    <col min="3341" max="3341" width="2.109375" style="1" customWidth="1"/>
    <col min="3342" max="3342" width="8.5546875" style="1" customWidth="1"/>
    <col min="3343" max="3343" width="9.88671875" style="1" customWidth="1"/>
    <col min="3344" max="3344" width="8.6640625" style="1" customWidth="1"/>
    <col min="3345" max="3345" width="9.6640625" style="1" customWidth="1"/>
    <col min="3346" max="3346" width="10.109375" style="1" customWidth="1"/>
    <col min="3347" max="3347" width="9.33203125" style="1" customWidth="1"/>
    <col min="3348" max="3349" width="9.6640625" style="1" customWidth="1"/>
    <col min="3350" max="3351" width="9.5546875" style="1" customWidth="1"/>
    <col min="3352" max="3353" width="10" style="1" customWidth="1"/>
    <col min="3354" max="3354" width="12" style="1" customWidth="1"/>
    <col min="3355" max="3355" width="0" style="1" hidden="1" customWidth="1"/>
    <col min="3356" max="3356" width="12.109375" style="1" customWidth="1"/>
    <col min="3357" max="3357" width="11.33203125" style="1" customWidth="1"/>
    <col min="3358" max="3358" width="10.109375" style="1" customWidth="1"/>
    <col min="3359" max="3377" width="0" style="1" hidden="1" customWidth="1"/>
    <col min="3378" max="3580" width="9.109375" style="1"/>
    <col min="3581" max="3581" width="7.109375" style="1" customWidth="1"/>
    <col min="3582" max="3583" width="11.5546875" style="1" customWidth="1"/>
    <col min="3584" max="3584" width="11.6640625" style="1" customWidth="1"/>
    <col min="3585" max="3586" width="12" style="1" customWidth="1"/>
    <col min="3587" max="3587" width="11.44140625" style="1" customWidth="1"/>
    <col min="3588" max="3590" width="11.33203125" style="1" customWidth="1"/>
    <col min="3591" max="3592" width="12.5546875" style="1" customWidth="1"/>
    <col min="3593" max="3593" width="12.33203125" style="1" customWidth="1"/>
    <col min="3594" max="3595" width="11.5546875" style="1" customWidth="1"/>
    <col min="3596" max="3596" width="11.6640625" style="1" customWidth="1"/>
    <col min="3597" max="3597" width="2.109375" style="1" customWidth="1"/>
    <col min="3598" max="3598" width="8.5546875" style="1" customWidth="1"/>
    <col min="3599" max="3599" width="9.88671875" style="1" customWidth="1"/>
    <col min="3600" max="3600" width="8.6640625" style="1" customWidth="1"/>
    <col min="3601" max="3601" width="9.6640625" style="1" customWidth="1"/>
    <col min="3602" max="3602" width="10.109375" style="1" customWidth="1"/>
    <col min="3603" max="3603" width="9.33203125" style="1" customWidth="1"/>
    <col min="3604" max="3605" width="9.6640625" style="1" customWidth="1"/>
    <col min="3606" max="3607" width="9.5546875" style="1" customWidth="1"/>
    <col min="3608" max="3609" width="10" style="1" customWidth="1"/>
    <col min="3610" max="3610" width="12" style="1" customWidth="1"/>
    <col min="3611" max="3611" width="0" style="1" hidden="1" customWidth="1"/>
    <col min="3612" max="3612" width="12.109375" style="1" customWidth="1"/>
    <col min="3613" max="3613" width="11.33203125" style="1" customWidth="1"/>
    <col min="3614" max="3614" width="10.109375" style="1" customWidth="1"/>
    <col min="3615" max="3633" width="0" style="1" hidden="1" customWidth="1"/>
    <col min="3634" max="3836" width="9.109375" style="1"/>
    <col min="3837" max="3837" width="7.109375" style="1" customWidth="1"/>
    <col min="3838" max="3839" width="11.5546875" style="1" customWidth="1"/>
    <col min="3840" max="3840" width="11.6640625" style="1" customWidth="1"/>
    <col min="3841" max="3842" width="12" style="1" customWidth="1"/>
    <col min="3843" max="3843" width="11.44140625" style="1" customWidth="1"/>
    <col min="3844" max="3846" width="11.33203125" style="1" customWidth="1"/>
    <col min="3847" max="3848" width="12.5546875" style="1" customWidth="1"/>
    <col min="3849" max="3849" width="12.33203125" style="1" customWidth="1"/>
    <col min="3850" max="3851" width="11.5546875" style="1" customWidth="1"/>
    <col min="3852" max="3852" width="11.6640625" style="1" customWidth="1"/>
    <col min="3853" max="3853" width="2.109375" style="1" customWidth="1"/>
    <col min="3854" max="3854" width="8.5546875" style="1" customWidth="1"/>
    <col min="3855" max="3855" width="9.88671875" style="1" customWidth="1"/>
    <col min="3856" max="3856" width="8.6640625" style="1" customWidth="1"/>
    <col min="3857" max="3857" width="9.6640625" style="1" customWidth="1"/>
    <col min="3858" max="3858" width="10.109375" style="1" customWidth="1"/>
    <col min="3859" max="3859" width="9.33203125" style="1" customWidth="1"/>
    <col min="3860" max="3861" width="9.6640625" style="1" customWidth="1"/>
    <col min="3862" max="3863" width="9.5546875" style="1" customWidth="1"/>
    <col min="3864" max="3865" width="10" style="1" customWidth="1"/>
    <col min="3866" max="3866" width="12" style="1" customWidth="1"/>
    <col min="3867" max="3867" width="0" style="1" hidden="1" customWidth="1"/>
    <col min="3868" max="3868" width="12.109375" style="1" customWidth="1"/>
    <col min="3869" max="3869" width="11.33203125" style="1" customWidth="1"/>
    <col min="3870" max="3870" width="10.109375" style="1" customWidth="1"/>
    <col min="3871" max="3889" width="0" style="1" hidden="1" customWidth="1"/>
    <col min="3890" max="4092" width="9.109375" style="1"/>
    <col min="4093" max="4093" width="7.109375" style="1" customWidth="1"/>
    <col min="4094" max="4095" width="11.5546875" style="1" customWidth="1"/>
    <col min="4096" max="4096" width="11.6640625" style="1" customWidth="1"/>
    <col min="4097" max="4098" width="12" style="1" customWidth="1"/>
    <col min="4099" max="4099" width="11.44140625" style="1" customWidth="1"/>
    <col min="4100" max="4102" width="11.33203125" style="1" customWidth="1"/>
    <col min="4103" max="4104" width="12.5546875" style="1" customWidth="1"/>
    <col min="4105" max="4105" width="12.33203125" style="1" customWidth="1"/>
    <col min="4106" max="4107" width="11.5546875" style="1" customWidth="1"/>
    <col min="4108" max="4108" width="11.6640625" style="1" customWidth="1"/>
    <col min="4109" max="4109" width="2.109375" style="1" customWidth="1"/>
    <col min="4110" max="4110" width="8.5546875" style="1" customWidth="1"/>
    <col min="4111" max="4111" width="9.88671875" style="1" customWidth="1"/>
    <col min="4112" max="4112" width="8.6640625" style="1" customWidth="1"/>
    <col min="4113" max="4113" width="9.6640625" style="1" customWidth="1"/>
    <col min="4114" max="4114" width="10.109375" style="1" customWidth="1"/>
    <col min="4115" max="4115" width="9.33203125" style="1" customWidth="1"/>
    <col min="4116" max="4117" width="9.6640625" style="1" customWidth="1"/>
    <col min="4118" max="4119" width="9.5546875" style="1" customWidth="1"/>
    <col min="4120" max="4121" width="10" style="1" customWidth="1"/>
    <col min="4122" max="4122" width="12" style="1" customWidth="1"/>
    <col min="4123" max="4123" width="0" style="1" hidden="1" customWidth="1"/>
    <col min="4124" max="4124" width="12.109375" style="1" customWidth="1"/>
    <col min="4125" max="4125" width="11.33203125" style="1" customWidth="1"/>
    <col min="4126" max="4126" width="10.109375" style="1" customWidth="1"/>
    <col min="4127" max="4145" width="0" style="1" hidden="1" customWidth="1"/>
    <col min="4146" max="4348" width="9.109375" style="1"/>
    <col min="4349" max="4349" width="7.109375" style="1" customWidth="1"/>
    <col min="4350" max="4351" width="11.5546875" style="1" customWidth="1"/>
    <col min="4352" max="4352" width="11.6640625" style="1" customWidth="1"/>
    <col min="4353" max="4354" width="12" style="1" customWidth="1"/>
    <col min="4355" max="4355" width="11.44140625" style="1" customWidth="1"/>
    <col min="4356" max="4358" width="11.33203125" style="1" customWidth="1"/>
    <col min="4359" max="4360" width="12.5546875" style="1" customWidth="1"/>
    <col min="4361" max="4361" width="12.33203125" style="1" customWidth="1"/>
    <col min="4362" max="4363" width="11.5546875" style="1" customWidth="1"/>
    <col min="4364" max="4364" width="11.6640625" style="1" customWidth="1"/>
    <col min="4365" max="4365" width="2.109375" style="1" customWidth="1"/>
    <col min="4366" max="4366" width="8.5546875" style="1" customWidth="1"/>
    <col min="4367" max="4367" width="9.88671875" style="1" customWidth="1"/>
    <col min="4368" max="4368" width="8.6640625" style="1" customWidth="1"/>
    <col min="4369" max="4369" width="9.6640625" style="1" customWidth="1"/>
    <col min="4370" max="4370" width="10.109375" style="1" customWidth="1"/>
    <col min="4371" max="4371" width="9.33203125" style="1" customWidth="1"/>
    <col min="4372" max="4373" width="9.6640625" style="1" customWidth="1"/>
    <col min="4374" max="4375" width="9.5546875" style="1" customWidth="1"/>
    <col min="4376" max="4377" width="10" style="1" customWidth="1"/>
    <col min="4378" max="4378" width="12" style="1" customWidth="1"/>
    <col min="4379" max="4379" width="0" style="1" hidden="1" customWidth="1"/>
    <col min="4380" max="4380" width="12.109375" style="1" customWidth="1"/>
    <col min="4381" max="4381" width="11.33203125" style="1" customWidth="1"/>
    <col min="4382" max="4382" width="10.109375" style="1" customWidth="1"/>
    <col min="4383" max="4401" width="0" style="1" hidden="1" customWidth="1"/>
    <col min="4402" max="4604" width="9.109375" style="1"/>
    <col min="4605" max="4605" width="7.109375" style="1" customWidth="1"/>
    <col min="4606" max="4607" width="11.5546875" style="1" customWidth="1"/>
    <col min="4608" max="4608" width="11.6640625" style="1" customWidth="1"/>
    <col min="4609" max="4610" width="12" style="1" customWidth="1"/>
    <col min="4611" max="4611" width="11.44140625" style="1" customWidth="1"/>
    <col min="4612" max="4614" width="11.33203125" style="1" customWidth="1"/>
    <col min="4615" max="4616" width="12.5546875" style="1" customWidth="1"/>
    <col min="4617" max="4617" width="12.33203125" style="1" customWidth="1"/>
    <col min="4618" max="4619" width="11.5546875" style="1" customWidth="1"/>
    <col min="4620" max="4620" width="11.6640625" style="1" customWidth="1"/>
    <col min="4621" max="4621" width="2.109375" style="1" customWidth="1"/>
    <col min="4622" max="4622" width="8.5546875" style="1" customWidth="1"/>
    <col min="4623" max="4623" width="9.88671875" style="1" customWidth="1"/>
    <col min="4624" max="4624" width="8.6640625" style="1" customWidth="1"/>
    <col min="4625" max="4625" width="9.6640625" style="1" customWidth="1"/>
    <col min="4626" max="4626" width="10.109375" style="1" customWidth="1"/>
    <col min="4627" max="4627" width="9.33203125" style="1" customWidth="1"/>
    <col min="4628" max="4629" width="9.6640625" style="1" customWidth="1"/>
    <col min="4630" max="4631" width="9.5546875" style="1" customWidth="1"/>
    <col min="4632" max="4633" width="10" style="1" customWidth="1"/>
    <col min="4634" max="4634" width="12" style="1" customWidth="1"/>
    <col min="4635" max="4635" width="0" style="1" hidden="1" customWidth="1"/>
    <col min="4636" max="4636" width="12.109375" style="1" customWidth="1"/>
    <col min="4637" max="4637" width="11.33203125" style="1" customWidth="1"/>
    <col min="4638" max="4638" width="10.109375" style="1" customWidth="1"/>
    <col min="4639" max="4657" width="0" style="1" hidden="1" customWidth="1"/>
    <col min="4658" max="4860" width="9.109375" style="1"/>
    <col min="4861" max="4861" width="7.109375" style="1" customWidth="1"/>
    <col min="4862" max="4863" width="11.5546875" style="1" customWidth="1"/>
    <col min="4864" max="4864" width="11.6640625" style="1" customWidth="1"/>
    <col min="4865" max="4866" width="12" style="1" customWidth="1"/>
    <col min="4867" max="4867" width="11.44140625" style="1" customWidth="1"/>
    <col min="4868" max="4870" width="11.33203125" style="1" customWidth="1"/>
    <col min="4871" max="4872" width="12.5546875" style="1" customWidth="1"/>
    <col min="4873" max="4873" width="12.33203125" style="1" customWidth="1"/>
    <col min="4874" max="4875" width="11.5546875" style="1" customWidth="1"/>
    <col min="4876" max="4876" width="11.6640625" style="1" customWidth="1"/>
    <col min="4877" max="4877" width="2.109375" style="1" customWidth="1"/>
    <col min="4878" max="4878" width="8.5546875" style="1" customWidth="1"/>
    <col min="4879" max="4879" width="9.88671875" style="1" customWidth="1"/>
    <col min="4880" max="4880" width="8.6640625" style="1" customWidth="1"/>
    <col min="4881" max="4881" width="9.6640625" style="1" customWidth="1"/>
    <col min="4882" max="4882" width="10.109375" style="1" customWidth="1"/>
    <col min="4883" max="4883" width="9.33203125" style="1" customWidth="1"/>
    <col min="4884" max="4885" width="9.6640625" style="1" customWidth="1"/>
    <col min="4886" max="4887" width="9.5546875" style="1" customWidth="1"/>
    <col min="4888" max="4889" width="10" style="1" customWidth="1"/>
    <col min="4890" max="4890" width="12" style="1" customWidth="1"/>
    <col min="4891" max="4891" width="0" style="1" hidden="1" customWidth="1"/>
    <col min="4892" max="4892" width="12.109375" style="1" customWidth="1"/>
    <col min="4893" max="4893" width="11.33203125" style="1" customWidth="1"/>
    <col min="4894" max="4894" width="10.109375" style="1" customWidth="1"/>
    <col min="4895" max="4913" width="0" style="1" hidden="1" customWidth="1"/>
    <col min="4914" max="5116" width="9.109375" style="1"/>
    <col min="5117" max="5117" width="7.109375" style="1" customWidth="1"/>
    <col min="5118" max="5119" width="11.5546875" style="1" customWidth="1"/>
    <col min="5120" max="5120" width="11.6640625" style="1" customWidth="1"/>
    <col min="5121" max="5122" width="12" style="1" customWidth="1"/>
    <col min="5123" max="5123" width="11.44140625" style="1" customWidth="1"/>
    <col min="5124" max="5126" width="11.33203125" style="1" customWidth="1"/>
    <col min="5127" max="5128" width="12.5546875" style="1" customWidth="1"/>
    <col min="5129" max="5129" width="12.33203125" style="1" customWidth="1"/>
    <col min="5130" max="5131" width="11.5546875" style="1" customWidth="1"/>
    <col min="5132" max="5132" width="11.6640625" style="1" customWidth="1"/>
    <col min="5133" max="5133" width="2.109375" style="1" customWidth="1"/>
    <col min="5134" max="5134" width="8.5546875" style="1" customWidth="1"/>
    <col min="5135" max="5135" width="9.88671875" style="1" customWidth="1"/>
    <col min="5136" max="5136" width="8.6640625" style="1" customWidth="1"/>
    <col min="5137" max="5137" width="9.6640625" style="1" customWidth="1"/>
    <col min="5138" max="5138" width="10.109375" style="1" customWidth="1"/>
    <col min="5139" max="5139" width="9.33203125" style="1" customWidth="1"/>
    <col min="5140" max="5141" width="9.6640625" style="1" customWidth="1"/>
    <col min="5142" max="5143" width="9.5546875" style="1" customWidth="1"/>
    <col min="5144" max="5145" width="10" style="1" customWidth="1"/>
    <col min="5146" max="5146" width="12" style="1" customWidth="1"/>
    <col min="5147" max="5147" width="0" style="1" hidden="1" customWidth="1"/>
    <col min="5148" max="5148" width="12.109375" style="1" customWidth="1"/>
    <col min="5149" max="5149" width="11.33203125" style="1" customWidth="1"/>
    <col min="5150" max="5150" width="10.109375" style="1" customWidth="1"/>
    <col min="5151" max="5169" width="0" style="1" hidden="1" customWidth="1"/>
    <col min="5170" max="5372" width="9.109375" style="1"/>
    <col min="5373" max="5373" width="7.109375" style="1" customWidth="1"/>
    <col min="5374" max="5375" width="11.5546875" style="1" customWidth="1"/>
    <col min="5376" max="5376" width="11.6640625" style="1" customWidth="1"/>
    <col min="5377" max="5378" width="12" style="1" customWidth="1"/>
    <col min="5379" max="5379" width="11.44140625" style="1" customWidth="1"/>
    <col min="5380" max="5382" width="11.33203125" style="1" customWidth="1"/>
    <col min="5383" max="5384" width="12.5546875" style="1" customWidth="1"/>
    <col min="5385" max="5385" width="12.33203125" style="1" customWidth="1"/>
    <col min="5386" max="5387" width="11.5546875" style="1" customWidth="1"/>
    <col min="5388" max="5388" width="11.6640625" style="1" customWidth="1"/>
    <col min="5389" max="5389" width="2.109375" style="1" customWidth="1"/>
    <col min="5390" max="5390" width="8.5546875" style="1" customWidth="1"/>
    <col min="5391" max="5391" width="9.88671875" style="1" customWidth="1"/>
    <col min="5392" max="5392" width="8.6640625" style="1" customWidth="1"/>
    <col min="5393" max="5393" width="9.6640625" style="1" customWidth="1"/>
    <col min="5394" max="5394" width="10.109375" style="1" customWidth="1"/>
    <col min="5395" max="5395" width="9.33203125" style="1" customWidth="1"/>
    <col min="5396" max="5397" width="9.6640625" style="1" customWidth="1"/>
    <col min="5398" max="5399" width="9.5546875" style="1" customWidth="1"/>
    <col min="5400" max="5401" width="10" style="1" customWidth="1"/>
    <col min="5402" max="5402" width="12" style="1" customWidth="1"/>
    <col min="5403" max="5403" width="0" style="1" hidden="1" customWidth="1"/>
    <col min="5404" max="5404" width="12.109375" style="1" customWidth="1"/>
    <col min="5405" max="5405" width="11.33203125" style="1" customWidth="1"/>
    <col min="5406" max="5406" width="10.109375" style="1" customWidth="1"/>
    <col min="5407" max="5425" width="0" style="1" hidden="1" customWidth="1"/>
    <col min="5426" max="5628" width="9.109375" style="1"/>
    <col min="5629" max="5629" width="7.109375" style="1" customWidth="1"/>
    <col min="5630" max="5631" width="11.5546875" style="1" customWidth="1"/>
    <col min="5632" max="5632" width="11.6640625" style="1" customWidth="1"/>
    <col min="5633" max="5634" width="12" style="1" customWidth="1"/>
    <col min="5635" max="5635" width="11.44140625" style="1" customWidth="1"/>
    <col min="5636" max="5638" width="11.33203125" style="1" customWidth="1"/>
    <col min="5639" max="5640" width="12.5546875" style="1" customWidth="1"/>
    <col min="5641" max="5641" width="12.33203125" style="1" customWidth="1"/>
    <col min="5642" max="5643" width="11.5546875" style="1" customWidth="1"/>
    <col min="5644" max="5644" width="11.6640625" style="1" customWidth="1"/>
    <col min="5645" max="5645" width="2.109375" style="1" customWidth="1"/>
    <col min="5646" max="5646" width="8.5546875" style="1" customWidth="1"/>
    <col min="5647" max="5647" width="9.88671875" style="1" customWidth="1"/>
    <col min="5648" max="5648" width="8.6640625" style="1" customWidth="1"/>
    <col min="5649" max="5649" width="9.6640625" style="1" customWidth="1"/>
    <col min="5650" max="5650" width="10.109375" style="1" customWidth="1"/>
    <col min="5651" max="5651" width="9.33203125" style="1" customWidth="1"/>
    <col min="5652" max="5653" width="9.6640625" style="1" customWidth="1"/>
    <col min="5654" max="5655" width="9.5546875" style="1" customWidth="1"/>
    <col min="5656" max="5657" width="10" style="1" customWidth="1"/>
    <col min="5658" max="5658" width="12" style="1" customWidth="1"/>
    <col min="5659" max="5659" width="0" style="1" hidden="1" customWidth="1"/>
    <col min="5660" max="5660" width="12.109375" style="1" customWidth="1"/>
    <col min="5661" max="5661" width="11.33203125" style="1" customWidth="1"/>
    <col min="5662" max="5662" width="10.109375" style="1" customWidth="1"/>
    <col min="5663" max="5681" width="0" style="1" hidden="1" customWidth="1"/>
    <col min="5682" max="5884" width="9.109375" style="1"/>
    <col min="5885" max="5885" width="7.109375" style="1" customWidth="1"/>
    <col min="5886" max="5887" width="11.5546875" style="1" customWidth="1"/>
    <col min="5888" max="5888" width="11.6640625" style="1" customWidth="1"/>
    <col min="5889" max="5890" width="12" style="1" customWidth="1"/>
    <col min="5891" max="5891" width="11.44140625" style="1" customWidth="1"/>
    <col min="5892" max="5894" width="11.33203125" style="1" customWidth="1"/>
    <col min="5895" max="5896" width="12.5546875" style="1" customWidth="1"/>
    <col min="5897" max="5897" width="12.33203125" style="1" customWidth="1"/>
    <col min="5898" max="5899" width="11.5546875" style="1" customWidth="1"/>
    <col min="5900" max="5900" width="11.6640625" style="1" customWidth="1"/>
    <col min="5901" max="5901" width="2.109375" style="1" customWidth="1"/>
    <col min="5902" max="5902" width="8.5546875" style="1" customWidth="1"/>
    <col min="5903" max="5903" width="9.88671875" style="1" customWidth="1"/>
    <col min="5904" max="5904" width="8.6640625" style="1" customWidth="1"/>
    <col min="5905" max="5905" width="9.6640625" style="1" customWidth="1"/>
    <col min="5906" max="5906" width="10.109375" style="1" customWidth="1"/>
    <col min="5907" max="5907" width="9.33203125" style="1" customWidth="1"/>
    <col min="5908" max="5909" width="9.6640625" style="1" customWidth="1"/>
    <col min="5910" max="5911" width="9.5546875" style="1" customWidth="1"/>
    <col min="5912" max="5913" width="10" style="1" customWidth="1"/>
    <col min="5914" max="5914" width="12" style="1" customWidth="1"/>
    <col min="5915" max="5915" width="0" style="1" hidden="1" customWidth="1"/>
    <col min="5916" max="5916" width="12.109375" style="1" customWidth="1"/>
    <col min="5917" max="5917" width="11.33203125" style="1" customWidth="1"/>
    <col min="5918" max="5918" width="10.109375" style="1" customWidth="1"/>
    <col min="5919" max="5937" width="0" style="1" hidden="1" customWidth="1"/>
    <col min="5938" max="6140" width="9.109375" style="1"/>
    <col min="6141" max="6141" width="7.109375" style="1" customWidth="1"/>
    <col min="6142" max="6143" width="11.5546875" style="1" customWidth="1"/>
    <col min="6144" max="6144" width="11.6640625" style="1" customWidth="1"/>
    <col min="6145" max="6146" width="12" style="1" customWidth="1"/>
    <col min="6147" max="6147" width="11.44140625" style="1" customWidth="1"/>
    <col min="6148" max="6150" width="11.33203125" style="1" customWidth="1"/>
    <col min="6151" max="6152" width="12.5546875" style="1" customWidth="1"/>
    <col min="6153" max="6153" width="12.33203125" style="1" customWidth="1"/>
    <col min="6154" max="6155" width="11.5546875" style="1" customWidth="1"/>
    <col min="6156" max="6156" width="11.6640625" style="1" customWidth="1"/>
    <col min="6157" max="6157" width="2.109375" style="1" customWidth="1"/>
    <col min="6158" max="6158" width="8.5546875" style="1" customWidth="1"/>
    <col min="6159" max="6159" width="9.88671875" style="1" customWidth="1"/>
    <col min="6160" max="6160" width="8.6640625" style="1" customWidth="1"/>
    <col min="6161" max="6161" width="9.6640625" style="1" customWidth="1"/>
    <col min="6162" max="6162" width="10.109375" style="1" customWidth="1"/>
    <col min="6163" max="6163" width="9.33203125" style="1" customWidth="1"/>
    <col min="6164" max="6165" width="9.6640625" style="1" customWidth="1"/>
    <col min="6166" max="6167" width="9.5546875" style="1" customWidth="1"/>
    <col min="6168" max="6169" width="10" style="1" customWidth="1"/>
    <col min="6170" max="6170" width="12" style="1" customWidth="1"/>
    <col min="6171" max="6171" width="0" style="1" hidden="1" customWidth="1"/>
    <col min="6172" max="6172" width="12.109375" style="1" customWidth="1"/>
    <col min="6173" max="6173" width="11.33203125" style="1" customWidth="1"/>
    <col min="6174" max="6174" width="10.109375" style="1" customWidth="1"/>
    <col min="6175" max="6193" width="0" style="1" hidden="1" customWidth="1"/>
    <col min="6194" max="6396" width="9.109375" style="1"/>
    <col min="6397" max="6397" width="7.109375" style="1" customWidth="1"/>
    <col min="6398" max="6399" width="11.5546875" style="1" customWidth="1"/>
    <col min="6400" max="6400" width="11.6640625" style="1" customWidth="1"/>
    <col min="6401" max="6402" width="12" style="1" customWidth="1"/>
    <col min="6403" max="6403" width="11.44140625" style="1" customWidth="1"/>
    <col min="6404" max="6406" width="11.33203125" style="1" customWidth="1"/>
    <col min="6407" max="6408" width="12.5546875" style="1" customWidth="1"/>
    <col min="6409" max="6409" width="12.33203125" style="1" customWidth="1"/>
    <col min="6410" max="6411" width="11.5546875" style="1" customWidth="1"/>
    <col min="6412" max="6412" width="11.6640625" style="1" customWidth="1"/>
    <col min="6413" max="6413" width="2.109375" style="1" customWidth="1"/>
    <col min="6414" max="6414" width="8.5546875" style="1" customWidth="1"/>
    <col min="6415" max="6415" width="9.88671875" style="1" customWidth="1"/>
    <col min="6416" max="6416" width="8.6640625" style="1" customWidth="1"/>
    <col min="6417" max="6417" width="9.6640625" style="1" customWidth="1"/>
    <col min="6418" max="6418" width="10.109375" style="1" customWidth="1"/>
    <col min="6419" max="6419" width="9.33203125" style="1" customWidth="1"/>
    <col min="6420" max="6421" width="9.6640625" style="1" customWidth="1"/>
    <col min="6422" max="6423" width="9.5546875" style="1" customWidth="1"/>
    <col min="6424" max="6425" width="10" style="1" customWidth="1"/>
    <col min="6426" max="6426" width="12" style="1" customWidth="1"/>
    <col min="6427" max="6427" width="0" style="1" hidden="1" customWidth="1"/>
    <col min="6428" max="6428" width="12.109375" style="1" customWidth="1"/>
    <col min="6429" max="6429" width="11.33203125" style="1" customWidth="1"/>
    <col min="6430" max="6430" width="10.109375" style="1" customWidth="1"/>
    <col min="6431" max="6449" width="0" style="1" hidden="1" customWidth="1"/>
    <col min="6450" max="6652" width="9.109375" style="1"/>
    <col min="6653" max="6653" width="7.109375" style="1" customWidth="1"/>
    <col min="6654" max="6655" width="11.5546875" style="1" customWidth="1"/>
    <col min="6656" max="6656" width="11.6640625" style="1" customWidth="1"/>
    <col min="6657" max="6658" width="12" style="1" customWidth="1"/>
    <col min="6659" max="6659" width="11.44140625" style="1" customWidth="1"/>
    <col min="6660" max="6662" width="11.33203125" style="1" customWidth="1"/>
    <col min="6663" max="6664" width="12.5546875" style="1" customWidth="1"/>
    <col min="6665" max="6665" width="12.33203125" style="1" customWidth="1"/>
    <col min="6666" max="6667" width="11.5546875" style="1" customWidth="1"/>
    <col min="6668" max="6668" width="11.6640625" style="1" customWidth="1"/>
    <col min="6669" max="6669" width="2.109375" style="1" customWidth="1"/>
    <col min="6670" max="6670" width="8.5546875" style="1" customWidth="1"/>
    <col min="6671" max="6671" width="9.88671875" style="1" customWidth="1"/>
    <col min="6672" max="6672" width="8.6640625" style="1" customWidth="1"/>
    <col min="6673" max="6673" width="9.6640625" style="1" customWidth="1"/>
    <col min="6674" max="6674" width="10.109375" style="1" customWidth="1"/>
    <col min="6675" max="6675" width="9.33203125" style="1" customWidth="1"/>
    <col min="6676" max="6677" width="9.6640625" style="1" customWidth="1"/>
    <col min="6678" max="6679" width="9.5546875" style="1" customWidth="1"/>
    <col min="6680" max="6681" width="10" style="1" customWidth="1"/>
    <col min="6682" max="6682" width="12" style="1" customWidth="1"/>
    <col min="6683" max="6683" width="0" style="1" hidden="1" customWidth="1"/>
    <col min="6684" max="6684" width="12.109375" style="1" customWidth="1"/>
    <col min="6685" max="6685" width="11.33203125" style="1" customWidth="1"/>
    <col min="6686" max="6686" width="10.109375" style="1" customWidth="1"/>
    <col min="6687" max="6705" width="0" style="1" hidden="1" customWidth="1"/>
    <col min="6706" max="6908" width="9.109375" style="1"/>
    <col min="6909" max="6909" width="7.109375" style="1" customWidth="1"/>
    <col min="6910" max="6911" width="11.5546875" style="1" customWidth="1"/>
    <col min="6912" max="6912" width="11.6640625" style="1" customWidth="1"/>
    <col min="6913" max="6914" width="12" style="1" customWidth="1"/>
    <col min="6915" max="6915" width="11.44140625" style="1" customWidth="1"/>
    <col min="6916" max="6918" width="11.33203125" style="1" customWidth="1"/>
    <col min="6919" max="6920" width="12.5546875" style="1" customWidth="1"/>
    <col min="6921" max="6921" width="12.33203125" style="1" customWidth="1"/>
    <col min="6922" max="6923" width="11.5546875" style="1" customWidth="1"/>
    <col min="6924" max="6924" width="11.6640625" style="1" customWidth="1"/>
    <col min="6925" max="6925" width="2.109375" style="1" customWidth="1"/>
    <col min="6926" max="6926" width="8.5546875" style="1" customWidth="1"/>
    <col min="6927" max="6927" width="9.88671875" style="1" customWidth="1"/>
    <col min="6928" max="6928" width="8.6640625" style="1" customWidth="1"/>
    <col min="6929" max="6929" width="9.6640625" style="1" customWidth="1"/>
    <col min="6930" max="6930" width="10.109375" style="1" customWidth="1"/>
    <col min="6931" max="6931" width="9.33203125" style="1" customWidth="1"/>
    <col min="6932" max="6933" width="9.6640625" style="1" customWidth="1"/>
    <col min="6934" max="6935" width="9.5546875" style="1" customWidth="1"/>
    <col min="6936" max="6937" width="10" style="1" customWidth="1"/>
    <col min="6938" max="6938" width="12" style="1" customWidth="1"/>
    <col min="6939" max="6939" width="0" style="1" hidden="1" customWidth="1"/>
    <col min="6940" max="6940" width="12.109375" style="1" customWidth="1"/>
    <col min="6941" max="6941" width="11.33203125" style="1" customWidth="1"/>
    <col min="6942" max="6942" width="10.109375" style="1" customWidth="1"/>
    <col min="6943" max="6961" width="0" style="1" hidden="1" customWidth="1"/>
    <col min="6962" max="7164" width="9.109375" style="1"/>
    <col min="7165" max="7165" width="7.109375" style="1" customWidth="1"/>
    <col min="7166" max="7167" width="11.5546875" style="1" customWidth="1"/>
    <col min="7168" max="7168" width="11.6640625" style="1" customWidth="1"/>
    <col min="7169" max="7170" width="12" style="1" customWidth="1"/>
    <col min="7171" max="7171" width="11.44140625" style="1" customWidth="1"/>
    <col min="7172" max="7174" width="11.33203125" style="1" customWidth="1"/>
    <col min="7175" max="7176" width="12.5546875" style="1" customWidth="1"/>
    <col min="7177" max="7177" width="12.33203125" style="1" customWidth="1"/>
    <col min="7178" max="7179" width="11.5546875" style="1" customWidth="1"/>
    <col min="7180" max="7180" width="11.6640625" style="1" customWidth="1"/>
    <col min="7181" max="7181" width="2.109375" style="1" customWidth="1"/>
    <col min="7182" max="7182" width="8.5546875" style="1" customWidth="1"/>
    <col min="7183" max="7183" width="9.88671875" style="1" customWidth="1"/>
    <col min="7184" max="7184" width="8.6640625" style="1" customWidth="1"/>
    <col min="7185" max="7185" width="9.6640625" style="1" customWidth="1"/>
    <col min="7186" max="7186" width="10.109375" style="1" customWidth="1"/>
    <col min="7187" max="7187" width="9.33203125" style="1" customWidth="1"/>
    <col min="7188" max="7189" width="9.6640625" style="1" customWidth="1"/>
    <col min="7190" max="7191" width="9.5546875" style="1" customWidth="1"/>
    <col min="7192" max="7193" width="10" style="1" customWidth="1"/>
    <col min="7194" max="7194" width="12" style="1" customWidth="1"/>
    <col min="7195" max="7195" width="0" style="1" hidden="1" customWidth="1"/>
    <col min="7196" max="7196" width="12.109375" style="1" customWidth="1"/>
    <col min="7197" max="7197" width="11.33203125" style="1" customWidth="1"/>
    <col min="7198" max="7198" width="10.109375" style="1" customWidth="1"/>
    <col min="7199" max="7217" width="0" style="1" hidden="1" customWidth="1"/>
    <col min="7218" max="7420" width="9.109375" style="1"/>
    <col min="7421" max="7421" width="7.109375" style="1" customWidth="1"/>
    <col min="7422" max="7423" width="11.5546875" style="1" customWidth="1"/>
    <col min="7424" max="7424" width="11.6640625" style="1" customWidth="1"/>
    <col min="7425" max="7426" width="12" style="1" customWidth="1"/>
    <col min="7427" max="7427" width="11.44140625" style="1" customWidth="1"/>
    <col min="7428" max="7430" width="11.33203125" style="1" customWidth="1"/>
    <col min="7431" max="7432" width="12.5546875" style="1" customWidth="1"/>
    <col min="7433" max="7433" width="12.33203125" style="1" customWidth="1"/>
    <col min="7434" max="7435" width="11.5546875" style="1" customWidth="1"/>
    <col min="7436" max="7436" width="11.6640625" style="1" customWidth="1"/>
    <col min="7437" max="7437" width="2.109375" style="1" customWidth="1"/>
    <col min="7438" max="7438" width="8.5546875" style="1" customWidth="1"/>
    <col min="7439" max="7439" width="9.88671875" style="1" customWidth="1"/>
    <col min="7440" max="7440" width="8.6640625" style="1" customWidth="1"/>
    <col min="7441" max="7441" width="9.6640625" style="1" customWidth="1"/>
    <col min="7442" max="7442" width="10.109375" style="1" customWidth="1"/>
    <col min="7443" max="7443" width="9.33203125" style="1" customWidth="1"/>
    <col min="7444" max="7445" width="9.6640625" style="1" customWidth="1"/>
    <col min="7446" max="7447" width="9.5546875" style="1" customWidth="1"/>
    <col min="7448" max="7449" width="10" style="1" customWidth="1"/>
    <col min="7450" max="7450" width="12" style="1" customWidth="1"/>
    <col min="7451" max="7451" width="0" style="1" hidden="1" customWidth="1"/>
    <col min="7452" max="7452" width="12.109375" style="1" customWidth="1"/>
    <col min="7453" max="7453" width="11.33203125" style="1" customWidth="1"/>
    <col min="7454" max="7454" width="10.109375" style="1" customWidth="1"/>
    <col min="7455" max="7473" width="0" style="1" hidden="1" customWidth="1"/>
    <col min="7474" max="7676" width="9.109375" style="1"/>
    <col min="7677" max="7677" width="7.109375" style="1" customWidth="1"/>
    <col min="7678" max="7679" width="11.5546875" style="1" customWidth="1"/>
    <col min="7680" max="7680" width="11.6640625" style="1" customWidth="1"/>
    <col min="7681" max="7682" width="12" style="1" customWidth="1"/>
    <col min="7683" max="7683" width="11.44140625" style="1" customWidth="1"/>
    <col min="7684" max="7686" width="11.33203125" style="1" customWidth="1"/>
    <col min="7687" max="7688" width="12.5546875" style="1" customWidth="1"/>
    <col min="7689" max="7689" width="12.33203125" style="1" customWidth="1"/>
    <col min="7690" max="7691" width="11.5546875" style="1" customWidth="1"/>
    <col min="7692" max="7692" width="11.6640625" style="1" customWidth="1"/>
    <col min="7693" max="7693" width="2.109375" style="1" customWidth="1"/>
    <col min="7694" max="7694" width="8.5546875" style="1" customWidth="1"/>
    <col min="7695" max="7695" width="9.88671875" style="1" customWidth="1"/>
    <col min="7696" max="7696" width="8.6640625" style="1" customWidth="1"/>
    <col min="7697" max="7697" width="9.6640625" style="1" customWidth="1"/>
    <col min="7698" max="7698" width="10.109375" style="1" customWidth="1"/>
    <col min="7699" max="7699" width="9.33203125" style="1" customWidth="1"/>
    <col min="7700" max="7701" width="9.6640625" style="1" customWidth="1"/>
    <col min="7702" max="7703" width="9.5546875" style="1" customWidth="1"/>
    <col min="7704" max="7705" width="10" style="1" customWidth="1"/>
    <col min="7706" max="7706" width="12" style="1" customWidth="1"/>
    <col min="7707" max="7707" width="0" style="1" hidden="1" customWidth="1"/>
    <col min="7708" max="7708" width="12.109375" style="1" customWidth="1"/>
    <col min="7709" max="7709" width="11.33203125" style="1" customWidth="1"/>
    <col min="7710" max="7710" width="10.109375" style="1" customWidth="1"/>
    <col min="7711" max="7729" width="0" style="1" hidden="1" customWidth="1"/>
    <col min="7730" max="7932" width="9.109375" style="1"/>
    <col min="7933" max="7933" width="7.109375" style="1" customWidth="1"/>
    <col min="7934" max="7935" width="11.5546875" style="1" customWidth="1"/>
    <col min="7936" max="7936" width="11.6640625" style="1" customWidth="1"/>
    <col min="7937" max="7938" width="12" style="1" customWidth="1"/>
    <col min="7939" max="7939" width="11.44140625" style="1" customWidth="1"/>
    <col min="7940" max="7942" width="11.33203125" style="1" customWidth="1"/>
    <col min="7943" max="7944" width="12.5546875" style="1" customWidth="1"/>
    <col min="7945" max="7945" width="12.33203125" style="1" customWidth="1"/>
    <col min="7946" max="7947" width="11.5546875" style="1" customWidth="1"/>
    <col min="7948" max="7948" width="11.6640625" style="1" customWidth="1"/>
    <col min="7949" max="7949" width="2.109375" style="1" customWidth="1"/>
    <col min="7950" max="7950" width="8.5546875" style="1" customWidth="1"/>
    <col min="7951" max="7951" width="9.88671875" style="1" customWidth="1"/>
    <col min="7952" max="7952" width="8.6640625" style="1" customWidth="1"/>
    <col min="7953" max="7953" width="9.6640625" style="1" customWidth="1"/>
    <col min="7954" max="7954" width="10.109375" style="1" customWidth="1"/>
    <col min="7955" max="7955" width="9.33203125" style="1" customWidth="1"/>
    <col min="7956" max="7957" width="9.6640625" style="1" customWidth="1"/>
    <col min="7958" max="7959" width="9.5546875" style="1" customWidth="1"/>
    <col min="7960" max="7961" width="10" style="1" customWidth="1"/>
    <col min="7962" max="7962" width="12" style="1" customWidth="1"/>
    <col min="7963" max="7963" width="0" style="1" hidden="1" customWidth="1"/>
    <col min="7964" max="7964" width="12.109375" style="1" customWidth="1"/>
    <col min="7965" max="7965" width="11.33203125" style="1" customWidth="1"/>
    <col min="7966" max="7966" width="10.109375" style="1" customWidth="1"/>
    <col min="7967" max="7985" width="0" style="1" hidden="1" customWidth="1"/>
    <col min="7986" max="8188" width="9.109375" style="1"/>
    <col min="8189" max="8189" width="7.109375" style="1" customWidth="1"/>
    <col min="8190" max="8191" width="11.5546875" style="1" customWidth="1"/>
    <col min="8192" max="8192" width="11.6640625" style="1" customWidth="1"/>
    <col min="8193" max="8194" width="12" style="1" customWidth="1"/>
    <col min="8195" max="8195" width="11.44140625" style="1" customWidth="1"/>
    <col min="8196" max="8198" width="11.33203125" style="1" customWidth="1"/>
    <col min="8199" max="8200" width="12.5546875" style="1" customWidth="1"/>
    <col min="8201" max="8201" width="12.33203125" style="1" customWidth="1"/>
    <col min="8202" max="8203" width="11.5546875" style="1" customWidth="1"/>
    <col min="8204" max="8204" width="11.6640625" style="1" customWidth="1"/>
    <col min="8205" max="8205" width="2.109375" style="1" customWidth="1"/>
    <col min="8206" max="8206" width="8.5546875" style="1" customWidth="1"/>
    <col min="8207" max="8207" width="9.88671875" style="1" customWidth="1"/>
    <col min="8208" max="8208" width="8.6640625" style="1" customWidth="1"/>
    <col min="8209" max="8209" width="9.6640625" style="1" customWidth="1"/>
    <col min="8210" max="8210" width="10.109375" style="1" customWidth="1"/>
    <col min="8211" max="8211" width="9.33203125" style="1" customWidth="1"/>
    <col min="8212" max="8213" width="9.6640625" style="1" customWidth="1"/>
    <col min="8214" max="8215" width="9.5546875" style="1" customWidth="1"/>
    <col min="8216" max="8217" width="10" style="1" customWidth="1"/>
    <col min="8218" max="8218" width="12" style="1" customWidth="1"/>
    <col min="8219" max="8219" width="0" style="1" hidden="1" customWidth="1"/>
    <col min="8220" max="8220" width="12.109375" style="1" customWidth="1"/>
    <col min="8221" max="8221" width="11.33203125" style="1" customWidth="1"/>
    <col min="8222" max="8222" width="10.109375" style="1" customWidth="1"/>
    <col min="8223" max="8241" width="0" style="1" hidden="1" customWidth="1"/>
    <col min="8242" max="8444" width="9.109375" style="1"/>
    <col min="8445" max="8445" width="7.109375" style="1" customWidth="1"/>
    <col min="8446" max="8447" width="11.5546875" style="1" customWidth="1"/>
    <col min="8448" max="8448" width="11.6640625" style="1" customWidth="1"/>
    <col min="8449" max="8450" width="12" style="1" customWidth="1"/>
    <col min="8451" max="8451" width="11.44140625" style="1" customWidth="1"/>
    <col min="8452" max="8454" width="11.33203125" style="1" customWidth="1"/>
    <col min="8455" max="8456" width="12.5546875" style="1" customWidth="1"/>
    <col min="8457" max="8457" width="12.33203125" style="1" customWidth="1"/>
    <col min="8458" max="8459" width="11.5546875" style="1" customWidth="1"/>
    <col min="8460" max="8460" width="11.6640625" style="1" customWidth="1"/>
    <col min="8461" max="8461" width="2.109375" style="1" customWidth="1"/>
    <col min="8462" max="8462" width="8.5546875" style="1" customWidth="1"/>
    <col min="8463" max="8463" width="9.88671875" style="1" customWidth="1"/>
    <col min="8464" max="8464" width="8.6640625" style="1" customWidth="1"/>
    <col min="8465" max="8465" width="9.6640625" style="1" customWidth="1"/>
    <col min="8466" max="8466" width="10.109375" style="1" customWidth="1"/>
    <col min="8467" max="8467" width="9.33203125" style="1" customWidth="1"/>
    <col min="8468" max="8469" width="9.6640625" style="1" customWidth="1"/>
    <col min="8470" max="8471" width="9.5546875" style="1" customWidth="1"/>
    <col min="8472" max="8473" width="10" style="1" customWidth="1"/>
    <col min="8474" max="8474" width="12" style="1" customWidth="1"/>
    <col min="8475" max="8475" width="0" style="1" hidden="1" customWidth="1"/>
    <col min="8476" max="8476" width="12.109375" style="1" customWidth="1"/>
    <col min="8477" max="8477" width="11.33203125" style="1" customWidth="1"/>
    <col min="8478" max="8478" width="10.109375" style="1" customWidth="1"/>
    <col min="8479" max="8497" width="0" style="1" hidden="1" customWidth="1"/>
    <col min="8498" max="8700" width="9.109375" style="1"/>
    <col min="8701" max="8701" width="7.109375" style="1" customWidth="1"/>
    <col min="8702" max="8703" width="11.5546875" style="1" customWidth="1"/>
    <col min="8704" max="8704" width="11.6640625" style="1" customWidth="1"/>
    <col min="8705" max="8706" width="12" style="1" customWidth="1"/>
    <col min="8707" max="8707" width="11.44140625" style="1" customWidth="1"/>
    <col min="8708" max="8710" width="11.33203125" style="1" customWidth="1"/>
    <col min="8711" max="8712" width="12.5546875" style="1" customWidth="1"/>
    <col min="8713" max="8713" width="12.33203125" style="1" customWidth="1"/>
    <col min="8714" max="8715" width="11.5546875" style="1" customWidth="1"/>
    <col min="8716" max="8716" width="11.6640625" style="1" customWidth="1"/>
    <col min="8717" max="8717" width="2.109375" style="1" customWidth="1"/>
    <col min="8718" max="8718" width="8.5546875" style="1" customWidth="1"/>
    <col min="8719" max="8719" width="9.88671875" style="1" customWidth="1"/>
    <col min="8720" max="8720" width="8.6640625" style="1" customWidth="1"/>
    <col min="8721" max="8721" width="9.6640625" style="1" customWidth="1"/>
    <col min="8722" max="8722" width="10.109375" style="1" customWidth="1"/>
    <col min="8723" max="8723" width="9.33203125" style="1" customWidth="1"/>
    <col min="8724" max="8725" width="9.6640625" style="1" customWidth="1"/>
    <col min="8726" max="8727" width="9.5546875" style="1" customWidth="1"/>
    <col min="8728" max="8729" width="10" style="1" customWidth="1"/>
    <col min="8730" max="8730" width="12" style="1" customWidth="1"/>
    <col min="8731" max="8731" width="0" style="1" hidden="1" customWidth="1"/>
    <col min="8732" max="8732" width="12.109375" style="1" customWidth="1"/>
    <col min="8733" max="8733" width="11.33203125" style="1" customWidth="1"/>
    <col min="8734" max="8734" width="10.109375" style="1" customWidth="1"/>
    <col min="8735" max="8753" width="0" style="1" hidden="1" customWidth="1"/>
    <col min="8754" max="8956" width="9.109375" style="1"/>
    <col min="8957" max="8957" width="7.109375" style="1" customWidth="1"/>
    <col min="8958" max="8959" width="11.5546875" style="1" customWidth="1"/>
    <col min="8960" max="8960" width="11.6640625" style="1" customWidth="1"/>
    <col min="8961" max="8962" width="12" style="1" customWidth="1"/>
    <col min="8963" max="8963" width="11.44140625" style="1" customWidth="1"/>
    <col min="8964" max="8966" width="11.33203125" style="1" customWidth="1"/>
    <col min="8967" max="8968" width="12.5546875" style="1" customWidth="1"/>
    <col min="8969" max="8969" width="12.33203125" style="1" customWidth="1"/>
    <col min="8970" max="8971" width="11.5546875" style="1" customWidth="1"/>
    <col min="8972" max="8972" width="11.6640625" style="1" customWidth="1"/>
    <col min="8973" max="8973" width="2.109375" style="1" customWidth="1"/>
    <col min="8974" max="8974" width="8.5546875" style="1" customWidth="1"/>
    <col min="8975" max="8975" width="9.88671875" style="1" customWidth="1"/>
    <col min="8976" max="8976" width="8.6640625" style="1" customWidth="1"/>
    <col min="8977" max="8977" width="9.6640625" style="1" customWidth="1"/>
    <col min="8978" max="8978" width="10.109375" style="1" customWidth="1"/>
    <col min="8979" max="8979" width="9.33203125" style="1" customWidth="1"/>
    <col min="8980" max="8981" width="9.6640625" style="1" customWidth="1"/>
    <col min="8982" max="8983" width="9.5546875" style="1" customWidth="1"/>
    <col min="8984" max="8985" width="10" style="1" customWidth="1"/>
    <col min="8986" max="8986" width="12" style="1" customWidth="1"/>
    <col min="8987" max="8987" width="0" style="1" hidden="1" customWidth="1"/>
    <col min="8988" max="8988" width="12.109375" style="1" customWidth="1"/>
    <col min="8989" max="8989" width="11.33203125" style="1" customWidth="1"/>
    <col min="8990" max="8990" width="10.109375" style="1" customWidth="1"/>
    <col min="8991" max="9009" width="0" style="1" hidden="1" customWidth="1"/>
    <col min="9010" max="9212" width="9.109375" style="1"/>
    <col min="9213" max="9213" width="7.109375" style="1" customWidth="1"/>
    <col min="9214" max="9215" width="11.5546875" style="1" customWidth="1"/>
    <col min="9216" max="9216" width="11.6640625" style="1" customWidth="1"/>
    <col min="9217" max="9218" width="12" style="1" customWidth="1"/>
    <col min="9219" max="9219" width="11.44140625" style="1" customWidth="1"/>
    <col min="9220" max="9222" width="11.33203125" style="1" customWidth="1"/>
    <col min="9223" max="9224" width="12.5546875" style="1" customWidth="1"/>
    <col min="9225" max="9225" width="12.33203125" style="1" customWidth="1"/>
    <col min="9226" max="9227" width="11.5546875" style="1" customWidth="1"/>
    <col min="9228" max="9228" width="11.6640625" style="1" customWidth="1"/>
    <col min="9229" max="9229" width="2.109375" style="1" customWidth="1"/>
    <col min="9230" max="9230" width="8.5546875" style="1" customWidth="1"/>
    <col min="9231" max="9231" width="9.88671875" style="1" customWidth="1"/>
    <col min="9232" max="9232" width="8.6640625" style="1" customWidth="1"/>
    <col min="9233" max="9233" width="9.6640625" style="1" customWidth="1"/>
    <col min="9234" max="9234" width="10.109375" style="1" customWidth="1"/>
    <col min="9235" max="9235" width="9.33203125" style="1" customWidth="1"/>
    <col min="9236" max="9237" width="9.6640625" style="1" customWidth="1"/>
    <col min="9238" max="9239" width="9.5546875" style="1" customWidth="1"/>
    <col min="9240" max="9241" width="10" style="1" customWidth="1"/>
    <col min="9242" max="9242" width="12" style="1" customWidth="1"/>
    <col min="9243" max="9243" width="0" style="1" hidden="1" customWidth="1"/>
    <col min="9244" max="9244" width="12.109375" style="1" customWidth="1"/>
    <col min="9245" max="9245" width="11.33203125" style="1" customWidth="1"/>
    <col min="9246" max="9246" width="10.109375" style="1" customWidth="1"/>
    <col min="9247" max="9265" width="0" style="1" hidden="1" customWidth="1"/>
    <col min="9266" max="9468" width="9.109375" style="1"/>
    <col min="9469" max="9469" width="7.109375" style="1" customWidth="1"/>
    <col min="9470" max="9471" width="11.5546875" style="1" customWidth="1"/>
    <col min="9472" max="9472" width="11.6640625" style="1" customWidth="1"/>
    <col min="9473" max="9474" width="12" style="1" customWidth="1"/>
    <col min="9475" max="9475" width="11.44140625" style="1" customWidth="1"/>
    <col min="9476" max="9478" width="11.33203125" style="1" customWidth="1"/>
    <col min="9479" max="9480" width="12.5546875" style="1" customWidth="1"/>
    <col min="9481" max="9481" width="12.33203125" style="1" customWidth="1"/>
    <col min="9482" max="9483" width="11.5546875" style="1" customWidth="1"/>
    <col min="9484" max="9484" width="11.6640625" style="1" customWidth="1"/>
    <col min="9485" max="9485" width="2.109375" style="1" customWidth="1"/>
    <col min="9486" max="9486" width="8.5546875" style="1" customWidth="1"/>
    <col min="9487" max="9487" width="9.88671875" style="1" customWidth="1"/>
    <col min="9488" max="9488" width="8.6640625" style="1" customWidth="1"/>
    <col min="9489" max="9489" width="9.6640625" style="1" customWidth="1"/>
    <col min="9490" max="9490" width="10.109375" style="1" customWidth="1"/>
    <col min="9491" max="9491" width="9.33203125" style="1" customWidth="1"/>
    <col min="9492" max="9493" width="9.6640625" style="1" customWidth="1"/>
    <col min="9494" max="9495" width="9.5546875" style="1" customWidth="1"/>
    <col min="9496" max="9497" width="10" style="1" customWidth="1"/>
    <col min="9498" max="9498" width="12" style="1" customWidth="1"/>
    <col min="9499" max="9499" width="0" style="1" hidden="1" customWidth="1"/>
    <col min="9500" max="9500" width="12.109375" style="1" customWidth="1"/>
    <col min="9501" max="9501" width="11.33203125" style="1" customWidth="1"/>
    <col min="9502" max="9502" width="10.109375" style="1" customWidth="1"/>
    <col min="9503" max="9521" width="0" style="1" hidden="1" customWidth="1"/>
    <col min="9522" max="9724" width="9.109375" style="1"/>
    <col min="9725" max="9725" width="7.109375" style="1" customWidth="1"/>
    <col min="9726" max="9727" width="11.5546875" style="1" customWidth="1"/>
    <col min="9728" max="9728" width="11.6640625" style="1" customWidth="1"/>
    <col min="9729" max="9730" width="12" style="1" customWidth="1"/>
    <col min="9731" max="9731" width="11.44140625" style="1" customWidth="1"/>
    <col min="9732" max="9734" width="11.33203125" style="1" customWidth="1"/>
    <col min="9735" max="9736" width="12.5546875" style="1" customWidth="1"/>
    <col min="9737" max="9737" width="12.33203125" style="1" customWidth="1"/>
    <col min="9738" max="9739" width="11.5546875" style="1" customWidth="1"/>
    <col min="9740" max="9740" width="11.6640625" style="1" customWidth="1"/>
    <col min="9741" max="9741" width="2.109375" style="1" customWidth="1"/>
    <col min="9742" max="9742" width="8.5546875" style="1" customWidth="1"/>
    <col min="9743" max="9743" width="9.88671875" style="1" customWidth="1"/>
    <col min="9744" max="9744" width="8.6640625" style="1" customWidth="1"/>
    <col min="9745" max="9745" width="9.6640625" style="1" customWidth="1"/>
    <col min="9746" max="9746" width="10.109375" style="1" customWidth="1"/>
    <col min="9747" max="9747" width="9.33203125" style="1" customWidth="1"/>
    <col min="9748" max="9749" width="9.6640625" style="1" customWidth="1"/>
    <col min="9750" max="9751" width="9.5546875" style="1" customWidth="1"/>
    <col min="9752" max="9753" width="10" style="1" customWidth="1"/>
    <col min="9754" max="9754" width="12" style="1" customWidth="1"/>
    <col min="9755" max="9755" width="0" style="1" hidden="1" customWidth="1"/>
    <col min="9756" max="9756" width="12.109375" style="1" customWidth="1"/>
    <col min="9757" max="9757" width="11.33203125" style="1" customWidth="1"/>
    <col min="9758" max="9758" width="10.109375" style="1" customWidth="1"/>
    <col min="9759" max="9777" width="0" style="1" hidden="1" customWidth="1"/>
    <col min="9778" max="9980" width="9.109375" style="1"/>
    <col min="9981" max="9981" width="7.109375" style="1" customWidth="1"/>
    <col min="9982" max="9983" width="11.5546875" style="1" customWidth="1"/>
    <col min="9984" max="9984" width="11.6640625" style="1" customWidth="1"/>
    <col min="9985" max="9986" width="12" style="1" customWidth="1"/>
    <col min="9987" max="9987" width="11.44140625" style="1" customWidth="1"/>
    <col min="9988" max="9990" width="11.33203125" style="1" customWidth="1"/>
    <col min="9991" max="9992" width="12.5546875" style="1" customWidth="1"/>
    <col min="9993" max="9993" width="12.33203125" style="1" customWidth="1"/>
    <col min="9994" max="9995" width="11.5546875" style="1" customWidth="1"/>
    <col min="9996" max="9996" width="11.6640625" style="1" customWidth="1"/>
    <col min="9997" max="9997" width="2.109375" style="1" customWidth="1"/>
    <col min="9998" max="9998" width="8.5546875" style="1" customWidth="1"/>
    <col min="9999" max="9999" width="9.88671875" style="1" customWidth="1"/>
    <col min="10000" max="10000" width="8.6640625" style="1" customWidth="1"/>
    <col min="10001" max="10001" width="9.6640625" style="1" customWidth="1"/>
    <col min="10002" max="10002" width="10.109375" style="1" customWidth="1"/>
    <col min="10003" max="10003" width="9.33203125" style="1" customWidth="1"/>
    <col min="10004" max="10005" width="9.6640625" style="1" customWidth="1"/>
    <col min="10006" max="10007" width="9.5546875" style="1" customWidth="1"/>
    <col min="10008" max="10009" width="10" style="1" customWidth="1"/>
    <col min="10010" max="10010" width="12" style="1" customWidth="1"/>
    <col min="10011" max="10011" width="0" style="1" hidden="1" customWidth="1"/>
    <col min="10012" max="10012" width="12.109375" style="1" customWidth="1"/>
    <col min="10013" max="10013" width="11.33203125" style="1" customWidth="1"/>
    <col min="10014" max="10014" width="10.109375" style="1" customWidth="1"/>
    <col min="10015" max="10033" width="0" style="1" hidden="1" customWidth="1"/>
    <col min="10034" max="10236" width="9.109375" style="1"/>
    <col min="10237" max="10237" width="7.109375" style="1" customWidth="1"/>
    <col min="10238" max="10239" width="11.5546875" style="1" customWidth="1"/>
    <col min="10240" max="10240" width="11.6640625" style="1" customWidth="1"/>
    <col min="10241" max="10242" width="12" style="1" customWidth="1"/>
    <col min="10243" max="10243" width="11.44140625" style="1" customWidth="1"/>
    <col min="10244" max="10246" width="11.33203125" style="1" customWidth="1"/>
    <col min="10247" max="10248" width="12.5546875" style="1" customWidth="1"/>
    <col min="10249" max="10249" width="12.33203125" style="1" customWidth="1"/>
    <col min="10250" max="10251" width="11.5546875" style="1" customWidth="1"/>
    <col min="10252" max="10252" width="11.6640625" style="1" customWidth="1"/>
    <col min="10253" max="10253" width="2.109375" style="1" customWidth="1"/>
    <col min="10254" max="10254" width="8.5546875" style="1" customWidth="1"/>
    <col min="10255" max="10255" width="9.88671875" style="1" customWidth="1"/>
    <col min="10256" max="10256" width="8.6640625" style="1" customWidth="1"/>
    <col min="10257" max="10257" width="9.6640625" style="1" customWidth="1"/>
    <col min="10258" max="10258" width="10.109375" style="1" customWidth="1"/>
    <col min="10259" max="10259" width="9.33203125" style="1" customWidth="1"/>
    <col min="10260" max="10261" width="9.6640625" style="1" customWidth="1"/>
    <col min="10262" max="10263" width="9.5546875" style="1" customWidth="1"/>
    <col min="10264" max="10265" width="10" style="1" customWidth="1"/>
    <col min="10266" max="10266" width="12" style="1" customWidth="1"/>
    <col min="10267" max="10267" width="0" style="1" hidden="1" customWidth="1"/>
    <col min="10268" max="10268" width="12.109375" style="1" customWidth="1"/>
    <col min="10269" max="10269" width="11.33203125" style="1" customWidth="1"/>
    <col min="10270" max="10270" width="10.109375" style="1" customWidth="1"/>
    <col min="10271" max="10289" width="0" style="1" hidden="1" customWidth="1"/>
    <col min="10290" max="10492" width="9.109375" style="1"/>
    <col min="10493" max="10493" width="7.109375" style="1" customWidth="1"/>
    <col min="10494" max="10495" width="11.5546875" style="1" customWidth="1"/>
    <col min="10496" max="10496" width="11.6640625" style="1" customWidth="1"/>
    <col min="10497" max="10498" width="12" style="1" customWidth="1"/>
    <col min="10499" max="10499" width="11.44140625" style="1" customWidth="1"/>
    <col min="10500" max="10502" width="11.33203125" style="1" customWidth="1"/>
    <col min="10503" max="10504" width="12.5546875" style="1" customWidth="1"/>
    <col min="10505" max="10505" width="12.33203125" style="1" customWidth="1"/>
    <col min="10506" max="10507" width="11.5546875" style="1" customWidth="1"/>
    <col min="10508" max="10508" width="11.6640625" style="1" customWidth="1"/>
    <col min="10509" max="10509" width="2.109375" style="1" customWidth="1"/>
    <col min="10510" max="10510" width="8.5546875" style="1" customWidth="1"/>
    <col min="10511" max="10511" width="9.88671875" style="1" customWidth="1"/>
    <col min="10512" max="10512" width="8.6640625" style="1" customWidth="1"/>
    <col min="10513" max="10513" width="9.6640625" style="1" customWidth="1"/>
    <col min="10514" max="10514" width="10.109375" style="1" customWidth="1"/>
    <col min="10515" max="10515" width="9.33203125" style="1" customWidth="1"/>
    <col min="10516" max="10517" width="9.6640625" style="1" customWidth="1"/>
    <col min="10518" max="10519" width="9.5546875" style="1" customWidth="1"/>
    <col min="10520" max="10521" width="10" style="1" customWidth="1"/>
    <col min="10522" max="10522" width="12" style="1" customWidth="1"/>
    <col min="10523" max="10523" width="0" style="1" hidden="1" customWidth="1"/>
    <col min="10524" max="10524" width="12.109375" style="1" customWidth="1"/>
    <col min="10525" max="10525" width="11.33203125" style="1" customWidth="1"/>
    <col min="10526" max="10526" width="10.109375" style="1" customWidth="1"/>
    <col min="10527" max="10545" width="0" style="1" hidden="1" customWidth="1"/>
    <col min="10546" max="10748" width="9.109375" style="1"/>
    <col min="10749" max="10749" width="7.109375" style="1" customWidth="1"/>
    <col min="10750" max="10751" width="11.5546875" style="1" customWidth="1"/>
    <col min="10752" max="10752" width="11.6640625" style="1" customWidth="1"/>
    <col min="10753" max="10754" width="12" style="1" customWidth="1"/>
    <col min="10755" max="10755" width="11.44140625" style="1" customWidth="1"/>
    <col min="10756" max="10758" width="11.33203125" style="1" customWidth="1"/>
    <col min="10759" max="10760" width="12.5546875" style="1" customWidth="1"/>
    <col min="10761" max="10761" width="12.33203125" style="1" customWidth="1"/>
    <col min="10762" max="10763" width="11.5546875" style="1" customWidth="1"/>
    <col min="10764" max="10764" width="11.6640625" style="1" customWidth="1"/>
    <col min="10765" max="10765" width="2.109375" style="1" customWidth="1"/>
    <col min="10766" max="10766" width="8.5546875" style="1" customWidth="1"/>
    <col min="10767" max="10767" width="9.88671875" style="1" customWidth="1"/>
    <col min="10768" max="10768" width="8.6640625" style="1" customWidth="1"/>
    <col min="10769" max="10769" width="9.6640625" style="1" customWidth="1"/>
    <col min="10770" max="10770" width="10.109375" style="1" customWidth="1"/>
    <col min="10771" max="10771" width="9.33203125" style="1" customWidth="1"/>
    <col min="10772" max="10773" width="9.6640625" style="1" customWidth="1"/>
    <col min="10774" max="10775" width="9.5546875" style="1" customWidth="1"/>
    <col min="10776" max="10777" width="10" style="1" customWidth="1"/>
    <col min="10778" max="10778" width="12" style="1" customWidth="1"/>
    <col min="10779" max="10779" width="0" style="1" hidden="1" customWidth="1"/>
    <col min="10780" max="10780" width="12.109375" style="1" customWidth="1"/>
    <col min="10781" max="10781" width="11.33203125" style="1" customWidth="1"/>
    <col min="10782" max="10782" width="10.109375" style="1" customWidth="1"/>
    <col min="10783" max="10801" width="0" style="1" hidden="1" customWidth="1"/>
    <col min="10802" max="11004" width="9.109375" style="1"/>
    <col min="11005" max="11005" width="7.109375" style="1" customWidth="1"/>
    <col min="11006" max="11007" width="11.5546875" style="1" customWidth="1"/>
    <col min="11008" max="11008" width="11.6640625" style="1" customWidth="1"/>
    <col min="11009" max="11010" width="12" style="1" customWidth="1"/>
    <col min="11011" max="11011" width="11.44140625" style="1" customWidth="1"/>
    <col min="11012" max="11014" width="11.33203125" style="1" customWidth="1"/>
    <col min="11015" max="11016" width="12.5546875" style="1" customWidth="1"/>
    <col min="11017" max="11017" width="12.33203125" style="1" customWidth="1"/>
    <col min="11018" max="11019" width="11.5546875" style="1" customWidth="1"/>
    <col min="11020" max="11020" width="11.6640625" style="1" customWidth="1"/>
    <col min="11021" max="11021" width="2.109375" style="1" customWidth="1"/>
    <col min="11022" max="11022" width="8.5546875" style="1" customWidth="1"/>
    <col min="11023" max="11023" width="9.88671875" style="1" customWidth="1"/>
    <col min="11024" max="11024" width="8.6640625" style="1" customWidth="1"/>
    <col min="11025" max="11025" width="9.6640625" style="1" customWidth="1"/>
    <col min="11026" max="11026" width="10.109375" style="1" customWidth="1"/>
    <col min="11027" max="11027" width="9.33203125" style="1" customWidth="1"/>
    <col min="11028" max="11029" width="9.6640625" style="1" customWidth="1"/>
    <col min="11030" max="11031" width="9.5546875" style="1" customWidth="1"/>
    <col min="11032" max="11033" width="10" style="1" customWidth="1"/>
    <col min="11034" max="11034" width="12" style="1" customWidth="1"/>
    <col min="11035" max="11035" width="0" style="1" hidden="1" customWidth="1"/>
    <col min="11036" max="11036" width="12.109375" style="1" customWidth="1"/>
    <col min="11037" max="11037" width="11.33203125" style="1" customWidth="1"/>
    <col min="11038" max="11038" width="10.109375" style="1" customWidth="1"/>
    <col min="11039" max="11057" width="0" style="1" hidden="1" customWidth="1"/>
    <col min="11058" max="11260" width="9.109375" style="1"/>
    <col min="11261" max="11261" width="7.109375" style="1" customWidth="1"/>
    <col min="11262" max="11263" width="11.5546875" style="1" customWidth="1"/>
    <col min="11264" max="11264" width="11.6640625" style="1" customWidth="1"/>
    <col min="11265" max="11266" width="12" style="1" customWidth="1"/>
    <col min="11267" max="11267" width="11.44140625" style="1" customWidth="1"/>
    <col min="11268" max="11270" width="11.33203125" style="1" customWidth="1"/>
    <col min="11271" max="11272" width="12.5546875" style="1" customWidth="1"/>
    <col min="11273" max="11273" width="12.33203125" style="1" customWidth="1"/>
    <col min="11274" max="11275" width="11.5546875" style="1" customWidth="1"/>
    <col min="11276" max="11276" width="11.6640625" style="1" customWidth="1"/>
    <col min="11277" max="11277" width="2.109375" style="1" customWidth="1"/>
    <col min="11278" max="11278" width="8.5546875" style="1" customWidth="1"/>
    <col min="11279" max="11279" width="9.88671875" style="1" customWidth="1"/>
    <col min="11280" max="11280" width="8.6640625" style="1" customWidth="1"/>
    <col min="11281" max="11281" width="9.6640625" style="1" customWidth="1"/>
    <col min="11282" max="11282" width="10.109375" style="1" customWidth="1"/>
    <col min="11283" max="11283" width="9.33203125" style="1" customWidth="1"/>
    <col min="11284" max="11285" width="9.6640625" style="1" customWidth="1"/>
    <col min="11286" max="11287" width="9.5546875" style="1" customWidth="1"/>
    <col min="11288" max="11289" width="10" style="1" customWidth="1"/>
    <col min="11290" max="11290" width="12" style="1" customWidth="1"/>
    <col min="11291" max="11291" width="0" style="1" hidden="1" customWidth="1"/>
    <col min="11292" max="11292" width="12.109375" style="1" customWidth="1"/>
    <col min="11293" max="11293" width="11.33203125" style="1" customWidth="1"/>
    <col min="11294" max="11294" width="10.109375" style="1" customWidth="1"/>
    <col min="11295" max="11313" width="0" style="1" hidden="1" customWidth="1"/>
    <col min="11314" max="11516" width="9.109375" style="1"/>
    <col min="11517" max="11517" width="7.109375" style="1" customWidth="1"/>
    <col min="11518" max="11519" width="11.5546875" style="1" customWidth="1"/>
    <col min="11520" max="11520" width="11.6640625" style="1" customWidth="1"/>
    <col min="11521" max="11522" width="12" style="1" customWidth="1"/>
    <col min="11523" max="11523" width="11.44140625" style="1" customWidth="1"/>
    <col min="11524" max="11526" width="11.33203125" style="1" customWidth="1"/>
    <col min="11527" max="11528" width="12.5546875" style="1" customWidth="1"/>
    <col min="11529" max="11529" width="12.33203125" style="1" customWidth="1"/>
    <col min="11530" max="11531" width="11.5546875" style="1" customWidth="1"/>
    <col min="11532" max="11532" width="11.6640625" style="1" customWidth="1"/>
    <col min="11533" max="11533" width="2.109375" style="1" customWidth="1"/>
    <col min="11534" max="11534" width="8.5546875" style="1" customWidth="1"/>
    <col min="11535" max="11535" width="9.88671875" style="1" customWidth="1"/>
    <col min="11536" max="11536" width="8.6640625" style="1" customWidth="1"/>
    <col min="11537" max="11537" width="9.6640625" style="1" customWidth="1"/>
    <col min="11538" max="11538" width="10.109375" style="1" customWidth="1"/>
    <col min="11539" max="11539" width="9.33203125" style="1" customWidth="1"/>
    <col min="11540" max="11541" width="9.6640625" style="1" customWidth="1"/>
    <col min="11542" max="11543" width="9.5546875" style="1" customWidth="1"/>
    <col min="11544" max="11545" width="10" style="1" customWidth="1"/>
    <col min="11546" max="11546" width="12" style="1" customWidth="1"/>
    <col min="11547" max="11547" width="0" style="1" hidden="1" customWidth="1"/>
    <col min="11548" max="11548" width="12.109375" style="1" customWidth="1"/>
    <col min="11549" max="11549" width="11.33203125" style="1" customWidth="1"/>
    <col min="11550" max="11550" width="10.109375" style="1" customWidth="1"/>
    <col min="11551" max="11569" width="0" style="1" hidden="1" customWidth="1"/>
    <col min="11570" max="11772" width="9.109375" style="1"/>
    <col min="11773" max="11773" width="7.109375" style="1" customWidth="1"/>
    <col min="11774" max="11775" width="11.5546875" style="1" customWidth="1"/>
    <col min="11776" max="11776" width="11.6640625" style="1" customWidth="1"/>
    <col min="11777" max="11778" width="12" style="1" customWidth="1"/>
    <col min="11779" max="11779" width="11.44140625" style="1" customWidth="1"/>
    <col min="11780" max="11782" width="11.33203125" style="1" customWidth="1"/>
    <col min="11783" max="11784" width="12.5546875" style="1" customWidth="1"/>
    <col min="11785" max="11785" width="12.33203125" style="1" customWidth="1"/>
    <col min="11786" max="11787" width="11.5546875" style="1" customWidth="1"/>
    <col min="11788" max="11788" width="11.6640625" style="1" customWidth="1"/>
    <col min="11789" max="11789" width="2.109375" style="1" customWidth="1"/>
    <col min="11790" max="11790" width="8.5546875" style="1" customWidth="1"/>
    <col min="11791" max="11791" width="9.88671875" style="1" customWidth="1"/>
    <col min="11792" max="11792" width="8.6640625" style="1" customWidth="1"/>
    <col min="11793" max="11793" width="9.6640625" style="1" customWidth="1"/>
    <col min="11794" max="11794" width="10.109375" style="1" customWidth="1"/>
    <col min="11795" max="11795" width="9.33203125" style="1" customWidth="1"/>
    <col min="11796" max="11797" width="9.6640625" style="1" customWidth="1"/>
    <col min="11798" max="11799" width="9.5546875" style="1" customWidth="1"/>
    <col min="11800" max="11801" width="10" style="1" customWidth="1"/>
    <col min="11802" max="11802" width="12" style="1" customWidth="1"/>
    <col min="11803" max="11803" width="0" style="1" hidden="1" customWidth="1"/>
    <col min="11804" max="11804" width="12.109375" style="1" customWidth="1"/>
    <col min="11805" max="11805" width="11.33203125" style="1" customWidth="1"/>
    <col min="11806" max="11806" width="10.109375" style="1" customWidth="1"/>
    <col min="11807" max="11825" width="0" style="1" hidden="1" customWidth="1"/>
    <col min="11826" max="12028" width="9.109375" style="1"/>
    <col min="12029" max="12029" width="7.109375" style="1" customWidth="1"/>
    <col min="12030" max="12031" width="11.5546875" style="1" customWidth="1"/>
    <col min="12032" max="12032" width="11.6640625" style="1" customWidth="1"/>
    <col min="12033" max="12034" width="12" style="1" customWidth="1"/>
    <col min="12035" max="12035" width="11.44140625" style="1" customWidth="1"/>
    <col min="12036" max="12038" width="11.33203125" style="1" customWidth="1"/>
    <col min="12039" max="12040" width="12.5546875" style="1" customWidth="1"/>
    <col min="12041" max="12041" width="12.33203125" style="1" customWidth="1"/>
    <col min="12042" max="12043" width="11.5546875" style="1" customWidth="1"/>
    <col min="12044" max="12044" width="11.6640625" style="1" customWidth="1"/>
    <col min="12045" max="12045" width="2.109375" style="1" customWidth="1"/>
    <col min="12046" max="12046" width="8.5546875" style="1" customWidth="1"/>
    <col min="12047" max="12047" width="9.88671875" style="1" customWidth="1"/>
    <col min="12048" max="12048" width="8.6640625" style="1" customWidth="1"/>
    <col min="12049" max="12049" width="9.6640625" style="1" customWidth="1"/>
    <col min="12050" max="12050" width="10.109375" style="1" customWidth="1"/>
    <col min="12051" max="12051" width="9.33203125" style="1" customWidth="1"/>
    <col min="12052" max="12053" width="9.6640625" style="1" customWidth="1"/>
    <col min="12054" max="12055" width="9.5546875" style="1" customWidth="1"/>
    <col min="12056" max="12057" width="10" style="1" customWidth="1"/>
    <col min="12058" max="12058" width="12" style="1" customWidth="1"/>
    <col min="12059" max="12059" width="0" style="1" hidden="1" customWidth="1"/>
    <col min="12060" max="12060" width="12.109375" style="1" customWidth="1"/>
    <col min="12061" max="12061" width="11.33203125" style="1" customWidth="1"/>
    <col min="12062" max="12062" width="10.109375" style="1" customWidth="1"/>
    <col min="12063" max="12081" width="0" style="1" hidden="1" customWidth="1"/>
    <col min="12082" max="12284" width="9.109375" style="1"/>
    <col min="12285" max="12285" width="7.109375" style="1" customWidth="1"/>
    <col min="12286" max="12287" width="11.5546875" style="1" customWidth="1"/>
    <col min="12288" max="12288" width="11.6640625" style="1" customWidth="1"/>
    <col min="12289" max="12290" width="12" style="1" customWidth="1"/>
    <col min="12291" max="12291" width="11.44140625" style="1" customWidth="1"/>
    <col min="12292" max="12294" width="11.33203125" style="1" customWidth="1"/>
    <col min="12295" max="12296" width="12.5546875" style="1" customWidth="1"/>
    <col min="12297" max="12297" width="12.33203125" style="1" customWidth="1"/>
    <col min="12298" max="12299" width="11.5546875" style="1" customWidth="1"/>
    <col min="12300" max="12300" width="11.6640625" style="1" customWidth="1"/>
    <col min="12301" max="12301" width="2.109375" style="1" customWidth="1"/>
    <col min="12302" max="12302" width="8.5546875" style="1" customWidth="1"/>
    <col min="12303" max="12303" width="9.88671875" style="1" customWidth="1"/>
    <col min="12304" max="12304" width="8.6640625" style="1" customWidth="1"/>
    <col min="12305" max="12305" width="9.6640625" style="1" customWidth="1"/>
    <col min="12306" max="12306" width="10.109375" style="1" customWidth="1"/>
    <col min="12307" max="12307" width="9.33203125" style="1" customWidth="1"/>
    <col min="12308" max="12309" width="9.6640625" style="1" customWidth="1"/>
    <col min="12310" max="12311" width="9.5546875" style="1" customWidth="1"/>
    <col min="12312" max="12313" width="10" style="1" customWidth="1"/>
    <col min="12314" max="12314" width="12" style="1" customWidth="1"/>
    <col min="12315" max="12315" width="0" style="1" hidden="1" customWidth="1"/>
    <col min="12316" max="12316" width="12.109375" style="1" customWidth="1"/>
    <col min="12317" max="12317" width="11.33203125" style="1" customWidth="1"/>
    <col min="12318" max="12318" width="10.109375" style="1" customWidth="1"/>
    <col min="12319" max="12337" width="0" style="1" hidden="1" customWidth="1"/>
    <col min="12338" max="12540" width="9.109375" style="1"/>
    <col min="12541" max="12541" width="7.109375" style="1" customWidth="1"/>
    <col min="12542" max="12543" width="11.5546875" style="1" customWidth="1"/>
    <col min="12544" max="12544" width="11.6640625" style="1" customWidth="1"/>
    <col min="12545" max="12546" width="12" style="1" customWidth="1"/>
    <col min="12547" max="12547" width="11.44140625" style="1" customWidth="1"/>
    <col min="12548" max="12550" width="11.33203125" style="1" customWidth="1"/>
    <col min="12551" max="12552" width="12.5546875" style="1" customWidth="1"/>
    <col min="12553" max="12553" width="12.33203125" style="1" customWidth="1"/>
    <col min="12554" max="12555" width="11.5546875" style="1" customWidth="1"/>
    <col min="12556" max="12556" width="11.6640625" style="1" customWidth="1"/>
    <col min="12557" max="12557" width="2.109375" style="1" customWidth="1"/>
    <col min="12558" max="12558" width="8.5546875" style="1" customWidth="1"/>
    <col min="12559" max="12559" width="9.88671875" style="1" customWidth="1"/>
    <col min="12560" max="12560" width="8.6640625" style="1" customWidth="1"/>
    <col min="12561" max="12561" width="9.6640625" style="1" customWidth="1"/>
    <col min="12562" max="12562" width="10.109375" style="1" customWidth="1"/>
    <col min="12563" max="12563" width="9.33203125" style="1" customWidth="1"/>
    <col min="12564" max="12565" width="9.6640625" style="1" customWidth="1"/>
    <col min="12566" max="12567" width="9.5546875" style="1" customWidth="1"/>
    <col min="12568" max="12569" width="10" style="1" customWidth="1"/>
    <col min="12570" max="12570" width="12" style="1" customWidth="1"/>
    <col min="12571" max="12571" width="0" style="1" hidden="1" customWidth="1"/>
    <col min="12572" max="12572" width="12.109375" style="1" customWidth="1"/>
    <col min="12573" max="12573" width="11.33203125" style="1" customWidth="1"/>
    <col min="12574" max="12574" width="10.109375" style="1" customWidth="1"/>
    <col min="12575" max="12593" width="0" style="1" hidden="1" customWidth="1"/>
    <col min="12594" max="12796" width="9.109375" style="1"/>
    <col min="12797" max="12797" width="7.109375" style="1" customWidth="1"/>
    <col min="12798" max="12799" width="11.5546875" style="1" customWidth="1"/>
    <col min="12800" max="12800" width="11.6640625" style="1" customWidth="1"/>
    <col min="12801" max="12802" width="12" style="1" customWidth="1"/>
    <col min="12803" max="12803" width="11.44140625" style="1" customWidth="1"/>
    <col min="12804" max="12806" width="11.33203125" style="1" customWidth="1"/>
    <col min="12807" max="12808" width="12.5546875" style="1" customWidth="1"/>
    <col min="12809" max="12809" width="12.33203125" style="1" customWidth="1"/>
    <col min="12810" max="12811" width="11.5546875" style="1" customWidth="1"/>
    <col min="12812" max="12812" width="11.6640625" style="1" customWidth="1"/>
    <col min="12813" max="12813" width="2.109375" style="1" customWidth="1"/>
    <col min="12814" max="12814" width="8.5546875" style="1" customWidth="1"/>
    <col min="12815" max="12815" width="9.88671875" style="1" customWidth="1"/>
    <col min="12816" max="12816" width="8.6640625" style="1" customWidth="1"/>
    <col min="12817" max="12817" width="9.6640625" style="1" customWidth="1"/>
    <col min="12818" max="12818" width="10.109375" style="1" customWidth="1"/>
    <col min="12819" max="12819" width="9.33203125" style="1" customWidth="1"/>
    <col min="12820" max="12821" width="9.6640625" style="1" customWidth="1"/>
    <col min="12822" max="12823" width="9.5546875" style="1" customWidth="1"/>
    <col min="12824" max="12825" width="10" style="1" customWidth="1"/>
    <col min="12826" max="12826" width="12" style="1" customWidth="1"/>
    <col min="12827" max="12827" width="0" style="1" hidden="1" customWidth="1"/>
    <col min="12828" max="12828" width="12.109375" style="1" customWidth="1"/>
    <col min="12829" max="12829" width="11.33203125" style="1" customWidth="1"/>
    <col min="12830" max="12830" width="10.109375" style="1" customWidth="1"/>
    <col min="12831" max="12849" width="0" style="1" hidden="1" customWidth="1"/>
    <col min="12850" max="13052" width="9.109375" style="1"/>
    <col min="13053" max="13053" width="7.109375" style="1" customWidth="1"/>
    <col min="13054" max="13055" width="11.5546875" style="1" customWidth="1"/>
    <col min="13056" max="13056" width="11.6640625" style="1" customWidth="1"/>
    <col min="13057" max="13058" width="12" style="1" customWidth="1"/>
    <col min="13059" max="13059" width="11.44140625" style="1" customWidth="1"/>
    <col min="13060" max="13062" width="11.33203125" style="1" customWidth="1"/>
    <col min="13063" max="13064" width="12.5546875" style="1" customWidth="1"/>
    <col min="13065" max="13065" width="12.33203125" style="1" customWidth="1"/>
    <col min="13066" max="13067" width="11.5546875" style="1" customWidth="1"/>
    <col min="13068" max="13068" width="11.6640625" style="1" customWidth="1"/>
    <col min="13069" max="13069" width="2.109375" style="1" customWidth="1"/>
    <col min="13070" max="13070" width="8.5546875" style="1" customWidth="1"/>
    <col min="13071" max="13071" width="9.88671875" style="1" customWidth="1"/>
    <col min="13072" max="13072" width="8.6640625" style="1" customWidth="1"/>
    <col min="13073" max="13073" width="9.6640625" style="1" customWidth="1"/>
    <col min="13074" max="13074" width="10.109375" style="1" customWidth="1"/>
    <col min="13075" max="13075" width="9.33203125" style="1" customWidth="1"/>
    <col min="13076" max="13077" width="9.6640625" style="1" customWidth="1"/>
    <col min="13078" max="13079" width="9.5546875" style="1" customWidth="1"/>
    <col min="13080" max="13081" width="10" style="1" customWidth="1"/>
    <col min="13082" max="13082" width="12" style="1" customWidth="1"/>
    <col min="13083" max="13083" width="0" style="1" hidden="1" customWidth="1"/>
    <col min="13084" max="13084" width="12.109375" style="1" customWidth="1"/>
    <col min="13085" max="13085" width="11.33203125" style="1" customWidth="1"/>
    <col min="13086" max="13086" width="10.109375" style="1" customWidth="1"/>
    <col min="13087" max="13105" width="0" style="1" hidden="1" customWidth="1"/>
    <col min="13106" max="13308" width="9.109375" style="1"/>
    <col min="13309" max="13309" width="7.109375" style="1" customWidth="1"/>
    <col min="13310" max="13311" width="11.5546875" style="1" customWidth="1"/>
    <col min="13312" max="13312" width="11.6640625" style="1" customWidth="1"/>
    <col min="13313" max="13314" width="12" style="1" customWidth="1"/>
    <col min="13315" max="13315" width="11.44140625" style="1" customWidth="1"/>
    <col min="13316" max="13318" width="11.33203125" style="1" customWidth="1"/>
    <col min="13319" max="13320" width="12.5546875" style="1" customWidth="1"/>
    <col min="13321" max="13321" width="12.33203125" style="1" customWidth="1"/>
    <col min="13322" max="13323" width="11.5546875" style="1" customWidth="1"/>
    <col min="13324" max="13324" width="11.6640625" style="1" customWidth="1"/>
    <col min="13325" max="13325" width="2.109375" style="1" customWidth="1"/>
    <col min="13326" max="13326" width="8.5546875" style="1" customWidth="1"/>
    <col min="13327" max="13327" width="9.88671875" style="1" customWidth="1"/>
    <col min="13328" max="13328" width="8.6640625" style="1" customWidth="1"/>
    <col min="13329" max="13329" width="9.6640625" style="1" customWidth="1"/>
    <col min="13330" max="13330" width="10.109375" style="1" customWidth="1"/>
    <col min="13331" max="13331" width="9.33203125" style="1" customWidth="1"/>
    <col min="13332" max="13333" width="9.6640625" style="1" customWidth="1"/>
    <col min="13334" max="13335" width="9.5546875" style="1" customWidth="1"/>
    <col min="13336" max="13337" width="10" style="1" customWidth="1"/>
    <col min="13338" max="13338" width="12" style="1" customWidth="1"/>
    <col min="13339" max="13339" width="0" style="1" hidden="1" customWidth="1"/>
    <col min="13340" max="13340" width="12.109375" style="1" customWidth="1"/>
    <col min="13341" max="13341" width="11.33203125" style="1" customWidth="1"/>
    <col min="13342" max="13342" width="10.109375" style="1" customWidth="1"/>
    <col min="13343" max="13361" width="0" style="1" hidden="1" customWidth="1"/>
    <col min="13362" max="13564" width="9.109375" style="1"/>
    <col min="13565" max="13565" width="7.109375" style="1" customWidth="1"/>
    <col min="13566" max="13567" width="11.5546875" style="1" customWidth="1"/>
    <col min="13568" max="13568" width="11.6640625" style="1" customWidth="1"/>
    <col min="13569" max="13570" width="12" style="1" customWidth="1"/>
    <col min="13571" max="13571" width="11.44140625" style="1" customWidth="1"/>
    <col min="13572" max="13574" width="11.33203125" style="1" customWidth="1"/>
    <col min="13575" max="13576" width="12.5546875" style="1" customWidth="1"/>
    <col min="13577" max="13577" width="12.33203125" style="1" customWidth="1"/>
    <col min="13578" max="13579" width="11.5546875" style="1" customWidth="1"/>
    <col min="13580" max="13580" width="11.6640625" style="1" customWidth="1"/>
    <col min="13581" max="13581" width="2.109375" style="1" customWidth="1"/>
    <col min="13582" max="13582" width="8.5546875" style="1" customWidth="1"/>
    <col min="13583" max="13583" width="9.88671875" style="1" customWidth="1"/>
    <col min="13584" max="13584" width="8.6640625" style="1" customWidth="1"/>
    <col min="13585" max="13585" width="9.6640625" style="1" customWidth="1"/>
    <col min="13586" max="13586" width="10.109375" style="1" customWidth="1"/>
    <col min="13587" max="13587" width="9.33203125" style="1" customWidth="1"/>
    <col min="13588" max="13589" width="9.6640625" style="1" customWidth="1"/>
    <col min="13590" max="13591" width="9.5546875" style="1" customWidth="1"/>
    <col min="13592" max="13593" width="10" style="1" customWidth="1"/>
    <col min="13594" max="13594" width="12" style="1" customWidth="1"/>
    <col min="13595" max="13595" width="0" style="1" hidden="1" customWidth="1"/>
    <col min="13596" max="13596" width="12.109375" style="1" customWidth="1"/>
    <col min="13597" max="13597" width="11.33203125" style="1" customWidth="1"/>
    <col min="13598" max="13598" width="10.109375" style="1" customWidth="1"/>
    <col min="13599" max="13617" width="0" style="1" hidden="1" customWidth="1"/>
    <col min="13618" max="13820" width="9.109375" style="1"/>
    <col min="13821" max="13821" width="7.109375" style="1" customWidth="1"/>
    <col min="13822" max="13823" width="11.5546875" style="1" customWidth="1"/>
    <col min="13824" max="13824" width="11.6640625" style="1" customWidth="1"/>
    <col min="13825" max="13826" width="12" style="1" customWidth="1"/>
    <col min="13827" max="13827" width="11.44140625" style="1" customWidth="1"/>
    <col min="13828" max="13830" width="11.33203125" style="1" customWidth="1"/>
    <col min="13831" max="13832" width="12.5546875" style="1" customWidth="1"/>
    <col min="13833" max="13833" width="12.33203125" style="1" customWidth="1"/>
    <col min="13834" max="13835" width="11.5546875" style="1" customWidth="1"/>
    <col min="13836" max="13836" width="11.6640625" style="1" customWidth="1"/>
    <col min="13837" max="13837" width="2.109375" style="1" customWidth="1"/>
    <col min="13838" max="13838" width="8.5546875" style="1" customWidth="1"/>
    <col min="13839" max="13839" width="9.88671875" style="1" customWidth="1"/>
    <col min="13840" max="13840" width="8.6640625" style="1" customWidth="1"/>
    <col min="13841" max="13841" width="9.6640625" style="1" customWidth="1"/>
    <col min="13842" max="13842" width="10.109375" style="1" customWidth="1"/>
    <col min="13843" max="13843" width="9.33203125" style="1" customWidth="1"/>
    <col min="13844" max="13845" width="9.6640625" style="1" customWidth="1"/>
    <col min="13846" max="13847" width="9.5546875" style="1" customWidth="1"/>
    <col min="13848" max="13849" width="10" style="1" customWidth="1"/>
    <col min="13850" max="13850" width="12" style="1" customWidth="1"/>
    <col min="13851" max="13851" width="0" style="1" hidden="1" customWidth="1"/>
    <col min="13852" max="13852" width="12.109375" style="1" customWidth="1"/>
    <col min="13853" max="13853" width="11.33203125" style="1" customWidth="1"/>
    <col min="13854" max="13854" width="10.109375" style="1" customWidth="1"/>
    <col min="13855" max="13873" width="0" style="1" hidden="1" customWidth="1"/>
    <col min="13874" max="14076" width="9.109375" style="1"/>
    <col min="14077" max="14077" width="7.109375" style="1" customWidth="1"/>
    <col min="14078" max="14079" width="11.5546875" style="1" customWidth="1"/>
    <col min="14080" max="14080" width="11.6640625" style="1" customWidth="1"/>
    <col min="14081" max="14082" width="12" style="1" customWidth="1"/>
    <col min="14083" max="14083" width="11.44140625" style="1" customWidth="1"/>
    <col min="14084" max="14086" width="11.33203125" style="1" customWidth="1"/>
    <col min="14087" max="14088" width="12.5546875" style="1" customWidth="1"/>
    <col min="14089" max="14089" width="12.33203125" style="1" customWidth="1"/>
    <col min="14090" max="14091" width="11.5546875" style="1" customWidth="1"/>
    <col min="14092" max="14092" width="11.6640625" style="1" customWidth="1"/>
    <col min="14093" max="14093" width="2.109375" style="1" customWidth="1"/>
    <col min="14094" max="14094" width="8.5546875" style="1" customWidth="1"/>
    <col min="14095" max="14095" width="9.88671875" style="1" customWidth="1"/>
    <col min="14096" max="14096" width="8.6640625" style="1" customWidth="1"/>
    <col min="14097" max="14097" width="9.6640625" style="1" customWidth="1"/>
    <col min="14098" max="14098" width="10.109375" style="1" customWidth="1"/>
    <col min="14099" max="14099" width="9.33203125" style="1" customWidth="1"/>
    <col min="14100" max="14101" width="9.6640625" style="1" customWidth="1"/>
    <col min="14102" max="14103" width="9.5546875" style="1" customWidth="1"/>
    <col min="14104" max="14105" width="10" style="1" customWidth="1"/>
    <col min="14106" max="14106" width="12" style="1" customWidth="1"/>
    <col min="14107" max="14107" width="0" style="1" hidden="1" customWidth="1"/>
    <col min="14108" max="14108" width="12.109375" style="1" customWidth="1"/>
    <col min="14109" max="14109" width="11.33203125" style="1" customWidth="1"/>
    <col min="14110" max="14110" width="10.109375" style="1" customWidth="1"/>
    <col min="14111" max="14129" width="0" style="1" hidden="1" customWidth="1"/>
    <col min="14130" max="14332" width="9.109375" style="1"/>
    <col min="14333" max="14333" width="7.109375" style="1" customWidth="1"/>
    <col min="14334" max="14335" width="11.5546875" style="1" customWidth="1"/>
    <col min="14336" max="14336" width="11.6640625" style="1" customWidth="1"/>
    <col min="14337" max="14338" width="12" style="1" customWidth="1"/>
    <col min="14339" max="14339" width="11.44140625" style="1" customWidth="1"/>
    <col min="14340" max="14342" width="11.33203125" style="1" customWidth="1"/>
    <col min="14343" max="14344" width="12.5546875" style="1" customWidth="1"/>
    <col min="14345" max="14345" width="12.33203125" style="1" customWidth="1"/>
    <col min="14346" max="14347" width="11.5546875" style="1" customWidth="1"/>
    <col min="14348" max="14348" width="11.6640625" style="1" customWidth="1"/>
    <col min="14349" max="14349" width="2.109375" style="1" customWidth="1"/>
    <col min="14350" max="14350" width="8.5546875" style="1" customWidth="1"/>
    <col min="14351" max="14351" width="9.88671875" style="1" customWidth="1"/>
    <col min="14352" max="14352" width="8.6640625" style="1" customWidth="1"/>
    <col min="14353" max="14353" width="9.6640625" style="1" customWidth="1"/>
    <col min="14354" max="14354" width="10.109375" style="1" customWidth="1"/>
    <col min="14355" max="14355" width="9.33203125" style="1" customWidth="1"/>
    <col min="14356" max="14357" width="9.6640625" style="1" customWidth="1"/>
    <col min="14358" max="14359" width="9.5546875" style="1" customWidth="1"/>
    <col min="14360" max="14361" width="10" style="1" customWidth="1"/>
    <col min="14362" max="14362" width="12" style="1" customWidth="1"/>
    <col min="14363" max="14363" width="0" style="1" hidden="1" customWidth="1"/>
    <col min="14364" max="14364" width="12.109375" style="1" customWidth="1"/>
    <col min="14365" max="14365" width="11.33203125" style="1" customWidth="1"/>
    <col min="14366" max="14366" width="10.109375" style="1" customWidth="1"/>
    <col min="14367" max="14385" width="0" style="1" hidden="1" customWidth="1"/>
    <col min="14386" max="14588" width="9.109375" style="1"/>
    <col min="14589" max="14589" width="7.109375" style="1" customWidth="1"/>
    <col min="14590" max="14591" width="11.5546875" style="1" customWidth="1"/>
    <col min="14592" max="14592" width="11.6640625" style="1" customWidth="1"/>
    <col min="14593" max="14594" width="12" style="1" customWidth="1"/>
    <col min="14595" max="14595" width="11.44140625" style="1" customWidth="1"/>
    <col min="14596" max="14598" width="11.33203125" style="1" customWidth="1"/>
    <col min="14599" max="14600" width="12.5546875" style="1" customWidth="1"/>
    <col min="14601" max="14601" width="12.33203125" style="1" customWidth="1"/>
    <col min="14602" max="14603" width="11.5546875" style="1" customWidth="1"/>
    <col min="14604" max="14604" width="11.6640625" style="1" customWidth="1"/>
    <col min="14605" max="14605" width="2.109375" style="1" customWidth="1"/>
    <col min="14606" max="14606" width="8.5546875" style="1" customWidth="1"/>
    <col min="14607" max="14607" width="9.88671875" style="1" customWidth="1"/>
    <col min="14608" max="14608" width="8.6640625" style="1" customWidth="1"/>
    <col min="14609" max="14609" width="9.6640625" style="1" customWidth="1"/>
    <col min="14610" max="14610" width="10.109375" style="1" customWidth="1"/>
    <col min="14611" max="14611" width="9.33203125" style="1" customWidth="1"/>
    <col min="14612" max="14613" width="9.6640625" style="1" customWidth="1"/>
    <col min="14614" max="14615" width="9.5546875" style="1" customWidth="1"/>
    <col min="14616" max="14617" width="10" style="1" customWidth="1"/>
    <col min="14618" max="14618" width="12" style="1" customWidth="1"/>
    <col min="14619" max="14619" width="0" style="1" hidden="1" customWidth="1"/>
    <col min="14620" max="14620" width="12.109375" style="1" customWidth="1"/>
    <col min="14621" max="14621" width="11.33203125" style="1" customWidth="1"/>
    <col min="14622" max="14622" width="10.109375" style="1" customWidth="1"/>
    <col min="14623" max="14641" width="0" style="1" hidden="1" customWidth="1"/>
    <col min="14642" max="14844" width="9.109375" style="1"/>
    <col min="14845" max="14845" width="7.109375" style="1" customWidth="1"/>
    <col min="14846" max="14847" width="11.5546875" style="1" customWidth="1"/>
    <col min="14848" max="14848" width="11.6640625" style="1" customWidth="1"/>
    <col min="14849" max="14850" width="12" style="1" customWidth="1"/>
    <col min="14851" max="14851" width="11.44140625" style="1" customWidth="1"/>
    <col min="14852" max="14854" width="11.33203125" style="1" customWidth="1"/>
    <col min="14855" max="14856" width="12.5546875" style="1" customWidth="1"/>
    <col min="14857" max="14857" width="12.33203125" style="1" customWidth="1"/>
    <col min="14858" max="14859" width="11.5546875" style="1" customWidth="1"/>
    <col min="14860" max="14860" width="11.6640625" style="1" customWidth="1"/>
    <col min="14861" max="14861" width="2.109375" style="1" customWidth="1"/>
    <col min="14862" max="14862" width="8.5546875" style="1" customWidth="1"/>
    <col min="14863" max="14863" width="9.88671875" style="1" customWidth="1"/>
    <col min="14864" max="14864" width="8.6640625" style="1" customWidth="1"/>
    <col min="14865" max="14865" width="9.6640625" style="1" customWidth="1"/>
    <col min="14866" max="14866" width="10.109375" style="1" customWidth="1"/>
    <col min="14867" max="14867" width="9.33203125" style="1" customWidth="1"/>
    <col min="14868" max="14869" width="9.6640625" style="1" customWidth="1"/>
    <col min="14870" max="14871" width="9.5546875" style="1" customWidth="1"/>
    <col min="14872" max="14873" width="10" style="1" customWidth="1"/>
    <col min="14874" max="14874" width="12" style="1" customWidth="1"/>
    <col min="14875" max="14875" width="0" style="1" hidden="1" customWidth="1"/>
    <col min="14876" max="14876" width="12.109375" style="1" customWidth="1"/>
    <col min="14877" max="14877" width="11.33203125" style="1" customWidth="1"/>
    <col min="14878" max="14878" width="10.109375" style="1" customWidth="1"/>
    <col min="14879" max="14897" width="0" style="1" hidden="1" customWidth="1"/>
    <col min="14898" max="15100" width="9.109375" style="1"/>
    <col min="15101" max="15101" width="7.109375" style="1" customWidth="1"/>
    <col min="15102" max="15103" width="11.5546875" style="1" customWidth="1"/>
    <col min="15104" max="15104" width="11.6640625" style="1" customWidth="1"/>
    <col min="15105" max="15106" width="12" style="1" customWidth="1"/>
    <col min="15107" max="15107" width="11.44140625" style="1" customWidth="1"/>
    <col min="15108" max="15110" width="11.33203125" style="1" customWidth="1"/>
    <col min="15111" max="15112" width="12.5546875" style="1" customWidth="1"/>
    <col min="15113" max="15113" width="12.33203125" style="1" customWidth="1"/>
    <col min="15114" max="15115" width="11.5546875" style="1" customWidth="1"/>
    <col min="15116" max="15116" width="11.6640625" style="1" customWidth="1"/>
    <col min="15117" max="15117" width="2.109375" style="1" customWidth="1"/>
    <col min="15118" max="15118" width="8.5546875" style="1" customWidth="1"/>
    <col min="15119" max="15119" width="9.88671875" style="1" customWidth="1"/>
    <col min="15120" max="15120" width="8.6640625" style="1" customWidth="1"/>
    <col min="15121" max="15121" width="9.6640625" style="1" customWidth="1"/>
    <col min="15122" max="15122" width="10.109375" style="1" customWidth="1"/>
    <col min="15123" max="15123" width="9.33203125" style="1" customWidth="1"/>
    <col min="15124" max="15125" width="9.6640625" style="1" customWidth="1"/>
    <col min="15126" max="15127" width="9.5546875" style="1" customWidth="1"/>
    <col min="15128" max="15129" width="10" style="1" customWidth="1"/>
    <col min="15130" max="15130" width="12" style="1" customWidth="1"/>
    <col min="15131" max="15131" width="0" style="1" hidden="1" customWidth="1"/>
    <col min="15132" max="15132" width="12.109375" style="1" customWidth="1"/>
    <col min="15133" max="15133" width="11.33203125" style="1" customWidth="1"/>
    <col min="15134" max="15134" width="10.109375" style="1" customWidth="1"/>
    <col min="15135" max="15153" width="0" style="1" hidden="1" customWidth="1"/>
    <col min="15154" max="15356" width="9.109375" style="1"/>
    <col min="15357" max="15357" width="7.109375" style="1" customWidth="1"/>
    <col min="15358" max="15359" width="11.5546875" style="1" customWidth="1"/>
    <col min="15360" max="15360" width="11.6640625" style="1" customWidth="1"/>
    <col min="15361" max="15362" width="12" style="1" customWidth="1"/>
    <col min="15363" max="15363" width="11.44140625" style="1" customWidth="1"/>
    <col min="15364" max="15366" width="11.33203125" style="1" customWidth="1"/>
    <col min="15367" max="15368" width="12.5546875" style="1" customWidth="1"/>
    <col min="15369" max="15369" width="12.33203125" style="1" customWidth="1"/>
    <col min="15370" max="15371" width="11.5546875" style="1" customWidth="1"/>
    <col min="15372" max="15372" width="11.6640625" style="1" customWidth="1"/>
    <col min="15373" max="15373" width="2.109375" style="1" customWidth="1"/>
    <col min="15374" max="15374" width="8.5546875" style="1" customWidth="1"/>
    <col min="15375" max="15375" width="9.88671875" style="1" customWidth="1"/>
    <col min="15376" max="15376" width="8.6640625" style="1" customWidth="1"/>
    <col min="15377" max="15377" width="9.6640625" style="1" customWidth="1"/>
    <col min="15378" max="15378" width="10.109375" style="1" customWidth="1"/>
    <col min="15379" max="15379" width="9.33203125" style="1" customWidth="1"/>
    <col min="15380" max="15381" width="9.6640625" style="1" customWidth="1"/>
    <col min="15382" max="15383" width="9.5546875" style="1" customWidth="1"/>
    <col min="15384" max="15385" width="10" style="1" customWidth="1"/>
    <col min="15386" max="15386" width="12" style="1" customWidth="1"/>
    <col min="15387" max="15387" width="0" style="1" hidden="1" customWidth="1"/>
    <col min="15388" max="15388" width="12.109375" style="1" customWidth="1"/>
    <col min="15389" max="15389" width="11.33203125" style="1" customWidth="1"/>
    <col min="15390" max="15390" width="10.109375" style="1" customWidth="1"/>
    <col min="15391" max="15409" width="0" style="1" hidden="1" customWidth="1"/>
    <col min="15410" max="15612" width="9.109375" style="1"/>
    <col min="15613" max="15613" width="7.109375" style="1" customWidth="1"/>
    <col min="15614" max="15615" width="11.5546875" style="1" customWidth="1"/>
    <col min="15616" max="15616" width="11.6640625" style="1" customWidth="1"/>
    <col min="15617" max="15618" width="12" style="1" customWidth="1"/>
    <col min="15619" max="15619" width="11.44140625" style="1" customWidth="1"/>
    <col min="15620" max="15622" width="11.33203125" style="1" customWidth="1"/>
    <col min="15623" max="15624" width="12.5546875" style="1" customWidth="1"/>
    <col min="15625" max="15625" width="12.33203125" style="1" customWidth="1"/>
    <col min="15626" max="15627" width="11.5546875" style="1" customWidth="1"/>
    <col min="15628" max="15628" width="11.6640625" style="1" customWidth="1"/>
    <col min="15629" max="15629" width="2.109375" style="1" customWidth="1"/>
    <col min="15630" max="15630" width="8.5546875" style="1" customWidth="1"/>
    <col min="15631" max="15631" width="9.88671875" style="1" customWidth="1"/>
    <col min="15632" max="15632" width="8.6640625" style="1" customWidth="1"/>
    <col min="15633" max="15633" width="9.6640625" style="1" customWidth="1"/>
    <col min="15634" max="15634" width="10.109375" style="1" customWidth="1"/>
    <col min="15635" max="15635" width="9.33203125" style="1" customWidth="1"/>
    <col min="15636" max="15637" width="9.6640625" style="1" customWidth="1"/>
    <col min="15638" max="15639" width="9.5546875" style="1" customWidth="1"/>
    <col min="15640" max="15641" width="10" style="1" customWidth="1"/>
    <col min="15642" max="15642" width="12" style="1" customWidth="1"/>
    <col min="15643" max="15643" width="0" style="1" hidden="1" customWidth="1"/>
    <col min="15644" max="15644" width="12.109375" style="1" customWidth="1"/>
    <col min="15645" max="15645" width="11.33203125" style="1" customWidth="1"/>
    <col min="15646" max="15646" width="10.109375" style="1" customWidth="1"/>
    <col min="15647" max="15665" width="0" style="1" hidden="1" customWidth="1"/>
    <col min="15666" max="15868" width="9.109375" style="1"/>
    <col min="15869" max="15869" width="7.109375" style="1" customWidth="1"/>
    <col min="15870" max="15871" width="11.5546875" style="1" customWidth="1"/>
    <col min="15872" max="15872" width="11.6640625" style="1" customWidth="1"/>
    <col min="15873" max="15874" width="12" style="1" customWidth="1"/>
    <col min="15875" max="15875" width="11.44140625" style="1" customWidth="1"/>
    <col min="15876" max="15878" width="11.33203125" style="1" customWidth="1"/>
    <col min="15879" max="15880" width="12.5546875" style="1" customWidth="1"/>
    <col min="15881" max="15881" width="12.33203125" style="1" customWidth="1"/>
    <col min="15882" max="15883" width="11.5546875" style="1" customWidth="1"/>
    <col min="15884" max="15884" width="11.6640625" style="1" customWidth="1"/>
    <col min="15885" max="15885" width="2.109375" style="1" customWidth="1"/>
    <col min="15886" max="15886" width="8.5546875" style="1" customWidth="1"/>
    <col min="15887" max="15887" width="9.88671875" style="1" customWidth="1"/>
    <col min="15888" max="15888" width="8.6640625" style="1" customWidth="1"/>
    <col min="15889" max="15889" width="9.6640625" style="1" customWidth="1"/>
    <col min="15890" max="15890" width="10.109375" style="1" customWidth="1"/>
    <col min="15891" max="15891" width="9.33203125" style="1" customWidth="1"/>
    <col min="15892" max="15893" width="9.6640625" style="1" customWidth="1"/>
    <col min="15894" max="15895" width="9.5546875" style="1" customWidth="1"/>
    <col min="15896" max="15897" width="10" style="1" customWidth="1"/>
    <col min="15898" max="15898" width="12" style="1" customWidth="1"/>
    <col min="15899" max="15899" width="0" style="1" hidden="1" customWidth="1"/>
    <col min="15900" max="15900" width="12.109375" style="1" customWidth="1"/>
    <col min="15901" max="15901" width="11.33203125" style="1" customWidth="1"/>
    <col min="15902" max="15902" width="10.109375" style="1" customWidth="1"/>
    <col min="15903" max="15921" width="0" style="1" hidden="1" customWidth="1"/>
    <col min="15922" max="16124" width="9.109375" style="1"/>
    <col min="16125" max="16125" width="7.109375" style="1" customWidth="1"/>
    <col min="16126" max="16127" width="11.5546875" style="1" customWidth="1"/>
    <col min="16128" max="16128" width="11.6640625" style="1" customWidth="1"/>
    <col min="16129" max="16130" width="12" style="1" customWidth="1"/>
    <col min="16131" max="16131" width="11.44140625" style="1" customWidth="1"/>
    <col min="16132" max="16134" width="11.33203125" style="1" customWidth="1"/>
    <col min="16135" max="16136" width="12.5546875" style="1" customWidth="1"/>
    <col min="16137" max="16137" width="12.33203125" style="1" customWidth="1"/>
    <col min="16138" max="16139" width="11.5546875" style="1" customWidth="1"/>
    <col min="16140" max="16140" width="11.6640625" style="1" customWidth="1"/>
    <col min="16141" max="16141" width="2.109375" style="1" customWidth="1"/>
    <col min="16142" max="16142" width="8.5546875" style="1" customWidth="1"/>
    <col min="16143" max="16143" width="9.88671875" style="1" customWidth="1"/>
    <col min="16144" max="16144" width="8.6640625" style="1" customWidth="1"/>
    <col min="16145" max="16145" width="9.6640625" style="1" customWidth="1"/>
    <col min="16146" max="16146" width="10.109375" style="1" customWidth="1"/>
    <col min="16147" max="16147" width="9.33203125" style="1" customWidth="1"/>
    <col min="16148" max="16149" width="9.6640625" style="1" customWidth="1"/>
    <col min="16150" max="16151" width="9.5546875" style="1" customWidth="1"/>
    <col min="16152" max="16153" width="10" style="1" customWidth="1"/>
    <col min="16154" max="16154" width="12" style="1" customWidth="1"/>
    <col min="16155" max="16155" width="0" style="1" hidden="1" customWidth="1"/>
    <col min="16156" max="16156" width="12.109375" style="1" customWidth="1"/>
    <col min="16157" max="16157" width="11.33203125" style="1" customWidth="1"/>
    <col min="16158" max="16158" width="10.109375" style="1" customWidth="1"/>
    <col min="16159" max="16177" width="0" style="1" hidden="1" customWidth="1"/>
    <col min="16178" max="16384" width="9.109375" style="1"/>
  </cols>
  <sheetData>
    <row r="1" spans="2:48" ht="15.6" collapsed="1">
      <c r="AF1" s="1">
        <v>93290</v>
      </c>
      <c r="AJ1" s="3" t="str">
        <f>AU5&amp;" дней "&amp;VLOOKUP(AV1,[1]БАЛАНСЫ!A431:E442,3,FALSE)&amp;" "&amp; AV4</f>
        <v>12 дней марта 2013</v>
      </c>
      <c r="AK1" s="4"/>
      <c r="AL1" s="5"/>
      <c r="AM1" s="6"/>
      <c r="AN1" s="7"/>
      <c r="AO1" s="6"/>
      <c r="AP1" s="8"/>
      <c r="AQ1" s="9"/>
      <c r="AR1" s="10"/>
      <c r="AS1" s="11"/>
      <c r="AT1" s="10"/>
      <c r="AU1" s="10" t="s">
        <v>4</v>
      </c>
      <c r="AV1" s="10">
        <f>[1]БАЛАНСЫ!H1</f>
        <v>3</v>
      </c>
    </row>
    <row r="2" spans="2:48" ht="21" customHeight="1">
      <c r="B2" s="499" t="s">
        <v>130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J2" s="33"/>
      <c r="AK2" s="140"/>
      <c r="AL2" s="141"/>
      <c r="AM2" s="121"/>
      <c r="AN2" s="142"/>
      <c r="AO2" s="121"/>
      <c r="AP2" s="143"/>
      <c r="AQ2" s="116"/>
      <c r="AR2" s="10"/>
      <c r="AS2" s="11"/>
      <c r="AT2" s="10"/>
      <c r="AU2" s="10"/>
      <c r="AV2" s="10"/>
    </row>
    <row r="3" spans="2:48" ht="16.2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J3" s="33"/>
      <c r="AK3" s="140"/>
      <c r="AL3" s="141"/>
      <c r="AM3" s="121"/>
      <c r="AN3" s="142"/>
      <c r="AO3" s="121"/>
      <c r="AP3" s="143"/>
      <c r="AQ3" s="116"/>
      <c r="AR3" s="10"/>
      <c r="AS3" s="11"/>
      <c r="AT3" s="10"/>
      <c r="AU3" s="10"/>
      <c r="AV3" s="10"/>
    </row>
    <row r="4" spans="2:48" ht="29.25" customHeight="1" thickBot="1">
      <c r="B4" s="512" t="s">
        <v>63</v>
      </c>
      <c r="C4" s="494" t="s">
        <v>178</v>
      </c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6"/>
      <c r="O4" s="502"/>
      <c r="P4" s="506" t="s">
        <v>75</v>
      </c>
      <c r="Q4" s="507"/>
      <c r="R4" s="502"/>
      <c r="S4" s="521" t="s">
        <v>141</v>
      </c>
      <c r="T4" s="522"/>
      <c r="U4" s="522"/>
      <c r="V4" s="522"/>
      <c r="W4" s="522"/>
      <c r="X4" s="522"/>
      <c r="Y4" s="522"/>
      <c r="Z4" s="522"/>
      <c r="AA4" s="522"/>
      <c r="AB4" s="522"/>
      <c r="AC4" s="523"/>
      <c r="AD4" s="137"/>
      <c r="AF4" s="481" t="s">
        <v>5</v>
      </c>
      <c r="AG4" s="481"/>
      <c r="AH4" s="481"/>
      <c r="AJ4" s="482" t="s">
        <v>6</v>
      </c>
      <c r="AK4" s="482"/>
      <c r="AL4" s="482"/>
      <c r="AM4" s="482"/>
      <c r="AN4" s="482"/>
      <c r="AO4" s="482"/>
      <c r="AP4" s="482"/>
      <c r="AQ4" s="482"/>
      <c r="AR4" s="10"/>
      <c r="AS4" s="10"/>
      <c r="AT4" s="10"/>
      <c r="AU4" s="10" t="s">
        <v>7</v>
      </c>
      <c r="AV4" s="12">
        <f>[1]БАЛАНСЫ!H2</f>
        <v>2013</v>
      </c>
    </row>
    <row r="5" spans="2:48" ht="45" customHeight="1" thickBot="1">
      <c r="B5" s="513"/>
      <c r="C5" s="491" t="s">
        <v>137</v>
      </c>
      <c r="D5" s="492"/>
      <c r="E5" s="492"/>
      <c r="F5" s="492"/>
      <c r="G5" s="493"/>
      <c r="H5" s="517" t="s">
        <v>138</v>
      </c>
      <c r="I5" s="518"/>
      <c r="J5" s="518"/>
      <c r="K5" s="518"/>
      <c r="L5" s="519" t="s">
        <v>139</v>
      </c>
      <c r="M5" s="515" t="s">
        <v>133</v>
      </c>
      <c r="N5" s="244" t="s">
        <v>178</v>
      </c>
      <c r="O5" s="503"/>
      <c r="P5" s="508"/>
      <c r="Q5" s="509"/>
      <c r="R5" s="503"/>
      <c r="S5" s="244" t="s">
        <v>145</v>
      </c>
      <c r="T5" s="478" t="s">
        <v>11</v>
      </c>
      <c r="U5" s="479"/>
      <c r="V5" s="479"/>
      <c r="W5" s="479"/>
      <c r="X5" s="480"/>
      <c r="Y5" s="485" t="s">
        <v>12</v>
      </c>
      <c r="Z5" s="497" t="s">
        <v>142</v>
      </c>
      <c r="AA5" s="487" t="s">
        <v>3</v>
      </c>
      <c r="AB5" s="489" t="s">
        <v>143</v>
      </c>
      <c r="AC5" s="483" t="s">
        <v>144</v>
      </c>
      <c r="AD5" s="476" t="s">
        <v>13</v>
      </c>
      <c r="AF5" s="481"/>
      <c r="AG5" s="481"/>
      <c r="AH5" s="481"/>
      <c r="AJ5" s="13" t="s">
        <v>14</v>
      </c>
      <c r="AK5" s="14" t="s">
        <v>15</v>
      </c>
      <c r="AL5" s="14" t="s">
        <v>16</v>
      </c>
      <c r="AM5" s="15" t="s">
        <v>17</v>
      </c>
      <c r="AN5" s="14" t="s">
        <v>18</v>
      </c>
      <c r="AO5" s="16" t="s">
        <v>19</v>
      </c>
      <c r="AP5" s="17" t="s">
        <v>20</v>
      </c>
      <c r="AQ5" s="18" t="s">
        <v>21</v>
      </c>
      <c r="AR5" s="19" t="s">
        <v>22</v>
      </c>
      <c r="AS5" s="20" t="s">
        <v>23</v>
      </c>
      <c r="AT5" s="21" t="s">
        <v>24</v>
      </c>
      <c r="AU5" s="12">
        <f>+[1]БАЛАНСЫ!H3</f>
        <v>12</v>
      </c>
      <c r="AV5" s="12">
        <f>VLOOKUP(AV1,[1]БАЛАНСЫ!A431:E442,5,FALSE)</f>
        <v>31</v>
      </c>
    </row>
    <row r="6" spans="2:48" ht="18" customHeight="1" thickBot="1">
      <c r="B6" s="513"/>
      <c r="C6" s="403" t="s">
        <v>134</v>
      </c>
      <c r="D6" s="405" t="s">
        <v>135</v>
      </c>
      <c r="E6" s="406" t="s">
        <v>136</v>
      </c>
      <c r="F6" s="407" t="s">
        <v>147</v>
      </c>
      <c r="G6" s="404" t="s">
        <v>148</v>
      </c>
      <c r="H6" s="401" t="s">
        <v>149</v>
      </c>
      <c r="I6" s="410" t="s">
        <v>150</v>
      </c>
      <c r="J6" s="410" t="s">
        <v>151</v>
      </c>
      <c r="K6" s="402" t="s">
        <v>159</v>
      </c>
      <c r="L6" s="520"/>
      <c r="M6" s="516"/>
      <c r="N6" s="245" t="s">
        <v>60</v>
      </c>
      <c r="O6" s="503"/>
      <c r="P6" s="510"/>
      <c r="Q6" s="511"/>
      <c r="R6" s="503"/>
      <c r="S6" s="245" t="s">
        <v>60</v>
      </c>
      <c r="T6" s="250" t="s">
        <v>61</v>
      </c>
      <c r="U6" s="251" t="s">
        <v>32</v>
      </c>
      <c r="V6" s="252" t="s">
        <v>33</v>
      </c>
      <c r="W6" s="253" t="s">
        <v>34</v>
      </c>
      <c r="X6" s="254" t="s">
        <v>60</v>
      </c>
      <c r="Y6" s="486"/>
      <c r="Z6" s="498"/>
      <c r="AA6" s="488"/>
      <c r="AB6" s="490"/>
      <c r="AC6" s="484"/>
      <c r="AD6" s="477"/>
      <c r="AF6" s="216"/>
      <c r="AG6" s="216"/>
      <c r="AH6" s="216"/>
      <c r="AI6" s="22"/>
      <c r="AJ6" s="23"/>
      <c r="AK6" s="24"/>
      <c r="AL6" s="25"/>
      <c r="AM6" s="26"/>
      <c r="AN6" s="27"/>
      <c r="AO6" s="28"/>
      <c r="AP6" s="29"/>
      <c r="AQ6" s="30"/>
      <c r="AR6" s="31"/>
      <c r="AS6" s="32"/>
      <c r="AT6" s="9"/>
      <c r="AU6" s="33"/>
      <c r="AV6" s="10"/>
    </row>
    <row r="7" spans="2:48" s="223" customFormat="1" ht="20.25" customHeight="1" thickBot="1">
      <c r="B7" s="514"/>
      <c r="C7" s="366" t="s">
        <v>74</v>
      </c>
      <c r="D7" s="285" t="s">
        <v>74</v>
      </c>
      <c r="E7" s="285" t="s">
        <v>74</v>
      </c>
      <c r="F7" s="285" t="s">
        <v>74</v>
      </c>
      <c r="G7" s="284" t="s">
        <v>74</v>
      </c>
      <c r="H7" s="366" t="s">
        <v>74</v>
      </c>
      <c r="I7" s="285" t="s">
        <v>74</v>
      </c>
      <c r="J7" s="285" t="s">
        <v>74</v>
      </c>
      <c r="K7" s="284" t="s">
        <v>74</v>
      </c>
      <c r="L7" s="239" t="s">
        <v>74</v>
      </c>
      <c r="M7" s="249" t="s">
        <v>74</v>
      </c>
      <c r="N7" s="239" t="s">
        <v>74</v>
      </c>
      <c r="O7" s="503"/>
      <c r="P7" s="219" t="s">
        <v>74</v>
      </c>
      <c r="Q7" s="221" t="s">
        <v>2</v>
      </c>
      <c r="R7" s="503"/>
      <c r="S7" s="219" t="s">
        <v>74</v>
      </c>
      <c r="T7" s="219" t="s">
        <v>74</v>
      </c>
      <c r="U7" s="285" t="s">
        <v>74</v>
      </c>
      <c r="V7" s="285" t="s">
        <v>74</v>
      </c>
      <c r="W7" s="285" t="s">
        <v>74</v>
      </c>
      <c r="X7" s="220" t="s">
        <v>74</v>
      </c>
      <c r="Y7" s="219" t="s">
        <v>74</v>
      </c>
      <c r="Z7" s="366" t="s">
        <v>74</v>
      </c>
      <c r="AA7" s="239" t="s">
        <v>74</v>
      </c>
      <c r="AB7" s="219" t="s">
        <v>74</v>
      </c>
      <c r="AC7" s="219" t="s">
        <v>74</v>
      </c>
      <c r="AD7" s="222"/>
      <c r="AF7" s="224"/>
      <c r="AG7" s="224"/>
      <c r="AH7" s="224"/>
      <c r="AI7" s="225"/>
      <c r="AJ7" s="226"/>
      <c r="AK7" s="227"/>
      <c r="AL7" s="228"/>
      <c r="AM7" s="229"/>
      <c r="AN7" s="230"/>
      <c r="AO7" s="231"/>
      <c r="AP7" s="232"/>
      <c r="AQ7" s="233"/>
      <c r="AR7" s="234"/>
      <c r="AS7" s="235"/>
      <c r="AT7" s="236"/>
      <c r="AU7" s="237"/>
      <c r="AV7" s="238"/>
    </row>
    <row r="8" spans="2:48" ht="15.6">
      <c r="B8" s="151">
        <v>1</v>
      </c>
      <c r="C8" s="46"/>
      <c r="D8" s="152"/>
      <c r="E8" s="152"/>
      <c r="F8" s="152"/>
      <c r="G8" s="259"/>
      <c r="H8" s="256"/>
      <c r="I8" s="152"/>
      <c r="J8" s="152"/>
      <c r="K8" s="259"/>
      <c r="L8" s="240"/>
      <c r="M8" s="153"/>
      <c r="N8" s="240"/>
      <c r="O8" s="503"/>
      <c r="P8" s="50"/>
      <c r="Q8" s="182"/>
      <c r="R8" s="505"/>
      <c r="S8" s="172"/>
      <c r="T8" s="144"/>
      <c r="U8" s="168"/>
      <c r="V8" s="168"/>
      <c r="W8" s="168"/>
      <c r="X8" s="145"/>
      <c r="Y8" s="172"/>
      <c r="Z8" s="172"/>
      <c r="AA8" s="49"/>
      <c r="AB8" s="172"/>
      <c r="AC8" s="173"/>
      <c r="AD8" s="52"/>
      <c r="AF8" s="53">
        <v>1</v>
      </c>
      <c r="AG8" s="54">
        <v>3156437</v>
      </c>
      <c r="AH8" s="55">
        <f>AG8</f>
        <v>3156437</v>
      </c>
      <c r="AI8" s="56" t="e">
        <f>+AG8/#REF!</f>
        <v>#REF!</v>
      </c>
      <c r="AJ8" s="38"/>
      <c r="AK8" s="57"/>
      <c r="AL8" s="40"/>
      <c r="AM8" s="58">
        <f>[1]БАЛАНСЫ!E106/AV5*AU5</f>
        <v>73057.93548387097</v>
      </c>
      <c r="AN8" s="6">
        <v>614102</v>
      </c>
      <c r="AO8" s="59">
        <v>14112</v>
      </c>
      <c r="AP8" s="41">
        <f>AM8</f>
        <v>73057.93548387097</v>
      </c>
      <c r="AQ8" s="30"/>
      <c r="AR8" s="31"/>
      <c r="AS8" s="42"/>
      <c r="AT8" s="9"/>
      <c r="AU8" s="10"/>
      <c r="AV8" s="12"/>
    </row>
    <row r="9" spans="2:48" ht="15.6">
      <c r="B9" s="148">
        <v>2</v>
      </c>
      <c r="C9" s="47"/>
      <c r="D9" s="146"/>
      <c r="E9" s="146"/>
      <c r="F9" s="146"/>
      <c r="G9" s="260"/>
      <c r="H9" s="257"/>
      <c r="I9" s="146"/>
      <c r="J9" s="146"/>
      <c r="K9" s="260"/>
      <c r="L9" s="241"/>
      <c r="M9" s="150"/>
      <c r="N9" s="241"/>
      <c r="O9" s="503"/>
      <c r="P9" s="65"/>
      <c r="Q9" s="149"/>
      <c r="R9" s="505"/>
      <c r="S9" s="69"/>
      <c r="T9" s="138"/>
      <c r="U9" s="67"/>
      <c r="V9" s="67"/>
      <c r="W9" s="67"/>
      <c r="X9" s="68"/>
      <c r="Y9" s="69"/>
      <c r="Z9" s="69"/>
      <c r="AA9" s="64"/>
      <c r="AB9" s="69"/>
      <c r="AC9" s="154"/>
      <c r="AD9" s="66"/>
      <c r="AF9" s="53">
        <v>2</v>
      </c>
      <c r="AG9" s="54">
        <v>3219717</v>
      </c>
      <c r="AH9" s="55">
        <f t="shared" ref="AH9:AH38" si="0">AH8+AG9</f>
        <v>6376154</v>
      </c>
      <c r="AI9" s="56" t="e">
        <f>+AG9/#REF!</f>
        <v>#REF!</v>
      </c>
      <c r="AJ9" s="38" t="s">
        <v>37</v>
      </c>
      <c r="AK9" s="70">
        <f>[1]КислПл!B9</f>
        <v>113</v>
      </c>
      <c r="AL9" s="40" t="e">
        <f>#REF!</f>
        <v>#REF!</v>
      </c>
      <c r="AM9" s="58" t="e">
        <f t="shared" ref="AM9:AM14" si="1">AL9*AK9</f>
        <v>#REF!</v>
      </c>
      <c r="AN9" s="6">
        <v>614202</v>
      </c>
      <c r="AO9" s="59">
        <v>14121</v>
      </c>
      <c r="AP9" s="41" t="e">
        <f>AM9</f>
        <v>#REF!</v>
      </c>
      <c r="AQ9" s="30" t="e">
        <f t="shared" ref="AQ9:AQ14" si="2">AP9/AL9</f>
        <v>#REF!</v>
      </c>
      <c r="AR9" s="41" t="e">
        <f t="shared" ref="AR9:AR20" si="3">AP9-AM9</f>
        <v>#REF!</v>
      </c>
      <c r="AS9" s="42"/>
      <c r="AT9" s="71"/>
      <c r="AU9" s="10"/>
      <c r="AV9" s="10"/>
    </row>
    <row r="10" spans="2:48" ht="15.6">
      <c r="B10" s="151">
        <v>3</v>
      </c>
      <c r="C10" s="47"/>
      <c r="D10" s="146"/>
      <c r="E10" s="146"/>
      <c r="F10" s="146"/>
      <c r="G10" s="260"/>
      <c r="H10" s="257"/>
      <c r="I10" s="146"/>
      <c r="J10" s="146"/>
      <c r="K10" s="260"/>
      <c r="L10" s="241"/>
      <c r="M10" s="150"/>
      <c r="N10" s="241"/>
      <c r="O10" s="503"/>
      <c r="P10" s="65"/>
      <c r="Q10" s="149"/>
      <c r="R10" s="505"/>
      <c r="S10" s="69"/>
      <c r="T10" s="248"/>
      <c r="U10" s="67"/>
      <c r="V10" s="67"/>
      <c r="W10" s="67"/>
      <c r="X10" s="68"/>
      <c r="Y10" s="69"/>
      <c r="Z10" s="69"/>
      <c r="AA10" s="64"/>
      <c r="AB10" s="69"/>
      <c r="AC10" s="154"/>
      <c r="AD10" s="66"/>
      <c r="AF10" s="53">
        <v>3</v>
      </c>
      <c r="AG10" s="54">
        <v>3185568</v>
      </c>
      <c r="AH10" s="55">
        <f t="shared" si="0"/>
        <v>9561722</v>
      </c>
      <c r="AI10" s="56" t="e">
        <f>+AG10/#REF!</f>
        <v>#REF!</v>
      </c>
      <c r="AJ10" s="38" t="s">
        <v>38</v>
      </c>
      <c r="AK10" s="72">
        <f>[1]КислПл!B29</f>
        <v>175</v>
      </c>
      <c r="AL10" s="7" t="e">
        <f>#REF!/1000</f>
        <v>#REF!</v>
      </c>
      <c r="AM10" s="58" t="e">
        <f t="shared" si="1"/>
        <v>#REF!</v>
      </c>
      <c r="AN10" s="6">
        <v>614204</v>
      </c>
      <c r="AO10" s="59">
        <v>14122</v>
      </c>
      <c r="AP10" s="41" t="e">
        <f>AM10</f>
        <v>#REF!</v>
      </c>
      <c r="AQ10" s="30" t="e">
        <f t="shared" si="2"/>
        <v>#REF!</v>
      </c>
      <c r="AR10" s="31" t="e">
        <f t="shared" si="3"/>
        <v>#REF!</v>
      </c>
      <c r="AS10" s="32"/>
      <c r="AT10" s="71"/>
      <c r="AU10" s="10"/>
      <c r="AV10" s="10"/>
    </row>
    <row r="11" spans="2:48" ht="15.6">
      <c r="B11" s="148">
        <v>4</v>
      </c>
      <c r="C11" s="47"/>
      <c r="D11" s="146"/>
      <c r="E11" s="146"/>
      <c r="F11" s="146"/>
      <c r="G11" s="260"/>
      <c r="H11" s="257"/>
      <c r="I11" s="146"/>
      <c r="J11" s="146"/>
      <c r="K11" s="260"/>
      <c r="L11" s="241"/>
      <c r="M11" s="150"/>
      <c r="N11" s="241"/>
      <c r="O11" s="503"/>
      <c r="P11" s="65"/>
      <c r="Q11" s="149"/>
      <c r="R11" s="505"/>
      <c r="S11" s="69"/>
      <c r="T11" s="138"/>
      <c r="U11" s="67"/>
      <c r="V11" s="67"/>
      <c r="W11" s="67"/>
      <c r="X11" s="68"/>
      <c r="Y11" s="69"/>
      <c r="Z11" s="69"/>
      <c r="AA11" s="64"/>
      <c r="AB11" s="69"/>
      <c r="AC11" s="154"/>
      <c r="AD11" s="66"/>
      <c r="AF11" s="53">
        <v>4</v>
      </c>
      <c r="AG11" s="54">
        <v>3074002</v>
      </c>
      <c r="AH11" s="55">
        <f t="shared" si="0"/>
        <v>12635724</v>
      </c>
      <c r="AI11" s="56" t="e">
        <f>+AG11/#REF!</f>
        <v>#REF!</v>
      </c>
      <c r="AJ11" s="38" t="s">
        <v>39</v>
      </c>
      <c r="AK11" s="72">
        <f>[1]КислПл!B61</f>
        <v>250</v>
      </c>
      <c r="AL11" s="7" t="e">
        <f>#REF!+#REF!+#REF!/1000</f>
        <v>#REF!</v>
      </c>
      <c r="AM11" s="58" t="e">
        <f t="shared" si="1"/>
        <v>#REF!</v>
      </c>
      <c r="AN11" s="6">
        <v>614104</v>
      </c>
      <c r="AO11" s="59">
        <v>14114</v>
      </c>
      <c r="AP11" s="41" t="e">
        <f>AM11</f>
        <v>#REF!</v>
      </c>
      <c r="AQ11" s="30" t="e">
        <f t="shared" si="2"/>
        <v>#REF!</v>
      </c>
      <c r="AR11" s="31" t="e">
        <f t="shared" si="3"/>
        <v>#REF!</v>
      </c>
      <c r="AS11" s="32"/>
      <c r="AT11" s="71"/>
      <c r="AU11" s="10"/>
      <c r="AV11" s="10"/>
    </row>
    <row r="12" spans="2:48" ht="15.6">
      <c r="B12" s="151">
        <v>5</v>
      </c>
      <c r="C12" s="47"/>
      <c r="D12" s="146"/>
      <c r="E12" s="146"/>
      <c r="F12" s="146"/>
      <c r="G12" s="260"/>
      <c r="H12" s="257"/>
      <c r="I12" s="146"/>
      <c r="J12" s="146"/>
      <c r="K12" s="260"/>
      <c r="L12" s="241"/>
      <c r="M12" s="150"/>
      <c r="N12" s="241"/>
      <c r="O12" s="503"/>
      <c r="P12" s="65"/>
      <c r="Q12" s="149"/>
      <c r="R12" s="505"/>
      <c r="S12" s="69"/>
      <c r="T12" s="138"/>
      <c r="U12" s="67"/>
      <c r="V12" s="67"/>
      <c r="W12" s="67"/>
      <c r="X12" s="68"/>
      <c r="Y12" s="69"/>
      <c r="Z12" s="69"/>
      <c r="AA12" s="64"/>
      <c r="AB12" s="69"/>
      <c r="AC12" s="154"/>
      <c r="AD12" s="66"/>
      <c r="AF12" s="53">
        <v>5</v>
      </c>
      <c r="AG12" s="54">
        <v>3426723</v>
      </c>
      <c r="AH12" s="55">
        <f t="shared" si="0"/>
        <v>16062447</v>
      </c>
      <c r="AI12" s="56" t="e">
        <f>+AG12/#REF!</f>
        <v>#REF!</v>
      </c>
      <c r="AJ12" s="38" t="s">
        <v>40</v>
      </c>
      <c r="AK12" s="72">
        <f>[1]КислПл!B41</f>
        <v>1195</v>
      </c>
      <c r="AL12" s="40" t="e">
        <f>#REF!</f>
        <v>#REF!</v>
      </c>
      <c r="AM12" s="58" t="e">
        <f t="shared" si="1"/>
        <v>#REF!</v>
      </c>
      <c r="AN12" s="6">
        <v>614105</v>
      </c>
      <c r="AO12" s="59">
        <v>14115</v>
      </c>
      <c r="AP12" s="41" t="e">
        <f>AM12</f>
        <v>#REF!</v>
      </c>
      <c r="AQ12" s="30" t="e">
        <f t="shared" si="2"/>
        <v>#REF!</v>
      </c>
      <c r="AR12" s="31" t="e">
        <f t="shared" si="3"/>
        <v>#REF!</v>
      </c>
      <c r="AS12" s="73"/>
      <c r="AT12" s="71"/>
      <c r="AU12" s="10"/>
      <c r="AV12" s="10"/>
    </row>
    <row r="13" spans="2:48" ht="15.6">
      <c r="B13" s="148">
        <v>6</v>
      </c>
      <c r="C13" s="47"/>
      <c r="D13" s="146"/>
      <c r="E13" s="146"/>
      <c r="F13" s="146"/>
      <c r="G13" s="260"/>
      <c r="H13" s="257"/>
      <c r="I13" s="146"/>
      <c r="J13" s="146"/>
      <c r="K13" s="260"/>
      <c r="L13" s="241"/>
      <c r="M13" s="150"/>
      <c r="N13" s="241"/>
      <c r="O13" s="503"/>
      <c r="P13" s="65"/>
      <c r="Q13" s="149"/>
      <c r="R13" s="505"/>
      <c r="S13" s="69"/>
      <c r="T13" s="138"/>
      <c r="U13" s="67"/>
      <c r="V13" s="67"/>
      <c r="W13" s="67"/>
      <c r="X13" s="68"/>
      <c r="Y13" s="69"/>
      <c r="Z13" s="69"/>
      <c r="AA13" s="64"/>
      <c r="AB13" s="69"/>
      <c r="AC13" s="154"/>
      <c r="AD13" s="66"/>
      <c r="AF13" s="53">
        <v>6</v>
      </c>
      <c r="AG13" s="54">
        <v>3333255</v>
      </c>
      <c r="AH13" s="55">
        <f t="shared" si="0"/>
        <v>19395702</v>
      </c>
      <c r="AI13" s="56" t="e">
        <f>+AG13/#REF!</f>
        <v>#REF!</v>
      </c>
      <c r="AJ13" s="38" t="s">
        <v>41</v>
      </c>
      <c r="AK13" s="39">
        <f>[1]КислПл!B14</f>
        <v>339.7</v>
      </c>
      <c r="AL13" s="7" t="e">
        <f>#REF!+#REF!+0.65*AL12+442.03/AV5*AU5</f>
        <v>#REF!</v>
      </c>
      <c r="AM13" s="58" t="e">
        <f t="shared" si="1"/>
        <v>#REF!</v>
      </c>
      <c r="AN13" s="6">
        <v>614106</v>
      </c>
      <c r="AO13" s="59">
        <v>14116</v>
      </c>
      <c r="AP13" s="74" t="e">
        <f>339.3*AL13</f>
        <v>#REF!</v>
      </c>
      <c r="AQ13" s="30" t="e">
        <f t="shared" si="2"/>
        <v>#REF!</v>
      </c>
      <c r="AR13" s="41" t="e">
        <f t="shared" si="3"/>
        <v>#REF!</v>
      </c>
      <c r="AS13" s="75"/>
      <c r="AT13" s="71"/>
      <c r="AU13" s="10"/>
      <c r="AV13" s="10"/>
    </row>
    <row r="14" spans="2:48" ht="15.6">
      <c r="B14" s="151">
        <v>7</v>
      </c>
      <c r="C14" s="47"/>
      <c r="D14" s="146"/>
      <c r="E14" s="146"/>
      <c r="F14" s="146"/>
      <c r="G14" s="260"/>
      <c r="H14" s="257"/>
      <c r="I14" s="146"/>
      <c r="J14" s="146"/>
      <c r="K14" s="260"/>
      <c r="L14" s="241"/>
      <c r="M14" s="150"/>
      <c r="N14" s="241"/>
      <c r="O14" s="503"/>
      <c r="P14" s="65"/>
      <c r="Q14" s="149"/>
      <c r="R14" s="505"/>
      <c r="S14" s="69"/>
      <c r="T14" s="138"/>
      <c r="U14" s="67"/>
      <c r="V14" s="67"/>
      <c r="W14" s="67"/>
      <c r="X14" s="68"/>
      <c r="Y14" s="69"/>
      <c r="Z14" s="69"/>
      <c r="AA14" s="64"/>
      <c r="AB14" s="69"/>
      <c r="AC14" s="154"/>
      <c r="AD14" s="66"/>
      <c r="AF14" s="53">
        <v>7</v>
      </c>
      <c r="AG14" s="54">
        <v>3334508</v>
      </c>
      <c r="AH14" s="55">
        <f t="shared" si="0"/>
        <v>22730210</v>
      </c>
      <c r="AI14" s="56" t="e">
        <f>+AG14/#REF!</f>
        <v>#REF!</v>
      </c>
      <c r="AJ14" s="38" t="s">
        <v>42</v>
      </c>
      <c r="AK14" s="76">
        <f>[1]КислПл!B18</f>
        <v>110.20405764726476</v>
      </c>
      <c r="AL14" s="77">
        <f>([1]БАЛАНСЫ!E331/AV5*AU5)*0.96</f>
        <v>44582.771612903227</v>
      </c>
      <c r="AM14" s="58">
        <f t="shared" si="1"/>
        <v>4913202.3329032259</v>
      </c>
      <c r="AN14" s="6">
        <v>614109</v>
      </c>
      <c r="AO14" s="59">
        <v>14119</v>
      </c>
      <c r="AP14" s="74">
        <f>110*AL14</f>
        <v>4904104.8774193553</v>
      </c>
      <c r="AQ14" s="30">
        <f t="shared" si="2"/>
        <v>110.00000000000001</v>
      </c>
      <c r="AR14" s="41">
        <f t="shared" si="3"/>
        <v>-9097.4554838705808</v>
      </c>
      <c r="AS14" s="42"/>
      <c r="AT14" s="71"/>
      <c r="AU14" s="10"/>
      <c r="AV14" s="12"/>
    </row>
    <row r="15" spans="2:48" ht="15.6">
      <c r="B15" s="148">
        <v>8</v>
      </c>
      <c r="C15" s="47"/>
      <c r="D15" s="146"/>
      <c r="E15" s="146"/>
      <c r="F15" s="146"/>
      <c r="G15" s="260"/>
      <c r="H15" s="257"/>
      <c r="I15" s="146"/>
      <c r="J15" s="146"/>
      <c r="K15" s="260"/>
      <c r="L15" s="241"/>
      <c r="M15" s="150"/>
      <c r="N15" s="241"/>
      <c r="O15" s="503"/>
      <c r="P15" s="65"/>
      <c r="Q15" s="149"/>
      <c r="R15" s="505"/>
      <c r="S15" s="69"/>
      <c r="T15" s="138"/>
      <c r="U15" s="67"/>
      <c r="V15" s="67"/>
      <c r="W15" s="67"/>
      <c r="X15" s="68"/>
      <c r="Y15" s="69"/>
      <c r="Z15" s="69"/>
      <c r="AA15" s="64"/>
      <c r="AB15" s="69"/>
      <c r="AC15" s="154"/>
      <c r="AD15" s="66"/>
      <c r="AF15" s="53">
        <v>8</v>
      </c>
      <c r="AG15" s="54">
        <v>3073136</v>
      </c>
      <c r="AH15" s="55">
        <f t="shared" si="0"/>
        <v>25803346</v>
      </c>
      <c r="AI15" s="56" t="e">
        <f>+AG15/#REF!</f>
        <v>#REF!</v>
      </c>
      <c r="AJ15" s="38"/>
      <c r="AK15" s="57"/>
      <c r="AL15" s="40"/>
      <c r="AM15" s="58">
        <f>[1]БАЛАНСЫ!E107/AV5*AU5</f>
        <v>5693.8064516129034</v>
      </c>
      <c r="AN15" s="6">
        <v>614109</v>
      </c>
      <c r="AO15" s="59">
        <v>14119</v>
      </c>
      <c r="AP15" s="41">
        <f t="shared" ref="AP15:AP20" si="4">AM15</f>
        <v>5693.8064516129034</v>
      </c>
      <c r="AQ15" s="30"/>
      <c r="AR15" s="31">
        <f t="shared" si="3"/>
        <v>0</v>
      </c>
      <c r="AS15" s="3"/>
      <c r="AT15" s="71"/>
      <c r="AU15" s="10"/>
      <c r="AV15" s="12"/>
    </row>
    <row r="16" spans="2:48" ht="15.6">
      <c r="B16" s="151">
        <v>9</v>
      </c>
      <c r="C16" s="47"/>
      <c r="D16" s="146"/>
      <c r="E16" s="146"/>
      <c r="F16" s="146"/>
      <c r="G16" s="260"/>
      <c r="H16" s="257"/>
      <c r="I16" s="146"/>
      <c r="J16" s="146"/>
      <c r="K16" s="260"/>
      <c r="L16" s="241"/>
      <c r="M16" s="150"/>
      <c r="N16" s="241"/>
      <c r="O16" s="503"/>
      <c r="P16" s="65"/>
      <c r="Q16" s="149"/>
      <c r="R16" s="505"/>
      <c r="S16" s="69"/>
      <c r="T16" s="138"/>
      <c r="U16" s="67"/>
      <c r="V16" s="67"/>
      <c r="W16" s="67"/>
      <c r="X16" s="68"/>
      <c r="Y16" s="69"/>
      <c r="Z16" s="69"/>
      <c r="AA16" s="64"/>
      <c r="AB16" s="69"/>
      <c r="AC16" s="154"/>
      <c r="AD16" s="66"/>
      <c r="AF16" s="53">
        <v>9</v>
      </c>
      <c r="AG16" s="54">
        <v>3302823</v>
      </c>
      <c r="AH16" s="55">
        <f t="shared" si="0"/>
        <v>29106169</v>
      </c>
      <c r="AI16" s="56" t="e">
        <f>+AG16/#REF!</f>
        <v>#REF!</v>
      </c>
      <c r="AJ16" s="78" t="s">
        <v>43</v>
      </c>
      <c r="AK16" s="72">
        <f>[1]КислПл!B24</f>
        <v>7500</v>
      </c>
      <c r="AL16" s="7" t="e">
        <f>110*(#REF!+AL11)/1000+1.3/AV5*AU5</f>
        <v>#REF!</v>
      </c>
      <c r="AM16" s="58" t="e">
        <f>AL16*AK16</f>
        <v>#REF!</v>
      </c>
      <c r="AN16" s="6">
        <v>614110</v>
      </c>
      <c r="AO16" s="59">
        <v>14120</v>
      </c>
      <c r="AP16" s="31" t="e">
        <f t="shared" si="4"/>
        <v>#REF!</v>
      </c>
      <c r="AQ16" s="79" t="e">
        <f>AP16/AL16</f>
        <v>#REF!</v>
      </c>
      <c r="AR16" s="31" t="e">
        <f t="shared" si="3"/>
        <v>#REF!</v>
      </c>
      <c r="AS16" s="80"/>
      <c r="AT16" s="71"/>
      <c r="AU16" s="10"/>
      <c r="AV16" s="10"/>
    </row>
    <row r="17" spans="2:48" ht="15.6">
      <c r="B17" s="148">
        <v>10</v>
      </c>
      <c r="C17" s="47"/>
      <c r="D17" s="146"/>
      <c r="E17" s="146"/>
      <c r="F17" s="146"/>
      <c r="G17" s="260"/>
      <c r="H17" s="257"/>
      <c r="I17" s="146"/>
      <c r="J17" s="146"/>
      <c r="K17" s="260"/>
      <c r="L17" s="241"/>
      <c r="M17" s="150"/>
      <c r="N17" s="241"/>
      <c r="O17" s="503"/>
      <c r="P17" s="65"/>
      <c r="Q17" s="149"/>
      <c r="R17" s="505"/>
      <c r="S17" s="69"/>
      <c r="T17" s="138"/>
      <c r="U17" s="67"/>
      <c r="V17" s="67"/>
      <c r="W17" s="67"/>
      <c r="X17" s="68"/>
      <c r="Y17" s="69"/>
      <c r="Z17" s="69"/>
      <c r="AA17" s="64"/>
      <c r="AB17" s="69"/>
      <c r="AC17" s="154"/>
      <c r="AD17" s="66"/>
      <c r="AF17" s="53">
        <v>10</v>
      </c>
      <c r="AG17" s="54">
        <v>3141556</v>
      </c>
      <c r="AH17" s="55">
        <f t="shared" si="0"/>
        <v>32247725</v>
      </c>
      <c r="AI17" s="56" t="e">
        <f>+AG17/#REF!</f>
        <v>#REF!</v>
      </c>
      <c r="AJ17" s="38" t="s">
        <v>44</v>
      </c>
      <c r="AK17" s="72">
        <f>[1]КислПл!B65</f>
        <v>1.1499999999999999</v>
      </c>
      <c r="AL17" s="5" t="e">
        <f>1.4*AL19/1000+#REF!</f>
        <v>#REF!</v>
      </c>
      <c r="AM17" s="81" t="e">
        <f>AL17*AK17</f>
        <v>#REF!</v>
      </c>
      <c r="AN17" s="6">
        <v>614103</v>
      </c>
      <c r="AO17" s="59">
        <v>14113</v>
      </c>
      <c r="AP17" s="41" t="e">
        <f t="shared" si="4"/>
        <v>#REF!</v>
      </c>
      <c r="AQ17" s="82" t="e">
        <f>AP17/AL17</f>
        <v>#REF!</v>
      </c>
      <c r="AR17" s="31" t="e">
        <f t="shared" si="3"/>
        <v>#REF!</v>
      </c>
      <c r="AS17" s="75"/>
      <c r="AT17" s="71"/>
      <c r="AU17" s="10"/>
      <c r="AV17" s="10"/>
    </row>
    <row r="18" spans="2:48" ht="15.6">
      <c r="B18" s="151">
        <v>11</v>
      </c>
      <c r="C18" s="47"/>
      <c r="D18" s="146"/>
      <c r="E18" s="146"/>
      <c r="F18" s="146"/>
      <c r="G18" s="260"/>
      <c r="H18" s="257"/>
      <c r="I18" s="146"/>
      <c r="J18" s="146"/>
      <c r="K18" s="260"/>
      <c r="L18" s="241"/>
      <c r="M18" s="150"/>
      <c r="N18" s="241"/>
      <c r="O18" s="503"/>
      <c r="P18" s="65"/>
      <c r="Q18" s="149"/>
      <c r="R18" s="505"/>
      <c r="S18" s="69"/>
      <c r="T18" s="138"/>
      <c r="U18" s="67"/>
      <c r="V18" s="67"/>
      <c r="W18" s="67"/>
      <c r="X18" s="68"/>
      <c r="Y18" s="69"/>
      <c r="Z18" s="69"/>
      <c r="AA18" s="64"/>
      <c r="AB18" s="69"/>
      <c r="AC18" s="154"/>
      <c r="AD18" s="66"/>
      <c r="AF18" s="53">
        <v>11</v>
      </c>
      <c r="AG18" s="54">
        <v>3225446</v>
      </c>
      <c r="AH18" s="55">
        <f t="shared" si="0"/>
        <v>35473171</v>
      </c>
      <c r="AI18" s="56" t="e">
        <f>+AG18/#REF!</f>
        <v>#REF!</v>
      </c>
      <c r="AJ18" s="38" t="s">
        <v>45</v>
      </c>
      <c r="AK18" s="72">
        <f>[1]КислПл!B55</f>
        <v>840</v>
      </c>
      <c r="AL18" s="83" t="e">
        <f>#REF!</f>
        <v>#REF!</v>
      </c>
      <c r="AM18" s="84" t="e">
        <f>AL18*AK18</f>
        <v>#REF!</v>
      </c>
      <c r="AN18" s="27">
        <v>614107</v>
      </c>
      <c r="AO18" s="28">
        <v>14117</v>
      </c>
      <c r="AP18" s="31" t="e">
        <f t="shared" si="4"/>
        <v>#REF!</v>
      </c>
      <c r="AQ18" s="30" t="e">
        <f>AP18/AL18</f>
        <v>#REF!</v>
      </c>
      <c r="AR18" s="31" t="e">
        <f t="shared" si="3"/>
        <v>#REF!</v>
      </c>
      <c r="AS18" s="85"/>
      <c r="AT18" s="71"/>
      <c r="AU18" s="10"/>
      <c r="AV18" s="10"/>
    </row>
    <row r="19" spans="2:48" ht="15.6">
      <c r="B19" s="148">
        <v>12</v>
      </c>
      <c r="C19" s="47"/>
      <c r="D19" s="146"/>
      <c r="E19" s="146"/>
      <c r="F19" s="146"/>
      <c r="G19" s="260"/>
      <c r="H19" s="257"/>
      <c r="I19" s="146"/>
      <c r="J19" s="146"/>
      <c r="K19" s="260"/>
      <c r="L19" s="241"/>
      <c r="M19" s="150"/>
      <c r="N19" s="241"/>
      <c r="O19" s="503"/>
      <c r="P19" s="65"/>
      <c r="Q19" s="149"/>
      <c r="R19" s="505"/>
      <c r="S19" s="69"/>
      <c r="T19" s="138"/>
      <c r="U19" s="67"/>
      <c r="V19" s="67"/>
      <c r="W19" s="67"/>
      <c r="X19" s="68"/>
      <c r="Y19" s="69"/>
      <c r="Z19" s="69"/>
      <c r="AA19" s="64"/>
      <c r="AB19" s="69"/>
      <c r="AC19" s="154"/>
      <c r="AD19" s="66"/>
      <c r="AF19" s="53">
        <v>12</v>
      </c>
      <c r="AG19" s="54">
        <v>3287773</v>
      </c>
      <c r="AH19" s="55">
        <f t="shared" si="0"/>
        <v>38760944</v>
      </c>
      <c r="AI19" s="56" t="e">
        <f>+AG19/#REF!</f>
        <v>#REF!</v>
      </c>
      <c r="AJ19" s="38" t="s">
        <v>46</v>
      </c>
      <c r="AK19" s="72">
        <f>[1]КислПл!B49</f>
        <v>2.5</v>
      </c>
      <c r="AL19" s="40" t="e">
        <f>#REF!</f>
        <v>#REF!</v>
      </c>
      <c r="AM19" s="84" t="e">
        <f>AL19*AK19</f>
        <v>#REF!</v>
      </c>
      <c r="AN19" s="27">
        <v>614108</v>
      </c>
      <c r="AO19" s="28">
        <v>14118</v>
      </c>
      <c r="AP19" s="31" t="e">
        <f t="shared" si="4"/>
        <v>#REF!</v>
      </c>
      <c r="AQ19" s="30" t="e">
        <f>AP19/AL19</f>
        <v>#REF!</v>
      </c>
      <c r="AR19" s="31" t="e">
        <f t="shared" si="3"/>
        <v>#REF!</v>
      </c>
      <c r="AS19" s="85"/>
      <c r="AT19" s="9"/>
      <c r="AU19" s="10"/>
      <c r="AV19" s="10"/>
    </row>
    <row r="20" spans="2:48" ht="16.2" thickBot="1">
      <c r="B20" s="151">
        <v>13</v>
      </c>
      <c r="C20" s="47"/>
      <c r="D20" s="146"/>
      <c r="E20" s="146"/>
      <c r="F20" s="146"/>
      <c r="G20" s="260"/>
      <c r="H20" s="257"/>
      <c r="I20" s="146"/>
      <c r="J20" s="146"/>
      <c r="K20" s="260"/>
      <c r="L20" s="241"/>
      <c r="M20" s="150"/>
      <c r="N20" s="241"/>
      <c r="O20" s="503"/>
      <c r="P20" s="65"/>
      <c r="Q20" s="149"/>
      <c r="R20" s="505"/>
      <c r="S20" s="69"/>
      <c r="T20" s="138"/>
      <c r="U20" s="67"/>
      <c r="V20" s="67"/>
      <c r="W20" s="67"/>
      <c r="X20" s="68"/>
      <c r="Y20" s="69"/>
      <c r="Z20" s="69"/>
      <c r="AA20" s="64"/>
      <c r="AB20" s="69"/>
      <c r="AC20" s="154"/>
      <c r="AD20" s="66"/>
      <c r="AF20" s="53">
        <v>13</v>
      </c>
      <c r="AG20" s="54">
        <v>3174383</v>
      </c>
      <c r="AH20" s="55">
        <f t="shared" si="0"/>
        <v>41935327</v>
      </c>
      <c r="AI20" s="56" t="e">
        <f>+AG20/#REF!</f>
        <v>#REF!</v>
      </c>
      <c r="AJ20" s="86" t="s">
        <v>47</v>
      </c>
      <c r="AK20" s="87"/>
      <c r="AL20" s="88"/>
      <c r="AM20" s="89"/>
      <c r="AN20" s="90"/>
      <c r="AO20" s="91">
        <v>1410115</v>
      </c>
      <c r="AP20" s="92">
        <f t="shared" si="4"/>
        <v>0</v>
      </c>
      <c r="AQ20" s="93"/>
      <c r="AR20" s="94">
        <f t="shared" si="3"/>
        <v>0</v>
      </c>
      <c r="AS20" s="95"/>
      <c r="AT20" s="96"/>
      <c r="AU20" s="10"/>
      <c r="AV20" s="10"/>
    </row>
    <row r="21" spans="2:48" ht="16.8" thickBot="1">
      <c r="B21" s="148">
        <v>14</v>
      </c>
      <c r="C21" s="47"/>
      <c r="D21" s="146"/>
      <c r="E21" s="146"/>
      <c r="F21" s="146"/>
      <c r="G21" s="260"/>
      <c r="H21" s="257"/>
      <c r="I21" s="146"/>
      <c r="J21" s="146"/>
      <c r="K21" s="260"/>
      <c r="L21" s="241"/>
      <c r="M21" s="150"/>
      <c r="N21" s="241"/>
      <c r="O21" s="503"/>
      <c r="P21" s="65"/>
      <c r="Q21" s="149"/>
      <c r="R21" s="505"/>
      <c r="S21" s="69"/>
      <c r="T21" s="138"/>
      <c r="U21" s="67"/>
      <c r="V21" s="67"/>
      <c r="W21" s="67"/>
      <c r="X21" s="68"/>
      <c r="Y21" s="69"/>
      <c r="Z21" s="69"/>
      <c r="AA21" s="64"/>
      <c r="AB21" s="69"/>
      <c r="AC21" s="154"/>
      <c r="AD21" s="66"/>
      <c r="AF21" s="53">
        <v>14</v>
      </c>
      <c r="AG21" s="54">
        <v>3019671</v>
      </c>
      <c r="AH21" s="55">
        <f t="shared" si="0"/>
        <v>44954998</v>
      </c>
      <c r="AI21" s="56" t="e">
        <f>+AG21/#REF!</f>
        <v>#REF!</v>
      </c>
      <c r="AJ21" s="97" t="s">
        <v>48</v>
      </c>
      <c r="AK21" s="98"/>
      <c r="AL21" s="99"/>
      <c r="AM21" s="100"/>
      <c r="AN21" s="101"/>
      <c r="AO21" s="102"/>
      <c r="AP21" s="103" t="e">
        <f>#REF!</f>
        <v>#REF!</v>
      </c>
      <c r="AQ21" s="102"/>
      <c r="AR21" s="104" t="e">
        <f>SUM(AR6:AR20)</f>
        <v>#REF!</v>
      </c>
      <c r="AS21" s="105"/>
      <c r="AT21" s="106"/>
      <c r="AU21" s="33"/>
      <c r="AV21" s="10"/>
    </row>
    <row r="22" spans="2:48" ht="16.2" thickBot="1">
      <c r="B22" s="151">
        <v>15</v>
      </c>
      <c r="C22" s="47"/>
      <c r="D22" s="146"/>
      <c r="E22" s="146"/>
      <c r="F22" s="146"/>
      <c r="G22" s="260"/>
      <c r="H22" s="257"/>
      <c r="I22" s="146"/>
      <c r="J22" s="146"/>
      <c r="K22" s="260"/>
      <c r="L22" s="241"/>
      <c r="M22" s="150"/>
      <c r="N22" s="241"/>
      <c r="O22" s="503"/>
      <c r="P22" s="65"/>
      <c r="Q22" s="149"/>
      <c r="R22" s="505"/>
      <c r="S22" s="69"/>
      <c r="T22" s="138"/>
      <c r="U22" s="67"/>
      <c r="V22" s="67"/>
      <c r="W22" s="67"/>
      <c r="X22" s="68"/>
      <c r="Y22" s="69"/>
      <c r="Z22" s="69"/>
      <c r="AA22" s="64"/>
      <c r="AB22" s="69"/>
      <c r="AC22" s="154"/>
      <c r="AD22" s="66"/>
      <c r="AF22" s="53">
        <v>15</v>
      </c>
      <c r="AG22" s="54">
        <v>2783688</v>
      </c>
      <c r="AH22" s="55">
        <f t="shared" si="0"/>
        <v>47738686</v>
      </c>
      <c r="AI22" s="56" t="e">
        <f>+AG22/#REF!</f>
        <v>#REF!</v>
      </c>
      <c r="AJ22" s="107" t="s">
        <v>49</v>
      </c>
      <c r="AK22" s="108">
        <f>[1]БАЛАНСЫ!D84</f>
        <v>1010</v>
      </c>
      <c r="AL22" s="109" t="e">
        <f>#REF!</f>
        <v>#REF!</v>
      </c>
      <c r="AM22" s="100" t="e">
        <f>AL22*AK22</f>
        <v>#REF!</v>
      </c>
      <c r="AN22" s="101"/>
      <c r="AO22" s="102"/>
      <c r="AP22" s="110" t="e">
        <f>AP21-AP13-AP14-AP15</f>
        <v>#REF!</v>
      </c>
      <c r="AQ22" s="111"/>
      <c r="AR22" s="112" t="e">
        <f>AP22-AM22</f>
        <v>#REF!</v>
      </c>
      <c r="AS22" s="112"/>
      <c r="AT22" s="106"/>
      <c r="AU22" s="10"/>
      <c r="AV22" s="10"/>
    </row>
    <row r="23" spans="2:48" ht="15.6">
      <c r="B23" s="148">
        <v>16</v>
      </c>
      <c r="C23" s="47"/>
      <c r="D23" s="146"/>
      <c r="E23" s="146"/>
      <c r="F23" s="146"/>
      <c r="G23" s="260"/>
      <c r="H23" s="257"/>
      <c r="I23" s="146"/>
      <c r="J23" s="146"/>
      <c r="K23" s="260"/>
      <c r="L23" s="241"/>
      <c r="M23" s="150"/>
      <c r="N23" s="241"/>
      <c r="O23" s="503"/>
      <c r="P23" s="65"/>
      <c r="Q23" s="149"/>
      <c r="R23" s="505"/>
      <c r="S23" s="69"/>
      <c r="T23" s="138"/>
      <c r="U23" s="67"/>
      <c r="V23" s="67"/>
      <c r="W23" s="67"/>
      <c r="X23" s="68"/>
      <c r="Y23" s="69"/>
      <c r="Z23" s="69"/>
      <c r="AA23" s="64"/>
      <c r="AB23" s="69"/>
      <c r="AC23" s="154"/>
      <c r="AD23" s="66"/>
      <c r="AF23" s="53">
        <v>16</v>
      </c>
      <c r="AG23" s="54">
        <v>3084044</v>
      </c>
      <c r="AH23" s="55">
        <f t="shared" si="0"/>
        <v>50822730</v>
      </c>
      <c r="AI23" s="56" t="e">
        <f>+AG23/#REF!</f>
        <v>#REF!</v>
      </c>
      <c r="AJ23" s="113" t="s">
        <v>50</v>
      </c>
      <c r="AK23" s="114">
        <f>[1]БАЛАНСЫ!E261</f>
        <v>0.1</v>
      </c>
      <c r="AL23" s="113" t="e">
        <f>AL22-#REF!</f>
        <v>#REF!</v>
      </c>
      <c r="AM23" s="115" t="e">
        <f>AL23/AL22*100</f>
        <v>#REF!</v>
      </c>
      <c r="AN23" s="116"/>
      <c r="AO23" s="10"/>
      <c r="AP23" s="11"/>
      <c r="AQ23" s="10"/>
      <c r="AR23" s="10"/>
      <c r="AS23" s="10"/>
      <c r="AT23" s="10"/>
      <c r="AU23" s="10"/>
      <c r="AV23" s="10"/>
    </row>
    <row r="24" spans="2:48" ht="16.2">
      <c r="B24" s="151">
        <v>17</v>
      </c>
      <c r="C24" s="47"/>
      <c r="D24" s="146"/>
      <c r="E24" s="146"/>
      <c r="F24" s="146"/>
      <c r="G24" s="260"/>
      <c r="H24" s="257"/>
      <c r="I24" s="146"/>
      <c r="J24" s="146"/>
      <c r="K24" s="260"/>
      <c r="L24" s="241"/>
      <c r="M24" s="150"/>
      <c r="N24" s="241"/>
      <c r="O24" s="503"/>
      <c r="P24" s="65"/>
      <c r="Q24" s="149"/>
      <c r="R24" s="505"/>
      <c r="S24" s="69"/>
      <c r="T24" s="138"/>
      <c r="U24" s="67"/>
      <c r="V24" s="67"/>
      <c r="W24" s="67"/>
      <c r="X24" s="68"/>
      <c r="Y24" s="69"/>
      <c r="Z24" s="69"/>
      <c r="AA24" s="64"/>
      <c r="AB24" s="69"/>
      <c r="AC24" s="154"/>
      <c r="AD24" s="66"/>
      <c r="AF24" s="53">
        <v>17</v>
      </c>
      <c r="AG24" s="54">
        <v>3067037</v>
      </c>
      <c r="AH24" s="55">
        <f t="shared" si="0"/>
        <v>53889767</v>
      </c>
      <c r="AI24" s="56" t="e">
        <f>+AG24/#REF!</f>
        <v>#REF!</v>
      </c>
      <c r="AJ24" s="475" t="s">
        <v>51</v>
      </c>
      <c r="AK24" s="475"/>
      <c r="AL24" s="475"/>
      <c r="AM24" s="475"/>
      <c r="AN24" s="475"/>
      <c r="AO24" s="475"/>
      <c r="AP24" s="475"/>
      <c r="AQ24" s="475"/>
      <c r="AR24" s="11"/>
      <c r="AS24" s="10"/>
      <c r="AT24" s="10"/>
      <c r="AU24" s="10"/>
      <c r="AV24" s="10"/>
    </row>
    <row r="25" spans="2:48" ht="16.2">
      <c r="B25" s="148">
        <v>18</v>
      </c>
      <c r="C25" s="47"/>
      <c r="D25" s="146"/>
      <c r="E25" s="146"/>
      <c r="F25" s="146"/>
      <c r="G25" s="260"/>
      <c r="H25" s="257"/>
      <c r="I25" s="146"/>
      <c r="J25" s="146"/>
      <c r="K25" s="260"/>
      <c r="L25" s="241"/>
      <c r="M25" s="150"/>
      <c r="N25" s="241"/>
      <c r="O25" s="503"/>
      <c r="P25" s="65"/>
      <c r="Q25" s="149"/>
      <c r="R25" s="505"/>
      <c r="S25" s="69"/>
      <c r="T25" s="138"/>
      <c r="U25" s="67"/>
      <c r="V25" s="67"/>
      <c r="W25" s="67"/>
      <c r="X25" s="68"/>
      <c r="Y25" s="69"/>
      <c r="Z25" s="69"/>
      <c r="AA25" s="64"/>
      <c r="AB25" s="69"/>
      <c r="AC25" s="154"/>
      <c r="AD25" s="66"/>
      <c r="AF25" s="53"/>
      <c r="AG25" s="54"/>
      <c r="AH25" s="55"/>
      <c r="AI25" s="56"/>
      <c r="AJ25" s="215"/>
      <c r="AK25" s="215"/>
      <c r="AL25" s="215"/>
      <c r="AM25" s="215"/>
      <c r="AN25" s="215"/>
      <c r="AO25" s="215"/>
      <c r="AP25" s="215"/>
      <c r="AQ25" s="215"/>
      <c r="AR25" s="11"/>
      <c r="AS25" s="10"/>
      <c r="AT25" s="10"/>
      <c r="AU25" s="10"/>
      <c r="AV25" s="10"/>
    </row>
    <row r="26" spans="2:48" ht="16.2">
      <c r="B26" s="151">
        <v>19</v>
      </c>
      <c r="C26" s="47"/>
      <c r="D26" s="146"/>
      <c r="E26" s="146"/>
      <c r="F26" s="146"/>
      <c r="G26" s="260"/>
      <c r="H26" s="257"/>
      <c r="I26" s="146"/>
      <c r="J26" s="146"/>
      <c r="K26" s="260"/>
      <c r="L26" s="241"/>
      <c r="M26" s="150"/>
      <c r="N26" s="241"/>
      <c r="O26" s="503"/>
      <c r="P26" s="65"/>
      <c r="Q26" s="149"/>
      <c r="R26" s="505"/>
      <c r="S26" s="69"/>
      <c r="T26" s="138"/>
      <c r="U26" s="67"/>
      <c r="V26" s="67"/>
      <c r="W26" s="67"/>
      <c r="X26" s="68"/>
      <c r="Y26" s="69"/>
      <c r="Z26" s="69"/>
      <c r="AA26" s="64"/>
      <c r="AB26" s="69"/>
      <c r="AC26" s="154"/>
      <c r="AD26" s="66"/>
      <c r="AF26" s="53"/>
      <c r="AG26" s="54"/>
      <c r="AH26" s="55"/>
      <c r="AI26" s="56"/>
      <c r="AJ26" s="215"/>
      <c r="AK26" s="215"/>
      <c r="AL26" s="215"/>
      <c r="AM26" s="215"/>
      <c r="AN26" s="215"/>
      <c r="AO26" s="215"/>
      <c r="AP26" s="215"/>
      <c r="AQ26" s="215"/>
      <c r="AR26" s="11"/>
      <c r="AS26" s="10"/>
      <c r="AT26" s="10"/>
      <c r="AU26" s="10"/>
      <c r="AV26" s="10"/>
    </row>
    <row r="27" spans="2:48" ht="16.2">
      <c r="B27" s="148">
        <v>20</v>
      </c>
      <c r="C27" s="47"/>
      <c r="D27" s="146"/>
      <c r="E27" s="146"/>
      <c r="F27" s="146"/>
      <c r="G27" s="260"/>
      <c r="H27" s="257"/>
      <c r="I27" s="146"/>
      <c r="J27" s="146"/>
      <c r="K27" s="260"/>
      <c r="L27" s="241"/>
      <c r="M27" s="150"/>
      <c r="N27" s="241"/>
      <c r="O27" s="503"/>
      <c r="P27" s="65"/>
      <c r="Q27" s="149"/>
      <c r="R27" s="505"/>
      <c r="S27" s="69"/>
      <c r="T27" s="138"/>
      <c r="U27" s="67"/>
      <c r="V27" s="67"/>
      <c r="W27" s="67"/>
      <c r="X27" s="68"/>
      <c r="Y27" s="69"/>
      <c r="Z27" s="69"/>
      <c r="AA27" s="64"/>
      <c r="AB27" s="69"/>
      <c r="AC27" s="154"/>
      <c r="AD27" s="66"/>
      <c r="AF27" s="53"/>
      <c r="AG27" s="54"/>
      <c r="AH27" s="55"/>
      <c r="AI27" s="56"/>
      <c r="AJ27" s="215"/>
      <c r="AK27" s="215"/>
      <c r="AL27" s="215"/>
      <c r="AM27" s="215"/>
      <c r="AN27" s="215"/>
      <c r="AO27" s="215"/>
      <c r="AP27" s="215"/>
      <c r="AQ27" s="215"/>
      <c r="AR27" s="11"/>
      <c r="AS27" s="10"/>
      <c r="AT27" s="10"/>
      <c r="AU27" s="10"/>
      <c r="AV27" s="10"/>
    </row>
    <row r="28" spans="2:48" ht="16.2">
      <c r="B28" s="151">
        <v>21</v>
      </c>
      <c r="C28" s="47"/>
      <c r="D28" s="146"/>
      <c r="E28" s="146"/>
      <c r="F28" s="146"/>
      <c r="G28" s="260"/>
      <c r="H28" s="257"/>
      <c r="I28" s="146"/>
      <c r="J28" s="146"/>
      <c r="K28" s="260"/>
      <c r="L28" s="241"/>
      <c r="M28" s="150"/>
      <c r="N28" s="241"/>
      <c r="O28" s="503"/>
      <c r="P28" s="65"/>
      <c r="Q28" s="149"/>
      <c r="R28" s="505"/>
      <c r="S28" s="69"/>
      <c r="T28" s="138"/>
      <c r="U28" s="67"/>
      <c r="V28" s="67"/>
      <c r="W28" s="67"/>
      <c r="X28" s="68"/>
      <c r="Y28" s="69"/>
      <c r="Z28" s="69"/>
      <c r="AA28" s="64"/>
      <c r="AB28" s="69"/>
      <c r="AC28" s="154"/>
      <c r="AD28" s="66"/>
      <c r="AF28" s="53"/>
      <c r="AG28" s="54"/>
      <c r="AH28" s="55"/>
      <c r="AI28" s="56"/>
      <c r="AJ28" s="215"/>
      <c r="AK28" s="215"/>
      <c r="AL28" s="215"/>
      <c r="AM28" s="215"/>
      <c r="AN28" s="215"/>
      <c r="AO28" s="215"/>
      <c r="AP28" s="215"/>
      <c r="AQ28" s="215"/>
      <c r="AR28" s="11"/>
      <c r="AS28" s="10"/>
      <c r="AT28" s="10"/>
      <c r="AU28" s="10"/>
      <c r="AV28" s="10"/>
    </row>
    <row r="29" spans="2:48" ht="16.2">
      <c r="B29" s="148">
        <v>22</v>
      </c>
      <c r="C29" s="47"/>
      <c r="D29" s="146"/>
      <c r="E29" s="146"/>
      <c r="F29" s="146"/>
      <c r="G29" s="260"/>
      <c r="H29" s="257"/>
      <c r="I29" s="146"/>
      <c r="J29" s="146"/>
      <c r="K29" s="260"/>
      <c r="L29" s="241"/>
      <c r="M29" s="150"/>
      <c r="N29" s="241"/>
      <c r="O29" s="503"/>
      <c r="P29" s="65"/>
      <c r="Q29" s="149"/>
      <c r="R29" s="505"/>
      <c r="S29" s="69"/>
      <c r="T29" s="138"/>
      <c r="U29" s="67"/>
      <c r="V29" s="67"/>
      <c r="W29" s="67"/>
      <c r="X29" s="68"/>
      <c r="Y29" s="69"/>
      <c r="Z29" s="69"/>
      <c r="AA29" s="64"/>
      <c r="AB29" s="69"/>
      <c r="AC29" s="154"/>
      <c r="AD29" s="66"/>
      <c r="AF29" s="53"/>
      <c r="AG29" s="54"/>
      <c r="AH29" s="55"/>
      <c r="AI29" s="56"/>
      <c r="AJ29" s="215"/>
      <c r="AK29" s="215"/>
      <c r="AL29" s="215"/>
      <c r="AM29" s="215"/>
      <c r="AN29" s="215"/>
      <c r="AO29" s="215"/>
      <c r="AP29" s="215"/>
      <c r="AQ29" s="215"/>
      <c r="AR29" s="11"/>
      <c r="AS29" s="10"/>
      <c r="AT29" s="10"/>
      <c r="AU29" s="10"/>
      <c r="AV29" s="10"/>
    </row>
    <row r="30" spans="2:48" ht="16.2">
      <c r="B30" s="151">
        <v>23</v>
      </c>
      <c r="C30" s="47"/>
      <c r="D30" s="146"/>
      <c r="E30" s="146"/>
      <c r="F30" s="146"/>
      <c r="G30" s="260"/>
      <c r="H30" s="257"/>
      <c r="I30" s="146"/>
      <c r="J30" s="146"/>
      <c r="K30" s="260"/>
      <c r="L30" s="241"/>
      <c r="M30" s="150"/>
      <c r="N30" s="241"/>
      <c r="O30" s="503"/>
      <c r="P30" s="65"/>
      <c r="Q30" s="149"/>
      <c r="R30" s="505"/>
      <c r="S30" s="69"/>
      <c r="T30" s="138"/>
      <c r="U30" s="67"/>
      <c r="V30" s="67"/>
      <c r="W30" s="67"/>
      <c r="X30" s="68"/>
      <c r="Y30" s="69"/>
      <c r="Z30" s="69"/>
      <c r="AA30" s="64"/>
      <c r="AB30" s="69"/>
      <c r="AC30" s="154"/>
      <c r="AD30" s="66"/>
      <c r="AF30" s="53"/>
      <c r="AG30" s="54"/>
      <c r="AH30" s="55"/>
      <c r="AI30" s="56"/>
      <c r="AJ30" s="215"/>
      <c r="AK30" s="215"/>
      <c r="AL30" s="215"/>
      <c r="AM30" s="215"/>
      <c r="AN30" s="215"/>
      <c r="AO30" s="215"/>
      <c r="AP30" s="215"/>
      <c r="AQ30" s="215"/>
      <c r="AR30" s="11"/>
      <c r="AS30" s="10"/>
      <c r="AT30" s="10"/>
      <c r="AU30" s="10"/>
      <c r="AV30" s="10"/>
    </row>
    <row r="31" spans="2:48" ht="16.2">
      <c r="B31" s="148">
        <v>24</v>
      </c>
      <c r="C31" s="47"/>
      <c r="D31" s="146"/>
      <c r="E31" s="146"/>
      <c r="F31" s="146"/>
      <c r="G31" s="260"/>
      <c r="H31" s="257"/>
      <c r="I31" s="146"/>
      <c r="J31" s="146"/>
      <c r="K31" s="260"/>
      <c r="L31" s="241"/>
      <c r="M31" s="150"/>
      <c r="N31" s="241"/>
      <c r="O31" s="503"/>
      <c r="P31" s="65"/>
      <c r="Q31" s="149"/>
      <c r="R31" s="505"/>
      <c r="S31" s="69"/>
      <c r="T31" s="138"/>
      <c r="U31" s="67"/>
      <c r="V31" s="67"/>
      <c r="W31" s="67"/>
      <c r="X31" s="68"/>
      <c r="Y31" s="69"/>
      <c r="Z31" s="69"/>
      <c r="AA31" s="64"/>
      <c r="AB31" s="69"/>
      <c r="AC31" s="154"/>
      <c r="AD31" s="66"/>
      <c r="AF31" s="53"/>
      <c r="AG31" s="54"/>
      <c r="AH31" s="55"/>
      <c r="AI31" s="56"/>
      <c r="AJ31" s="215"/>
      <c r="AK31" s="215"/>
      <c r="AL31" s="215"/>
      <c r="AM31" s="215"/>
      <c r="AN31" s="215"/>
      <c r="AO31" s="215"/>
      <c r="AP31" s="215"/>
      <c r="AQ31" s="215"/>
      <c r="AR31" s="11"/>
      <c r="AS31" s="10"/>
      <c r="AT31" s="10"/>
      <c r="AU31" s="10"/>
      <c r="AV31" s="10"/>
    </row>
    <row r="32" spans="2:48" ht="15.6">
      <c r="B32" s="151">
        <v>25</v>
      </c>
      <c r="C32" s="47"/>
      <c r="D32" s="146"/>
      <c r="E32" s="146"/>
      <c r="F32" s="146"/>
      <c r="G32" s="260"/>
      <c r="H32" s="257"/>
      <c r="I32" s="146"/>
      <c r="J32" s="146"/>
      <c r="K32" s="260"/>
      <c r="L32" s="241"/>
      <c r="M32" s="150"/>
      <c r="N32" s="241"/>
      <c r="O32" s="503"/>
      <c r="P32" s="65"/>
      <c r="Q32" s="149"/>
      <c r="R32" s="505"/>
      <c r="S32" s="69"/>
      <c r="T32" s="138"/>
      <c r="U32" s="67"/>
      <c r="V32" s="67"/>
      <c r="W32" s="67"/>
      <c r="X32" s="68"/>
      <c r="Y32" s="69"/>
      <c r="Z32" s="69"/>
      <c r="AA32" s="64"/>
      <c r="AB32" s="69"/>
      <c r="AC32" s="154"/>
      <c r="AD32" s="66"/>
      <c r="AF32" s="53">
        <v>18</v>
      </c>
      <c r="AG32" s="54">
        <v>3039628</v>
      </c>
      <c r="AH32" s="55">
        <f>AH24+AG32</f>
        <v>56929395</v>
      </c>
      <c r="AI32" s="1" t="e">
        <f>+AG32/#REF!</f>
        <v>#REF!</v>
      </c>
      <c r="AJ32" s="40" t="s">
        <v>14</v>
      </c>
      <c r="AK32" s="117" t="s">
        <v>15</v>
      </c>
      <c r="AL32" s="117" t="s">
        <v>16</v>
      </c>
      <c r="AM32" s="117" t="s">
        <v>52</v>
      </c>
      <c r="AN32" s="118" t="s">
        <v>19</v>
      </c>
      <c r="AO32" s="117" t="s">
        <v>53</v>
      </c>
      <c r="AP32" s="117" t="s">
        <v>21</v>
      </c>
      <c r="AQ32" s="27" t="s">
        <v>22</v>
      </c>
      <c r="AR32" s="10"/>
      <c r="AS32" s="33"/>
      <c r="AT32" s="10"/>
      <c r="AU32" s="10"/>
      <c r="AV32" s="10"/>
    </row>
    <row r="33" spans="2:48" ht="15.6">
      <c r="B33" s="148">
        <v>26</v>
      </c>
      <c r="C33" s="47"/>
      <c r="D33" s="146"/>
      <c r="E33" s="146"/>
      <c r="F33" s="146"/>
      <c r="G33" s="260"/>
      <c r="H33" s="257"/>
      <c r="I33" s="146"/>
      <c r="J33" s="146"/>
      <c r="K33" s="260"/>
      <c r="L33" s="241"/>
      <c r="M33" s="150"/>
      <c r="N33" s="241"/>
      <c r="O33" s="503"/>
      <c r="P33" s="65"/>
      <c r="Q33" s="149"/>
      <c r="R33" s="505"/>
      <c r="S33" s="69"/>
      <c r="T33" s="138"/>
      <c r="U33" s="67"/>
      <c r="V33" s="67"/>
      <c r="W33" s="67"/>
      <c r="X33" s="68"/>
      <c r="Y33" s="69"/>
      <c r="Z33" s="69"/>
      <c r="AA33" s="64"/>
      <c r="AB33" s="69"/>
      <c r="AC33" s="154"/>
      <c r="AD33" s="66"/>
      <c r="AF33" s="53">
        <v>19</v>
      </c>
      <c r="AG33" s="54">
        <v>3290378</v>
      </c>
      <c r="AH33" s="55">
        <f t="shared" si="0"/>
        <v>60219773</v>
      </c>
      <c r="AI33" s="1" t="e">
        <f>+AG33/#REF!</f>
        <v>#REF!</v>
      </c>
      <c r="AJ33" s="119" t="s">
        <v>36</v>
      </c>
      <c r="AK33" s="76">
        <f>[1]КислПл!B2</f>
        <v>121.28782524141269</v>
      </c>
      <c r="AL33" s="27" t="e">
        <f>#REF!</f>
        <v>#REF!</v>
      </c>
      <c r="AM33" s="6" t="e">
        <f>AL33*AK33</f>
        <v>#REF!</v>
      </c>
      <c r="AN33" s="59">
        <v>14112</v>
      </c>
      <c r="AO33" s="6" t="e">
        <f>#REF!-AO34-AO35-AO36-AO37-AO38-#REF!-#REF!-#REF!-#REF!</f>
        <v>#REF!</v>
      </c>
      <c r="AP33" s="77" t="e">
        <f t="shared" ref="AP33:AP38" si="5">AO33/AL33</f>
        <v>#REF!</v>
      </c>
      <c r="AQ33" s="6" t="e">
        <f t="shared" ref="AQ33:AQ38" si="6">AO33-AM33</f>
        <v>#REF!</v>
      </c>
      <c r="AR33" s="10"/>
      <c r="AS33" s="120"/>
      <c r="AT33" s="10"/>
      <c r="AU33" s="10"/>
      <c r="AV33" s="10"/>
    </row>
    <row r="34" spans="2:48" ht="15.6">
      <c r="B34" s="151">
        <v>27</v>
      </c>
      <c r="C34" s="47"/>
      <c r="D34" s="146"/>
      <c r="E34" s="146"/>
      <c r="F34" s="146"/>
      <c r="G34" s="260"/>
      <c r="H34" s="257"/>
      <c r="I34" s="146"/>
      <c r="J34" s="146"/>
      <c r="K34" s="260"/>
      <c r="L34" s="241"/>
      <c r="M34" s="150"/>
      <c r="N34" s="241"/>
      <c r="O34" s="503"/>
      <c r="P34" s="65"/>
      <c r="Q34" s="149"/>
      <c r="R34" s="505"/>
      <c r="S34" s="69"/>
      <c r="T34" s="138"/>
      <c r="U34" s="67"/>
      <c r="V34" s="67"/>
      <c r="W34" s="67"/>
      <c r="X34" s="68"/>
      <c r="Y34" s="69"/>
      <c r="Z34" s="69"/>
      <c r="AA34" s="64"/>
      <c r="AB34" s="69"/>
      <c r="AC34" s="154"/>
      <c r="AD34" s="66"/>
      <c r="AF34" s="53">
        <v>20</v>
      </c>
      <c r="AG34" s="54"/>
      <c r="AH34" s="55">
        <f t="shared" si="0"/>
        <v>60219773</v>
      </c>
      <c r="AI34" s="1" t="e">
        <f>+AG34/#REF!</f>
        <v>#REF!</v>
      </c>
      <c r="AJ34" s="119" t="s">
        <v>54</v>
      </c>
      <c r="AK34" s="72">
        <f>[1]КислПл!B8</f>
        <v>13.6</v>
      </c>
      <c r="AL34" s="27" t="e">
        <f>AL9</f>
        <v>#REF!</v>
      </c>
      <c r="AM34" s="6" t="e">
        <f>AL34*AK34</f>
        <v>#REF!</v>
      </c>
      <c r="AN34" s="59">
        <v>14121</v>
      </c>
      <c r="AO34" s="6" t="e">
        <f>AM34</f>
        <v>#REF!</v>
      </c>
      <c r="AP34" s="77" t="e">
        <f t="shared" si="5"/>
        <v>#REF!</v>
      </c>
      <c r="AQ34" s="6" t="e">
        <f t="shared" si="6"/>
        <v>#REF!</v>
      </c>
      <c r="AR34" s="11"/>
      <c r="AS34" s="121"/>
      <c r="AT34" s="10"/>
      <c r="AU34" s="10"/>
      <c r="AV34" s="10"/>
    </row>
    <row r="35" spans="2:48" ht="15.6">
      <c r="B35" s="148">
        <v>28</v>
      </c>
      <c r="C35" s="47"/>
      <c r="D35" s="146"/>
      <c r="E35" s="146"/>
      <c r="F35" s="146"/>
      <c r="G35" s="260"/>
      <c r="H35" s="257"/>
      <c r="I35" s="146"/>
      <c r="J35" s="146"/>
      <c r="K35" s="260"/>
      <c r="L35" s="241"/>
      <c r="M35" s="150"/>
      <c r="N35" s="241"/>
      <c r="O35" s="503"/>
      <c r="P35" s="65"/>
      <c r="Q35" s="149"/>
      <c r="R35" s="505"/>
      <c r="S35" s="69"/>
      <c r="T35" s="138"/>
      <c r="U35" s="67"/>
      <c r="V35" s="67"/>
      <c r="W35" s="67"/>
      <c r="X35" s="68"/>
      <c r="Y35" s="69"/>
      <c r="Z35" s="69"/>
      <c r="AA35" s="64"/>
      <c r="AB35" s="69"/>
      <c r="AC35" s="154"/>
      <c r="AD35" s="66"/>
      <c r="AF35" s="53">
        <v>21</v>
      </c>
      <c r="AG35" s="54"/>
      <c r="AH35" s="55">
        <f t="shared" si="0"/>
        <v>60219773</v>
      </c>
      <c r="AI35" s="1" t="e">
        <f>+AG35/#REF!</f>
        <v>#REF!</v>
      </c>
      <c r="AJ35" s="119" t="s">
        <v>38</v>
      </c>
      <c r="AK35" s="72">
        <f>[1]КислПл!B28</f>
        <v>25</v>
      </c>
      <c r="AL35" s="122" t="e">
        <f>AL10</f>
        <v>#REF!</v>
      </c>
      <c r="AM35" s="6" t="e">
        <f>AL35*AK35</f>
        <v>#REF!</v>
      </c>
      <c r="AN35" s="59">
        <v>14122</v>
      </c>
      <c r="AO35" s="6" t="e">
        <f>AM35</f>
        <v>#REF!</v>
      </c>
      <c r="AP35" s="77" t="e">
        <f t="shared" si="5"/>
        <v>#REF!</v>
      </c>
      <c r="AQ35" s="6" t="e">
        <f t="shared" si="6"/>
        <v>#REF!</v>
      </c>
      <c r="AR35" s="10"/>
      <c r="AS35" s="121"/>
      <c r="AT35" s="10"/>
      <c r="AU35" s="10"/>
      <c r="AV35" s="10"/>
    </row>
    <row r="36" spans="2:48" ht="15.6">
      <c r="B36" s="151">
        <v>29</v>
      </c>
      <c r="C36" s="47"/>
      <c r="D36" s="146"/>
      <c r="E36" s="146"/>
      <c r="F36" s="146"/>
      <c r="G36" s="260"/>
      <c r="H36" s="257"/>
      <c r="I36" s="146"/>
      <c r="J36" s="146"/>
      <c r="K36" s="260"/>
      <c r="L36" s="241"/>
      <c r="M36" s="150"/>
      <c r="N36" s="241"/>
      <c r="O36" s="503"/>
      <c r="P36" s="65"/>
      <c r="Q36" s="149"/>
      <c r="R36" s="505"/>
      <c r="S36" s="69"/>
      <c r="T36" s="138"/>
      <c r="U36" s="67"/>
      <c r="V36" s="67"/>
      <c r="W36" s="67"/>
      <c r="X36" s="68"/>
      <c r="Y36" s="69"/>
      <c r="Z36" s="69"/>
      <c r="AA36" s="64"/>
      <c r="AB36" s="69"/>
      <c r="AC36" s="154"/>
      <c r="AD36" s="66"/>
      <c r="AF36" s="53">
        <v>22</v>
      </c>
      <c r="AG36" s="54"/>
      <c r="AH36" s="55">
        <f t="shared" si="0"/>
        <v>60219773</v>
      </c>
      <c r="AI36" s="1" t="e">
        <f>+AG36/#REF!</f>
        <v>#REF!</v>
      </c>
      <c r="AJ36" s="119" t="s">
        <v>39</v>
      </c>
      <c r="AK36" s="72">
        <f>[1]КислПл!B59</f>
        <v>25</v>
      </c>
      <c r="AL36" s="122" t="e">
        <f>AL11</f>
        <v>#REF!</v>
      </c>
      <c r="AM36" s="6" t="e">
        <f>AK36*AL36</f>
        <v>#REF!</v>
      </c>
      <c r="AN36" s="59">
        <v>14114</v>
      </c>
      <c r="AO36" s="6" t="e">
        <f>AM36</f>
        <v>#REF!</v>
      </c>
      <c r="AP36" s="77" t="e">
        <f t="shared" si="5"/>
        <v>#REF!</v>
      </c>
      <c r="AQ36" s="6" t="e">
        <f t="shared" si="6"/>
        <v>#REF!</v>
      </c>
      <c r="AR36" s="10"/>
      <c r="AS36" s="121"/>
      <c r="AT36" s="10"/>
      <c r="AU36" s="10"/>
      <c r="AV36" s="10"/>
    </row>
    <row r="37" spans="2:48" ht="15.6">
      <c r="B37" s="148">
        <v>30</v>
      </c>
      <c r="C37" s="47"/>
      <c r="D37" s="146"/>
      <c r="E37" s="146"/>
      <c r="F37" s="146"/>
      <c r="G37" s="260"/>
      <c r="H37" s="257"/>
      <c r="I37" s="146"/>
      <c r="J37" s="146"/>
      <c r="K37" s="260"/>
      <c r="L37" s="241"/>
      <c r="M37" s="150"/>
      <c r="N37" s="241"/>
      <c r="O37" s="503"/>
      <c r="P37" s="65"/>
      <c r="Q37" s="149"/>
      <c r="R37" s="505"/>
      <c r="S37" s="69"/>
      <c r="T37" s="138"/>
      <c r="U37" s="67"/>
      <c r="V37" s="67"/>
      <c r="W37" s="67"/>
      <c r="X37" s="68"/>
      <c r="Y37" s="69"/>
      <c r="Z37" s="69"/>
      <c r="AA37" s="64"/>
      <c r="AB37" s="69"/>
      <c r="AC37" s="154"/>
      <c r="AD37" s="66"/>
      <c r="AF37" s="53">
        <v>23</v>
      </c>
      <c r="AG37" s="54"/>
      <c r="AH37" s="55">
        <f t="shared" si="0"/>
        <v>60219773</v>
      </c>
      <c r="AI37" s="1" t="e">
        <f>+AG37/#REF!</f>
        <v>#REF!</v>
      </c>
      <c r="AJ37" s="119" t="s">
        <v>55</v>
      </c>
      <c r="AK37" s="72">
        <f>[1]КислПл!B40</f>
        <v>150</v>
      </c>
      <c r="AL37" s="27" t="e">
        <f>AL12</f>
        <v>#REF!</v>
      </c>
      <c r="AM37" s="6" t="e">
        <f>AL37*AK37</f>
        <v>#REF!</v>
      </c>
      <c r="AN37" s="59">
        <v>14115</v>
      </c>
      <c r="AO37" s="6" t="e">
        <f>AM37</f>
        <v>#REF!</v>
      </c>
      <c r="AP37" s="77" t="e">
        <f t="shared" si="5"/>
        <v>#REF!</v>
      </c>
      <c r="AQ37" s="6" t="e">
        <f t="shared" si="6"/>
        <v>#REF!</v>
      </c>
      <c r="AR37" s="10"/>
      <c r="AS37" s="121"/>
      <c r="AT37" s="11"/>
      <c r="AU37" s="10"/>
      <c r="AV37" s="10"/>
    </row>
    <row r="38" spans="2:48" ht="16.2" thickBot="1">
      <c r="B38" s="151">
        <v>31</v>
      </c>
      <c r="C38" s="163"/>
      <c r="D38" s="381"/>
      <c r="E38" s="381"/>
      <c r="F38" s="381"/>
      <c r="G38" s="383"/>
      <c r="H38" s="382"/>
      <c r="I38" s="381"/>
      <c r="J38" s="381"/>
      <c r="K38" s="383"/>
      <c r="L38" s="243"/>
      <c r="M38" s="164"/>
      <c r="N38" s="242"/>
      <c r="O38" s="503"/>
      <c r="P38" s="125"/>
      <c r="Q38" s="183"/>
      <c r="R38" s="505"/>
      <c r="S38" s="129"/>
      <c r="T38" s="139"/>
      <c r="U38" s="127"/>
      <c r="V38" s="127"/>
      <c r="W38" s="127"/>
      <c r="X38" s="128"/>
      <c r="Y38" s="129"/>
      <c r="Z38" s="129"/>
      <c r="AA38" s="124"/>
      <c r="AB38" s="129"/>
      <c r="AC38" s="155"/>
      <c r="AD38" s="126"/>
      <c r="AF38" s="53">
        <v>24</v>
      </c>
      <c r="AG38" s="54"/>
      <c r="AH38" s="55">
        <f t="shared" si="0"/>
        <v>60219773</v>
      </c>
      <c r="AI38" s="1" t="e">
        <f>+AG38/#REF!</f>
        <v>#REF!</v>
      </c>
      <c r="AJ38" s="119" t="s">
        <v>41</v>
      </c>
      <c r="AK38" s="72">
        <f>[1]КислПл!B13</f>
        <v>12</v>
      </c>
      <c r="AL38" s="27" t="e">
        <f>AL13</f>
        <v>#REF!</v>
      </c>
      <c r="AM38" s="6" t="e">
        <f>AL38*AK38</f>
        <v>#REF!</v>
      </c>
      <c r="AN38" s="59">
        <v>14116</v>
      </c>
      <c r="AO38" s="6" t="e">
        <f>AM38</f>
        <v>#REF!</v>
      </c>
      <c r="AP38" s="77" t="e">
        <f t="shared" si="5"/>
        <v>#REF!</v>
      </c>
      <c r="AQ38" s="6" t="e">
        <f t="shared" si="6"/>
        <v>#REF!</v>
      </c>
      <c r="AR38" s="10"/>
      <c r="AS38" s="121"/>
      <c r="AT38" s="10"/>
      <c r="AU38" s="10"/>
      <c r="AV38" s="10"/>
    </row>
    <row r="39" spans="2:48" ht="16.2" thickBot="1">
      <c r="B39" s="165" t="s">
        <v>30</v>
      </c>
      <c r="C39" s="258"/>
      <c r="D39" s="158"/>
      <c r="E39" s="158"/>
      <c r="F39" s="158"/>
      <c r="G39" s="161"/>
      <c r="H39" s="258"/>
      <c r="I39" s="158"/>
      <c r="J39" s="158"/>
      <c r="K39" s="161"/>
      <c r="L39" s="258"/>
      <c r="M39" s="156"/>
      <c r="N39" s="156"/>
      <c r="O39" s="504"/>
      <c r="P39" s="246"/>
      <c r="Q39" s="247"/>
      <c r="R39" s="504"/>
      <c r="S39" s="156"/>
      <c r="T39" s="157"/>
      <c r="U39" s="158"/>
      <c r="V39" s="158"/>
      <c r="W39" s="158"/>
      <c r="X39" s="159"/>
      <c r="Y39" s="156"/>
      <c r="Z39" s="156"/>
      <c r="AA39" s="160"/>
      <c r="AB39" s="156"/>
      <c r="AC39" s="161"/>
      <c r="AD39" s="130"/>
      <c r="AE39" s="2"/>
      <c r="AF39" s="2"/>
      <c r="AG39" s="2"/>
      <c r="AH39" s="2"/>
      <c r="AI39" s="2"/>
      <c r="AJ39" s="27" t="s">
        <v>56</v>
      </c>
      <c r="AK39" s="76">
        <f>[1]КислПл!B23</f>
        <v>9.9570000000000007</v>
      </c>
      <c r="AL39" s="83" t="e">
        <f>AK39*AL16</f>
        <v>#REF!</v>
      </c>
      <c r="AM39" s="6" t="e">
        <f>AK39*AL16</f>
        <v>#REF!</v>
      </c>
      <c r="AN39" s="83" t="e">
        <f>AL39/AL16</f>
        <v>#REF!</v>
      </c>
      <c r="AO39" s="6" t="e">
        <f>AL39-AM39</f>
        <v>#REF!</v>
      </c>
      <c r="AP39" s="33"/>
      <c r="AQ39" s="33"/>
      <c r="AR39" s="10"/>
      <c r="AS39" s="11"/>
      <c r="AT39" s="10"/>
      <c r="AU39" s="10"/>
      <c r="AV39" s="10"/>
    </row>
    <row r="40" spans="2:48" ht="15.6">
      <c r="AJ40" s="131"/>
      <c r="AK40" s="132" t="s">
        <v>16</v>
      </c>
      <c r="AL40" s="132" t="s">
        <v>57</v>
      </c>
      <c r="AM40" s="132" t="s">
        <v>58</v>
      </c>
      <c r="AN40" s="133" t="s">
        <v>59</v>
      </c>
      <c r="AO40" s="10"/>
      <c r="AP40" s="10"/>
      <c r="AQ40" s="10"/>
      <c r="AR40" s="134"/>
      <c r="AS40" s="10"/>
      <c r="AT40" s="10"/>
      <c r="AU40" s="10"/>
      <c r="AV40" s="10"/>
    </row>
    <row r="41" spans="2:48" ht="15.75" customHeight="1">
      <c r="AJ41" s="3" t="s">
        <v>55</v>
      </c>
      <c r="AK41" s="27" t="e">
        <f>AL12</f>
        <v>#REF!</v>
      </c>
      <c r="AL41" s="135">
        <f>+[1]КислПл!B39</f>
        <v>1.1100000000000001</v>
      </c>
      <c r="AM41" s="8">
        <v>0.3</v>
      </c>
      <c r="AN41" s="9" t="e">
        <f>AK41*AL41*AM41</f>
        <v>#REF!</v>
      </c>
      <c r="AO41" s="10"/>
      <c r="AP41" s="10"/>
      <c r="AQ41" s="10"/>
      <c r="AR41" s="10"/>
      <c r="AS41" s="10"/>
      <c r="AT41" s="10"/>
      <c r="AU41" s="10"/>
      <c r="AV41" s="10"/>
    </row>
    <row r="44" spans="2:48" ht="15" customHeight="1"/>
    <row r="61" spans="2:2">
      <c r="B61" s="2"/>
    </row>
    <row r="68" spans="2:3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75" spans="2:33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B75" s="2"/>
      <c r="AC75" s="2"/>
      <c r="AD75" s="2"/>
      <c r="AE75" s="2"/>
      <c r="AF75" s="2"/>
      <c r="AG75" s="2"/>
    </row>
    <row r="76" spans="2:33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</row>
    <row r="80" spans="2:33" ht="15" customHeight="1"/>
  </sheetData>
  <mergeCells count="21">
    <mergeCell ref="B2:AC2"/>
    <mergeCell ref="B4:B7"/>
    <mergeCell ref="C4:N4"/>
    <mergeCell ref="O4:O39"/>
    <mergeCell ref="P4:Q6"/>
    <mergeCell ref="R4:R39"/>
    <mergeCell ref="S4:AC4"/>
    <mergeCell ref="M5:M6"/>
    <mergeCell ref="Z5:Z6"/>
    <mergeCell ref="H5:K5"/>
    <mergeCell ref="AD5:AD6"/>
    <mergeCell ref="AJ24:AQ24"/>
    <mergeCell ref="AF4:AH5"/>
    <mergeCell ref="AJ4:AQ4"/>
    <mergeCell ref="C5:G5"/>
    <mergeCell ref="L5:L6"/>
    <mergeCell ref="T5:X5"/>
    <mergeCell ref="Y5:Y6"/>
    <mergeCell ref="AA5:AA6"/>
    <mergeCell ref="AB5:AB6"/>
    <mergeCell ref="AC5:AC6"/>
  </mergeCells>
  <pageMargins left="0.70866141732283472" right="0.70866141732283472" top="0.55118110236220474" bottom="0.35433070866141736" header="0" footer="0"/>
  <pageSetup paperSize="9" scale="77" orientation="landscape" r:id="rId1"/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X80"/>
  <sheetViews>
    <sheetView view="pageBreakPreview" zoomScale="80" zoomScaleNormal="100" zoomScaleSheetLayoutView="80" workbookViewId="0">
      <pane xSplit="2" ySplit="7" topLeftCell="C11" activePane="bottomRight" state="frozen"/>
      <selection pane="topRight" activeCell="C1" sqref="C1"/>
      <selection pane="bottomLeft" activeCell="A9" sqref="A9"/>
      <selection pane="bottomRight" activeCell="B2" sqref="B2:N2"/>
    </sheetView>
  </sheetViews>
  <sheetFormatPr defaultRowHeight="14.4" outlineLevelCol="1"/>
  <cols>
    <col min="1" max="1" width="3.109375" style="1" customWidth="1"/>
    <col min="2" max="2" width="7.109375" style="1" customWidth="1"/>
    <col min="3" max="7" width="9.88671875" style="1" customWidth="1"/>
    <col min="8" max="11" width="12" style="1" customWidth="1"/>
    <col min="12" max="12" width="13.109375" style="1" customWidth="1"/>
    <col min="13" max="13" width="13.44140625" style="1" customWidth="1"/>
    <col min="14" max="14" width="17.6640625" style="1" customWidth="1"/>
    <col min="15" max="15" width="1.109375" style="1" customWidth="1"/>
    <col min="16" max="17" width="9.88671875" style="1" customWidth="1"/>
    <col min="18" max="18" width="0.88671875" style="1" customWidth="1"/>
    <col min="19" max="19" width="18" style="1" customWidth="1"/>
    <col min="20" max="26" width="9.88671875" style="1" customWidth="1"/>
    <col min="27" max="27" width="9.88671875" style="2" customWidth="1"/>
    <col min="28" max="29" width="9.88671875" style="1" customWidth="1"/>
    <col min="30" max="30" width="8.6640625" style="1" hidden="1" customWidth="1"/>
    <col min="31" max="31" width="3.109375" style="1" hidden="1" customWidth="1" outlineLevel="1"/>
    <col min="32" max="32" width="3.6640625" style="1" hidden="1" customWidth="1" outlineLevel="1"/>
    <col min="33" max="33" width="14.88671875" style="1" hidden="1" customWidth="1" outlineLevel="1"/>
    <col min="34" max="34" width="11" style="1" hidden="1" customWidth="1" outlineLevel="1"/>
    <col min="35" max="35" width="12.6640625" style="1" hidden="1" customWidth="1" outlineLevel="1"/>
    <col min="36" max="36" width="37.109375" style="1" hidden="1" customWidth="1" outlineLevel="1"/>
    <col min="37" max="38" width="16.33203125" style="1" hidden="1" customWidth="1" outlineLevel="1"/>
    <col min="39" max="39" width="24" style="1" hidden="1" customWidth="1" outlineLevel="1"/>
    <col min="40" max="40" width="14" style="1" hidden="1" customWidth="1" outlineLevel="1"/>
    <col min="41" max="41" width="20" style="1" hidden="1" customWidth="1" outlineLevel="1"/>
    <col min="42" max="42" width="16.33203125" style="1" hidden="1" customWidth="1" outlineLevel="1"/>
    <col min="43" max="43" width="21.109375" style="1" hidden="1" customWidth="1" outlineLevel="1"/>
    <col min="44" max="44" width="12.5546875" style="1" hidden="1" customWidth="1" outlineLevel="1"/>
    <col min="45" max="45" width="15" style="1" hidden="1" customWidth="1" outlineLevel="1"/>
    <col min="46" max="46" width="14.44140625" style="1" hidden="1" customWidth="1" outlineLevel="1"/>
    <col min="47" max="47" width="7.6640625" style="1" hidden="1" customWidth="1" outlineLevel="1"/>
    <col min="48" max="48" width="6.88671875" style="1" hidden="1" customWidth="1" outlineLevel="1"/>
    <col min="49" max="49" width="9.109375" style="1" hidden="1" customWidth="1" outlineLevel="1"/>
    <col min="50" max="50" width="9.109375" style="1" collapsed="1"/>
    <col min="51" max="252" width="9.109375" style="1"/>
    <col min="253" max="253" width="7.109375" style="1" customWidth="1"/>
    <col min="254" max="255" width="11.5546875" style="1" customWidth="1"/>
    <col min="256" max="256" width="11.6640625" style="1" customWidth="1"/>
    <col min="257" max="258" width="12" style="1" customWidth="1"/>
    <col min="259" max="259" width="11.44140625" style="1" customWidth="1"/>
    <col min="260" max="262" width="11.33203125" style="1" customWidth="1"/>
    <col min="263" max="264" width="12.5546875" style="1" customWidth="1"/>
    <col min="265" max="265" width="12.33203125" style="1" customWidth="1"/>
    <col min="266" max="267" width="11.5546875" style="1" customWidth="1"/>
    <col min="268" max="268" width="11.6640625" style="1" customWidth="1"/>
    <col min="269" max="269" width="2.109375" style="1" customWidth="1"/>
    <col min="270" max="270" width="8.5546875" style="1" customWidth="1"/>
    <col min="271" max="271" width="9.88671875" style="1" customWidth="1"/>
    <col min="272" max="272" width="8.6640625" style="1" customWidth="1"/>
    <col min="273" max="273" width="9.6640625" style="1" customWidth="1"/>
    <col min="274" max="274" width="10.109375" style="1" customWidth="1"/>
    <col min="275" max="275" width="9.33203125" style="1" customWidth="1"/>
    <col min="276" max="277" width="9.6640625" style="1" customWidth="1"/>
    <col min="278" max="279" width="9.5546875" style="1" customWidth="1"/>
    <col min="280" max="281" width="10" style="1" customWidth="1"/>
    <col min="282" max="282" width="12" style="1" customWidth="1"/>
    <col min="283" max="283" width="0" style="1" hidden="1" customWidth="1"/>
    <col min="284" max="284" width="12.109375" style="1" customWidth="1"/>
    <col min="285" max="285" width="11.33203125" style="1" customWidth="1"/>
    <col min="286" max="286" width="10.109375" style="1" customWidth="1"/>
    <col min="287" max="305" width="0" style="1" hidden="1" customWidth="1"/>
    <col min="306" max="508" width="9.109375" style="1"/>
    <col min="509" max="509" width="7.109375" style="1" customWidth="1"/>
    <col min="510" max="511" width="11.5546875" style="1" customWidth="1"/>
    <col min="512" max="512" width="11.6640625" style="1" customWidth="1"/>
    <col min="513" max="514" width="12" style="1" customWidth="1"/>
    <col min="515" max="515" width="11.44140625" style="1" customWidth="1"/>
    <col min="516" max="518" width="11.33203125" style="1" customWidth="1"/>
    <col min="519" max="520" width="12.5546875" style="1" customWidth="1"/>
    <col min="521" max="521" width="12.33203125" style="1" customWidth="1"/>
    <col min="522" max="523" width="11.5546875" style="1" customWidth="1"/>
    <col min="524" max="524" width="11.6640625" style="1" customWidth="1"/>
    <col min="525" max="525" width="2.109375" style="1" customWidth="1"/>
    <col min="526" max="526" width="8.5546875" style="1" customWidth="1"/>
    <col min="527" max="527" width="9.88671875" style="1" customWidth="1"/>
    <col min="528" max="528" width="8.6640625" style="1" customWidth="1"/>
    <col min="529" max="529" width="9.6640625" style="1" customWidth="1"/>
    <col min="530" max="530" width="10.109375" style="1" customWidth="1"/>
    <col min="531" max="531" width="9.33203125" style="1" customWidth="1"/>
    <col min="532" max="533" width="9.6640625" style="1" customWidth="1"/>
    <col min="534" max="535" width="9.5546875" style="1" customWidth="1"/>
    <col min="536" max="537" width="10" style="1" customWidth="1"/>
    <col min="538" max="538" width="12" style="1" customWidth="1"/>
    <col min="539" max="539" width="0" style="1" hidden="1" customWidth="1"/>
    <col min="540" max="540" width="12.109375" style="1" customWidth="1"/>
    <col min="541" max="541" width="11.33203125" style="1" customWidth="1"/>
    <col min="542" max="542" width="10.109375" style="1" customWidth="1"/>
    <col min="543" max="561" width="0" style="1" hidden="1" customWidth="1"/>
    <col min="562" max="764" width="9.109375" style="1"/>
    <col min="765" max="765" width="7.109375" style="1" customWidth="1"/>
    <col min="766" max="767" width="11.5546875" style="1" customWidth="1"/>
    <col min="768" max="768" width="11.6640625" style="1" customWidth="1"/>
    <col min="769" max="770" width="12" style="1" customWidth="1"/>
    <col min="771" max="771" width="11.44140625" style="1" customWidth="1"/>
    <col min="772" max="774" width="11.33203125" style="1" customWidth="1"/>
    <col min="775" max="776" width="12.5546875" style="1" customWidth="1"/>
    <col min="777" max="777" width="12.33203125" style="1" customWidth="1"/>
    <col min="778" max="779" width="11.5546875" style="1" customWidth="1"/>
    <col min="780" max="780" width="11.6640625" style="1" customWidth="1"/>
    <col min="781" max="781" width="2.109375" style="1" customWidth="1"/>
    <col min="782" max="782" width="8.5546875" style="1" customWidth="1"/>
    <col min="783" max="783" width="9.88671875" style="1" customWidth="1"/>
    <col min="784" max="784" width="8.6640625" style="1" customWidth="1"/>
    <col min="785" max="785" width="9.6640625" style="1" customWidth="1"/>
    <col min="786" max="786" width="10.109375" style="1" customWidth="1"/>
    <col min="787" max="787" width="9.33203125" style="1" customWidth="1"/>
    <col min="788" max="789" width="9.6640625" style="1" customWidth="1"/>
    <col min="790" max="791" width="9.5546875" style="1" customWidth="1"/>
    <col min="792" max="793" width="10" style="1" customWidth="1"/>
    <col min="794" max="794" width="12" style="1" customWidth="1"/>
    <col min="795" max="795" width="0" style="1" hidden="1" customWidth="1"/>
    <col min="796" max="796" width="12.109375" style="1" customWidth="1"/>
    <col min="797" max="797" width="11.33203125" style="1" customWidth="1"/>
    <col min="798" max="798" width="10.109375" style="1" customWidth="1"/>
    <col min="799" max="817" width="0" style="1" hidden="1" customWidth="1"/>
    <col min="818" max="1020" width="9.109375" style="1"/>
    <col min="1021" max="1021" width="7.109375" style="1" customWidth="1"/>
    <col min="1022" max="1023" width="11.5546875" style="1" customWidth="1"/>
    <col min="1024" max="1024" width="11.6640625" style="1" customWidth="1"/>
    <col min="1025" max="1026" width="12" style="1" customWidth="1"/>
    <col min="1027" max="1027" width="11.44140625" style="1" customWidth="1"/>
    <col min="1028" max="1030" width="11.33203125" style="1" customWidth="1"/>
    <col min="1031" max="1032" width="12.5546875" style="1" customWidth="1"/>
    <col min="1033" max="1033" width="12.33203125" style="1" customWidth="1"/>
    <col min="1034" max="1035" width="11.5546875" style="1" customWidth="1"/>
    <col min="1036" max="1036" width="11.6640625" style="1" customWidth="1"/>
    <col min="1037" max="1037" width="2.109375" style="1" customWidth="1"/>
    <col min="1038" max="1038" width="8.5546875" style="1" customWidth="1"/>
    <col min="1039" max="1039" width="9.88671875" style="1" customWidth="1"/>
    <col min="1040" max="1040" width="8.6640625" style="1" customWidth="1"/>
    <col min="1041" max="1041" width="9.6640625" style="1" customWidth="1"/>
    <col min="1042" max="1042" width="10.109375" style="1" customWidth="1"/>
    <col min="1043" max="1043" width="9.33203125" style="1" customWidth="1"/>
    <col min="1044" max="1045" width="9.6640625" style="1" customWidth="1"/>
    <col min="1046" max="1047" width="9.5546875" style="1" customWidth="1"/>
    <col min="1048" max="1049" width="10" style="1" customWidth="1"/>
    <col min="1050" max="1050" width="12" style="1" customWidth="1"/>
    <col min="1051" max="1051" width="0" style="1" hidden="1" customWidth="1"/>
    <col min="1052" max="1052" width="12.109375" style="1" customWidth="1"/>
    <col min="1053" max="1053" width="11.33203125" style="1" customWidth="1"/>
    <col min="1054" max="1054" width="10.109375" style="1" customWidth="1"/>
    <col min="1055" max="1073" width="0" style="1" hidden="1" customWidth="1"/>
    <col min="1074" max="1276" width="9.109375" style="1"/>
    <col min="1277" max="1277" width="7.109375" style="1" customWidth="1"/>
    <col min="1278" max="1279" width="11.5546875" style="1" customWidth="1"/>
    <col min="1280" max="1280" width="11.6640625" style="1" customWidth="1"/>
    <col min="1281" max="1282" width="12" style="1" customWidth="1"/>
    <col min="1283" max="1283" width="11.44140625" style="1" customWidth="1"/>
    <col min="1284" max="1286" width="11.33203125" style="1" customWidth="1"/>
    <col min="1287" max="1288" width="12.5546875" style="1" customWidth="1"/>
    <col min="1289" max="1289" width="12.33203125" style="1" customWidth="1"/>
    <col min="1290" max="1291" width="11.5546875" style="1" customWidth="1"/>
    <col min="1292" max="1292" width="11.6640625" style="1" customWidth="1"/>
    <col min="1293" max="1293" width="2.109375" style="1" customWidth="1"/>
    <col min="1294" max="1294" width="8.5546875" style="1" customWidth="1"/>
    <col min="1295" max="1295" width="9.88671875" style="1" customWidth="1"/>
    <col min="1296" max="1296" width="8.6640625" style="1" customWidth="1"/>
    <col min="1297" max="1297" width="9.6640625" style="1" customWidth="1"/>
    <col min="1298" max="1298" width="10.109375" style="1" customWidth="1"/>
    <col min="1299" max="1299" width="9.33203125" style="1" customWidth="1"/>
    <col min="1300" max="1301" width="9.6640625" style="1" customWidth="1"/>
    <col min="1302" max="1303" width="9.5546875" style="1" customWidth="1"/>
    <col min="1304" max="1305" width="10" style="1" customWidth="1"/>
    <col min="1306" max="1306" width="12" style="1" customWidth="1"/>
    <col min="1307" max="1307" width="0" style="1" hidden="1" customWidth="1"/>
    <col min="1308" max="1308" width="12.109375" style="1" customWidth="1"/>
    <col min="1309" max="1309" width="11.33203125" style="1" customWidth="1"/>
    <col min="1310" max="1310" width="10.109375" style="1" customWidth="1"/>
    <col min="1311" max="1329" width="0" style="1" hidden="1" customWidth="1"/>
    <col min="1330" max="1532" width="9.109375" style="1"/>
    <col min="1533" max="1533" width="7.109375" style="1" customWidth="1"/>
    <col min="1534" max="1535" width="11.5546875" style="1" customWidth="1"/>
    <col min="1536" max="1536" width="11.6640625" style="1" customWidth="1"/>
    <col min="1537" max="1538" width="12" style="1" customWidth="1"/>
    <col min="1539" max="1539" width="11.44140625" style="1" customWidth="1"/>
    <col min="1540" max="1542" width="11.33203125" style="1" customWidth="1"/>
    <col min="1543" max="1544" width="12.5546875" style="1" customWidth="1"/>
    <col min="1545" max="1545" width="12.33203125" style="1" customWidth="1"/>
    <col min="1546" max="1547" width="11.5546875" style="1" customWidth="1"/>
    <col min="1548" max="1548" width="11.6640625" style="1" customWidth="1"/>
    <col min="1549" max="1549" width="2.109375" style="1" customWidth="1"/>
    <col min="1550" max="1550" width="8.5546875" style="1" customWidth="1"/>
    <col min="1551" max="1551" width="9.88671875" style="1" customWidth="1"/>
    <col min="1552" max="1552" width="8.6640625" style="1" customWidth="1"/>
    <col min="1553" max="1553" width="9.6640625" style="1" customWidth="1"/>
    <col min="1554" max="1554" width="10.109375" style="1" customWidth="1"/>
    <col min="1555" max="1555" width="9.33203125" style="1" customWidth="1"/>
    <col min="1556" max="1557" width="9.6640625" style="1" customWidth="1"/>
    <col min="1558" max="1559" width="9.5546875" style="1" customWidth="1"/>
    <col min="1560" max="1561" width="10" style="1" customWidth="1"/>
    <col min="1562" max="1562" width="12" style="1" customWidth="1"/>
    <col min="1563" max="1563" width="0" style="1" hidden="1" customWidth="1"/>
    <col min="1564" max="1564" width="12.109375" style="1" customWidth="1"/>
    <col min="1565" max="1565" width="11.33203125" style="1" customWidth="1"/>
    <col min="1566" max="1566" width="10.109375" style="1" customWidth="1"/>
    <col min="1567" max="1585" width="0" style="1" hidden="1" customWidth="1"/>
    <col min="1586" max="1788" width="9.109375" style="1"/>
    <col min="1789" max="1789" width="7.109375" style="1" customWidth="1"/>
    <col min="1790" max="1791" width="11.5546875" style="1" customWidth="1"/>
    <col min="1792" max="1792" width="11.6640625" style="1" customWidth="1"/>
    <col min="1793" max="1794" width="12" style="1" customWidth="1"/>
    <col min="1795" max="1795" width="11.44140625" style="1" customWidth="1"/>
    <col min="1796" max="1798" width="11.33203125" style="1" customWidth="1"/>
    <col min="1799" max="1800" width="12.5546875" style="1" customWidth="1"/>
    <col min="1801" max="1801" width="12.33203125" style="1" customWidth="1"/>
    <col min="1802" max="1803" width="11.5546875" style="1" customWidth="1"/>
    <col min="1804" max="1804" width="11.6640625" style="1" customWidth="1"/>
    <col min="1805" max="1805" width="2.109375" style="1" customWidth="1"/>
    <col min="1806" max="1806" width="8.5546875" style="1" customWidth="1"/>
    <col min="1807" max="1807" width="9.88671875" style="1" customWidth="1"/>
    <col min="1808" max="1808" width="8.6640625" style="1" customWidth="1"/>
    <col min="1809" max="1809" width="9.6640625" style="1" customWidth="1"/>
    <col min="1810" max="1810" width="10.109375" style="1" customWidth="1"/>
    <col min="1811" max="1811" width="9.33203125" style="1" customWidth="1"/>
    <col min="1812" max="1813" width="9.6640625" style="1" customWidth="1"/>
    <col min="1814" max="1815" width="9.5546875" style="1" customWidth="1"/>
    <col min="1816" max="1817" width="10" style="1" customWidth="1"/>
    <col min="1818" max="1818" width="12" style="1" customWidth="1"/>
    <col min="1819" max="1819" width="0" style="1" hidden="1" customWidth="1"/>
    <col min="1820" max="1820" width="12.109375" style="1" customWidth="1"/>
    <col min="1821" max="1821" width="11.33203125" style="1" customWidth="1"/>
    <col min="1822" max="1822" width="10.109375" style="1" customWidth="1"/>
    <col min="1823" max="1841" width="0" style="1" hidden="1" customWidth="1"/>
    <col min="1842" max="2044" width="9.109375" style="1"/>
    <col min="2045" max="2045" width="7.109375" style="1" customWidth="1"/>
    <col min="2046" max="2047" width="11.5546875" style="1" customWidth="1"/>
    <col min="2048" max="2048" width="11.6640625" style="1" customWidth="1"/>
    <col min="2049" max="2050" width="12" style="1" customWidth="1"/>
    <col min="2051" max="2051" width="11.44140625" style="1" customWidth="1"/>
    <col min="2052" max="2054" width="11.33203125" style="1" customWidth="1"/>
    <col min="2055" max="2056" width="12.5546875" style="1" customWidth="1"/>
    <col min="2057" max="2057" width="12.33203125" style="1" customWidth="1"/>
    <col min="2058" max="2059" width="11.5546875" style="1" customWidth="1"/>
    <col min="2060" max="2060" width="11.6640625" style="1" customWidth="1"/>
    <col min="2061" max="2061" width="2.109375" style="1" customWidth="1"/>
    <col min="2062" max="2062" width="8.5546875" style="1" customWidth="1"/>
    <col min="2063" max="2063" width="9.88671875" style="1" customWidth="1"/>
    <col min="2064" max="2064" width="8.6640625" style="1" customWidth="1"/>
    <col min="2065" max="2065" width="9.6640625" style="1" customWidth="1"/>
    <col min="2066" max="2066" width="10.109375" style="1" customWidth="1"/>
    <col min="2067" max="2067" width="9.33203125" style="1" customWidth="1"/>
    <col min="2068" max="2069" width="9.6640625" style="1" customWidth="1"/>
    <col min="2070" max="2071" width="9.5546875" style="1" customWidth="1"/>
    <col min="2072" max="2073" width="10" style="1" customWidth="1"/>
    <col min="2074" max="2074" width="12" style="1" customWidth="1"/>
    <col min="2075" max="2075" width="0" style="1" hidden="1" customWidth="1"/>
    <col min="2076" max="2076" width="12.109375" style="1" customWidth="1"/>
    <col min="2077" max="2077" width="11.33203125" style="1" customWidth="1"/>
    <col min="2078" max="2078" width="10.109375" style="1" customWidth="1"/>
    <col min="2079" max="2097" width="0" style="1" hidden="1" customWidth="1"/>
    <col min="2098" max="2300" width="9.109375" style="1"/>
    <col min="2301" max="2301" width="7.109375" style="1" customWidth="1"/>
    <col min="2302" max="2303" width="11.5546875" style="1" customWidth="1"/>
    <col min="2304" max="2304" width="11.6640625" style="1" customWidth="1"/>
    <col min="2305" max="2306" width="12" style="1" customWidth="1"/>
    <col min="2307" max="2307" width="11.44140625" style="1" customWidth="1"/>
    <col min="2308" max="2310" width="11.33203125" style="1" customWidth="1"/>
    <col min="2311" max="2312" width="12.5546875" style="1" customWidth="1"/>
    <col min="2313" max="2313" width="12.33203125" style="1" customWidth="1"/>
    <col min="2314" max="2315" width="11.5546875" style="1" customWidth="1"/>
    <col min="2316" max="2316" width="11.6640625" style="1" customWidth="1"/>
    <col min="2317" max="2317" width="2.109375" style="1" customWidth="1"/>
    <col min="2318" max="2318" width="8.5546875" style="1" customWidth="1"/>
    <col min="2319" max="2319" width="9.88671875" style="1" customWidth="1"/>
    <col min="2320" max="2320" width="8.6640625" style="1" customWidth="1"/>
    <col min="2321" max="2321" width="9.6640625" style="1" customWidth="1"/>
    <col min="2322" max="2322" width="10.109375" style="1" customWidth="1"/>
    <col min="2323" max="2323" width="9.33203125" style="1" customWidth="1"/>
    <col min="2324" max="2325" width="9.6640625" style="1" customWidth="1"/>
    <col min="2326" max="2327" width="9.5546875" style="1" customWidth="1"/>
    <col min="2328" max="2329" width="10" style="1" customWidth="1"/>
    <col min="2330" max="2330" width="12" style="1" customWidth="1"/>
    <col min="2331" max="2331" width="0" style="1" hidden="1" customWidth="1"/>
    <col min="2332" max="2332" width="12.109375" style="1" customWidth="1"/>
    <col min="2333" max="2333" width="11.33203125" style="1" customWidth="1"/>
    <col min="2334" max="2334" width="10.109375" style="1" customWidth="1"/>
    <col min="2335" max="2353" width="0" style="1" hidden="1" customWidth="1"/>
    <col min="2354" max="2556" width="9.109375" style="1"/>
    <col min="2557" max="2557" width="7.109375" style="1" customWidth="1"/>
    <col min="2558" max="2559" width="11.5546875" style="1" customWidth="1"/>
    <col min="2560" max="2560" width="11.6640625" style="1" customWidth="1"/>
    <col min="2561" max="2562" width="12" style="1" customWidth="1"/>
    <col min="2563" max="2563" width="11.44140625" style="1" customWidth="1"/>
    <col min="2564" max="2566" width="11.33203125" style="1" customWidth="1"/>
    <col min="2567" max="2568" width="12.5546875" style="1" customWidth="1"/>
    <col min="2569" max="2569" width="12.33203125" style="1" customWidth="1"/>
    <col min="2570" max="2571" width="11.5546875" style="1" customWidth="1"/>
    <col min="2572" max="2572" width="11.6640625" style="1" customWidth="1"/>
    <col min="2573" max="2573" width="2.109375" style="1" customWidth="1"/>
    <col min="2574" max="2574" width="8.5546875" style="1" customWidth="1"/>
    <col min="2575" max="2575" width="9.88671875" style="1" customWidth="1"/>
    <col min="2576" max="2576" width="8.6640625" style="1" customWidth="1"/>
    <col min="2577" max="2577" width="9.6640625" style="1" customWidth="1"/>
    <col min="2578" max="2578" width="10.109375" style="1" customWidth="1"/>
    <col min="2579" max="2579" width="9.33203125" style="1" customWidth="1"/>
    <col min="2580" max="2581" width="9.6640625" style="1" customWidth="1"/>
    <col min="2582" max="2583" width="9.5546875" style="1" customWidth="1"/>
    <col min="2584" max="2585" width="10" style="1" customWidth="1"/>
    <col min="2586" max="2586" width="12" style="1" customWidth="1"/>
    <col min="2587" max="2587" width="0" style="1" hidden="1" customWidth="1"/>
    <col min="2588" max="2588" width="12.109375" style="1" customWidth="1"/>
    <col min="2589" max="2589" width="11.33203125" style="1" customWidth="1"/>
    <col min="2590" max="2590" width="10.109375" style="1" customWidth="1"/>
    <col min="2591" max="2609" width="0" style="1" hidden="1" customWidth="1"/>
    <col min="2610" max="2812" width="9.109375" style="1"/>
    <col min="2813" max="2813" width="7.109375" style="1" customWidth="1"/>
    <col min="2814" max="2815" width="11.5546875" style="1" customWidth="1"/>
    <col min="2816" max="2816" width="11.6640625" style="1" customWidth="1"/>
    <col min="2817" max="2818" width="12" style="1" customWidth="1"/>
    <col min="2819" max="2819" width="11.44140625" style="1" customWidth="1"/>
    <col min="2820" max="2822" width="11.33203125" style="1" customWidth="1"/>
    <col min="2823" max="2824" width="12.5546875" style="1" customWidth="1"/>
    <col min="2825" max="2825" width="12.33203125" style="1" customWidth="1"/>
    <col min="2826" max="2827" width="11.5546875" style="1" customWidth="1"/>
    <col min="2828" max="2828" width="11.6640625" style="1" customWidth="1"/>
    <col min="2829" max="2829" width="2.109375" style="1" customWidth="1"/>
    <col min="2830" max="2830" width="8.5546875" style="1" customWidth="1"/>
    <col min="2831" max="2831" width="9.88671875" style="1" customWidth="1"/>
    <col min="2832" max="2832" width="8.6640625" style="1" customWidth="1"/>
    <col min="2833" max="2833" width="9.6640625" style="1" customWidth="1"/>
    <col min="2834" max="2834" width="10.109375" style="1" customWidth="1"/>
    <col min="2835" max="2835" width="9.33203125" style="1" customWidth="1"/>
    <col min="2836" max="2837" width="9.6640625" style="1" customWidth="1"/>
    <col min="2838" max="2839" width="9.5546875" style="1" customWidth="1"/>
    <col min="2840" max="2841" width="10" style="1" customWidth="1"/>
    <col min="2842" max="2842" width="12" style="1" customWidth="1"/>
    <col min="2843" max="2843" width="0" style="1" hidden="1" customWidth="1"/>
    <col min="2844" max="2844" width="12.109375" style="1" customWidth="1"/>
    <col min="2845" max="2845" width="11.33203125" style="1" customWidth="1"/>
    <col min="2846" max="2846" width="10.109375" style="1" customWidth="1"/>
    <col min="2847" max="2865" width="0" style="1" hidden="1" customWidth="1"/>
    <col min="2866" max="3068" width="9.109375" style="1"/>
    <col min="3069" max="3069" width="7.109375" style="1" customWidth="1"/>
    <col min="3070" max="3071" width="11.5546875" style="1" customWidth="1"/>
    <col min="3072" max="3072" width="11.6640625" style="1" customWidth="1"/>
    <col min="3073" max="3074" width="12" style="1" customWidth="1"/>
    <col min="3075" max="3075" width="11.44140625" style="1" customWidth="1"/>
    <col min="3076" max="3078" width="11.33203125" style="1" customWidth="1"/>
    <col min="3079" max="3080" width="12.5546875" style="1" customWidth="1"/>
    <col min="3081" max="3081" width="12.33203125" style="1" customWidth="1"/>
    <col min="3082" max="3083" width="11.5546875" style="1" customWidth="1"/>
    <col min="3084" max="3084" width="11.6640625" style="1" customWidth="1"/>
    <col min="3085" max="3085" width="2.109375" style="1" customWidth="1"/>
    <col min="3086" max="3086" width="8.5546875" style="1" customWidth="1"/>
    <col min="3087" max="3087" width="9.88671875" style="1" customWidth="1"/>
    <col min="3088" max="3088" width="8.6640625" style="1" customWidth="1"/>
    <col min="3089" max="3089" width="9.6640625" style="1" customWidth="1"/>
    <col min="3090" max="3090" width="10.109375" style="1" customWidth="1"/>
    <col min="3091" max="3091" width="9.33203125" style="1" customWidth="1"/>
    <col min="3092" max="3093" width="9.6640625" style="1" customWidth="1"/>
    <col min="3094" max="3095" width="9.5546875" style="1" customWidth="1"/>
    <col min="3096" max="3097" width="10" style="1" customWidth="1"/>
    <col min="3098" max="3098" width="12" style="1" customWidth="1"/>
    <col min="3099" max="3099" width="0" style="1" hidden="1" customWidth="1"/>
    <col min="3100" max="3100" width="12.109375" style="1" customWidth="1"/>
    <col min="3101" max="3101" width="11.33203125" style="1" customWidth="1"/>
    <col min="3102" max="3102" width="10.109375" style="1" customWidth="1"/>
    <col min="3103" max="3121" width="0" style="1" hidden="1" customWidth="1"/>
    <col min="3122" max="3324" width="9.109375" style="1"/>
    <col min="3325" max="3325" width="7.109375" style="1" customWidth="1"/>
    <col min="3326" max="3327" width="11.5546875" style="1" customWidth="1"/>
    <col min="3328" max="3328" width="11.6640625" style="1" customWidth="1"/>
    <col min="3329" max="3330" width="12" style="1" customWidth="1"/>
    <col min="3331" max="3331" width="11.44140625" style="1" customWidth="1"/>
    <col min="3332" max="3334" width="11.33203125" style="1" customWidth="1"/>
    <col min="3335" max="3336" width="12.5546875" style="1" customWidth="1"/>
    <col min="3337" max="3337" width="12.33203125" style="1" customWidth="1"/>
    <col min="3338" max="3339" width="11.5546875" style="1" customWidth="1"/>
    <col min="3340" max="3340" width="11.6640625" style="1" customWidth="1"/>
    <col min="3341" max="3341" width="2.109375" style="1" customWidth="1"/>
    <col min="3342" max="3342" width="8.5546875" style="1" customWidth="1"/>
    <col min="3343" max="3343" width="9.88671875" style="1" customWidth="1"/>
    <col min="3344" max="3344" width="8.6640625" style="1" customWidth="1"/>
    <col min="3345" max="3345" width="9.6640625" style="1" customWidth="1"/>
    <col min="3346" max="3346" width="10.109375" style="1" customWidth="1"/>
    <col min="3347" max="3347" width="9.33203125" style="1" customWidth="1"/>
    <col min="3348" max="3349" width="9.6640625" style="1" customWidth="1"/>
    <col min="3350" max="3351" width="9.5546875" style="1" customWidth="1"/>
    <col min="3352" max="3353" width="10" style="1" customWidth="1"/>
    <col min="3354" max="3354" width="12" style="1" customWidth="1"/>
    <col min="3355" max="3355" width="0" style="1" hidden="1" customWidth="1"/>
    <col min="3356" max="3356" width="12.109375" style="1" customWidth="1"/>
    <col min="3357" max="3357" width="11.33203125" style="1" customWidth="1"/>
    <col min="3358" max="3358" width="10.109375" style="1" customWidth="1"/>
    <col min="3359" max="3377" width="0" style="1" hidden="1" customWidth="1"/>
    <col min="3378" max="3580" width="9.109375" style="1"/>
    <col min="3581" max="3581" width="7.109375" style="1" customWidth="1"/>
    <col min="3582" max="3583" width="11.5546875" style="1" customWidth="1"/>
    <col min="3584" max="3584" width="11.6640625" style="1" customWidth="1"/>
    <col min="3585" max="3586" width="12" style="1" customWidth="1"/>
    <col min="3587" max="3587" width="11.44140625" style="1" customWidth="1"/>
    <col min="3588" max="3590" width="11.33203125" style="1" customWidth="1"/>
    <col min="3591" max="3592" width="12.5546875" style="1" customWidth="1"/>
    <col min="3593" max="3593" width="12.33203125" style="1" customWidth="1"/>
    <col min="3594" max="3595" width="11.5546875" style="1" customWidth="1"/>
    <col min="3596" max="3596" width="11.6640625" style="1" customWidth="1"/>
    <col min="3597" max="3597" width="2.109375" style="1" customWidth="1"/>
    <col min="3598" max="3598" width="8.5546875" style="1" customWidth="1"/>
    <col min="3599" max="3599" width="9.88671875" style="1" customWidth="1"/>
    <col min="3600" max="3600" width="8.6640625" style="1" customWidth="1"/>
    <col min="3601" max="3601" width="9.6640625" style="1" customWidth="1"/>
    <col min="3602" max="3602" width="10.109375" style="1" customWidth="1"/>
    <col min="3603" max="3603" width="9.33203125" style="1" customWidth="1"/>
    <col min="3604" max="3605" width="9.6640625" style="1" customWidth="1"/>
    <col min="3606" max="3607" width="9.5546875" style="1" customWidth="1"/>
    <col min="3608" max="3609" width="10" style="1" customWidth="1"/>
    <col min="3610" max="3610" width="12" style="1" customWidth="1"/>
    <col min="3611" max="3611" width="0" style="1" hidden="1" customWidth="1"/>
    <col min="3612" max="3612" width="12.109375" style="1" customWidth="1"/>
    <col min="3613" max="3613" width="11.33203125" style="1" customWidth="1"/>
    <col min="3614" max="3614" width="10.109375" style="1" customWidth="1"/>
    <col min="3615" max="3633" width="0" style="1" hidden="1" customWidth="1"/>
    <col min="3634" max="3836" width="9.109375" style="1"/>
    <col min="3837" max="3837" width="7.109375" style="1" customWidth="1"/>
    <col min="3838" max="3839" width="11.5546875" style="1" customWidth="1"/>
    <col min="3840" max="3840" width="11.6640625" style="1" customWidth="1"/>
    <col min="3841" max="3842" width="12" style="1" customWidth="1"/>
    <col min="3843" max="3843" width="11.44140625" style="1" customWidth="1"/>
    <col min="3844" max="3846" width="11.33203125" style="1" customWidth="1"/>
    <col min="3847" max="3848" width="12.5546875" style="1" customWidth="1"/>
    <col min="3849" max="3849" width="12.33203125" style="1" customWidth="1"/>
    <col min="3850" max="3851" width="11.5546875" style="1" customWidth="1"/>
    <col min="3852" max="3852" width="11.6640625" style="1" customWidth="1"/>
    <col min="3853" max="3853" width="2.109375" style="1" customWidth="1"/>
    <col min="3854" max="3854" width="8.5546875" style="1" customWidth="1"/>
    <col min="3855" max="3855" width="9.88671875" style="1" customWidth="1"/>
    <col min="3856" max="3856" width="8.6640625" style="1" customWidth="1"/>
    <col min="3857" max="3857" width="9.6640625" style="1" customWidth="1"/>
    <col min="3858" max="3858" width="10.109375" style="1" customWidth="1"/>
    <col min="3859" max="3859" width="9.33203125" style="1" customWidth="1"/>
    <col min="3860" max="3861" width="9.6640625" style="1" customWidth="1"/>
    <col min="3862" max="3863" width="9.5546875" style="1" customWidth="1"/>
    <col min="3864" max="3865" width="10" style="1" customWidth="1"/>
    <col min="3866" max="3866" width="12" style="1" customWidth="1"/>
    <col min="3867" max="3867" width="0" style="1" hidden="1" customWidth="1"/>
    <col min="3868" max="3868" width="12.109375" style="1" customWidth="1"/>
    <col min="3869" max="3869" width="11.33203125" style="1" customWidth="1"/>
    <col min="3870" max="3870" width="10.109375" style="1" customWidth="1"/>
    <col min="3871" max="3889" width="0" style="1" hidden="1" customWidth="1"/>
    <col min="3890" max="4092" width="9.109375" style="1"/>
    <col min="4093" max="4093" width="7.109375" style="1" customWidth="1"/>
    <col min="4094" max="4095" width="11.5546875" style="1" customWidth="1"/>
    <col min="4096" max="4096" width="11.6640625" style="1" customWidth="1"/>
    <col min="4097" max="4098" width="12" style="1" customWidth="1"/>
    <col min="4099" max="4099" width="11.44140625" style="1" customWidth="1"/>
    <col min="4100" max="4102" width="11.33203125" style="1" customWidth="1"/>
    <col min="4103" max="4104" width="12.5546875" style="1" customWidth="1"/>
    <col min="4105" max="4105" width="12.33203125" style="1" customWidth="1"/>
    <col min="4106" max="4107" width="11.5546875" style="1" customWidth="1"/>
    <col min="4108" max="4108" width="11.6640625" style="1" customWidth="1"/>
    <col min="4109" max="4109" width="2.109375" style="1" customWidth="1"/>
    <col min="4110" max="4110" width="8.5546875" style="1" customWidth="1"/>
    <col min="4111" max="4111" width="9.88671875" style="1" customWidth="1"/>
    <col min="4112" max="4112" width="8.6640625" style="1" customWidth="1"/>
    <col min="4113" max="4113" width="9.6640625" style="1" customWidth="1"/>
    <col min="4114" max="4114" width="10.109375" style="1" customWidth="1"/>
    <col min="4115" max="4115" width="9.33203125" style="1" customWidth="1"/>
    <col min="4116" max="4117" width="9.6640625" style="1" customWidth="1"/>
    <col min="4118" max="4119" width="9.5546875" style="1" customWidth="1"/>
    <col min="4120" max="4121" width="10" style="1" customWidth="1"/>
    <col min="4122" max="4122" width="12" style="1" customWidth="1"/>
    <col min="4123" max="4123" width="0" style="1" hidden="1" customWidth="1"/>
    <col min="4124" max="4124" width="12.109375" style="1" customWidth="1"/>
    <col min="4125" max="4125" width="11.33203125" style="1" customWidth="1"/>
    <col min="4126" max="4126" width="10.109375" style="1" customWidth="1"/>
    <col min="4127" max="4145" width="0" style="1" hidden="1" customWidth="1"/>
    <col min="4146" max="4348" width="9.109375" style="1"/>
    <col min="4349" max="4349" width="7.109375" style="1" customWidth="1"/>
    <col min="4350" max="4351" width="11.5546875" style="1" customWidth="1"/>
    <col min="4352" max="4352" width="11.6640625" style="1" customWidth="1"/>
    <col min="4353" max="4354" width="12" style="1" customWidth="1"/>
    <col min="4355" max="4355" width="11.44140625" style="1" customWidth="1"/>
    <col min="4356" max="4358" width="11.33203125" style="1" customWidth="1"/>
    <col min="4359" max="4360" width="12.5546875" style="1" customWidth="1"/>
    <col min="4361" max="4361" width="12.33203125" style="1" customWidth="1"/>
    <col min="4362" max="4363" width="11.5546875" style="1" customWidth="1"/>
    <col min="4364" max="4364" width="11.6640625" style="1" customWidth="1"/>
    <col min="4365" max="4365" width="2.109375" style="1" customWidth="1"/>
    <col min="4366" max="4366" width="8.5546875" style="1" customWidth="1"/>
    <col min="4367" max="4367" width="9.88671875" style="1" customWidth="1"/>
    <col min="4368" max="4368" width="8.6640625" style="1" customWidth="1"/>
    <col min="4369" max="4369" width="9.6640625" style="1" customWidth="1"/>
    <col min="4370" max="4370" width="10.109375" style="1" customWidth="1"/>
    <col min="4371" max="4371" width="9.33203125" style="1" customWidth="1"/>
    <col min="4372" max="4373" width="9.6640625" style="1" customWidth="1"/>
    <col min="4374" max="4375" width="9.5546875" style="1" customWidth="1"/>
    <col min="4376" max="4377" width="10" style="1" customWidth="1"/>
    <col min="4378" max="4378" width="12" style="1" customWidth="1"/>
    <col min="4379" max="4379" width="0" style="1" hidden="1" customWidth="1"/>
    <col min="4380" max="4380" width="12.109375" style="1" customWidth="1"/>
    <col min="4381" max="4381" width="11.33203125" style="1" customWidth="1"/>
    <col min="4382" max="4382" width="10.109375" style="1" customWidth="1"/>
    <col min="4383" max="4401" width="0" style="1" hidden="1" customWidth="1"/>
    <col min="4402" max="4604" width="9.109375" style="1"/>
    <col min="4605" max="4605" width="7.109375" style="1" customWidth="1"/>
    <col min="4606" max="4607" width="11.5546875" style="1" customWidth="1"/>
    <col min="4608" max="4608" width="11.6640625" style="1" customWidth="1"/>
    <col min="4609" max="4610" width="12" style="1" customWidth="1"/>
    <col min="4611" max="4611" width="11.44140625" style="1" customWidth="1"/>
    <col min="4612" max="4614" width="11.33203125" style="1" customWidth="1"/>
    <col min="4615" max="4616" width="12.5546875" style="1" customWidth="1"/>
    <col min="4617" max="4617" width="12.33203125" style="1" customWidth="1"/>
    <col min="4618" max="4619" width="11.5546875" style="1" customWidth="1"/>
    <col min="4620" max="4620" width="11.6640625" style="1" customWidth="1"/>
    <col min="4621" max="4621" width="2.109375" style="1" customWidth="1"/>
    <col min="4622" max="4622" width="8.5546875" style="1" customWidth="1"/>
    <col min="4623" max="4623" width="9.88671875" style="1" customWidth="1"/>
    <col min="4624" max="4624" width="8.6640625" style="1" customWidth="1"/>
    <col min="4625" max="4625" width="9.6640625" style="1" customWidth="1"/>
    <col min="4626" max="4626" width="10.109375" style="1" customWidth="1"/>
    <col min="4627" max="4627" width="9.33203125" style="1" customWidth="1"/>
    <col min="4628" max="4629" width="9.6640625" style="1" customWidth="1"/>
    <col min="4630" max="4631" width="9.5546875" style="1" customWidth="1"/>
    <col min="4632" max="4633" width="10" style="1" customWidth="1"/>
    <col min="4634" max="4634" width="12" style="1" customWidth="1"/>
    <col min="4635" max="4635" width="0" style="1" hidden="1" customWidth="1"/>
    <col min="4636" max="4636" width="12.109375" style="1" customWidth="1"/>
    <col min="4637" max="4637" width="11.33203125" style="1" customWidth="1"/>
    <col min="4638" max="4638" width="10.109375" style="1" customWidth="1"/>
    <col min="4639" max="4657" width="0" style="1" hidden="1" customWidth="1"/>
    <col min="4658" max="4860" width="9.109375" style="1"/>
    <col min="4861" max="4861" width="7.109375" style="1" customWidth="1"/>
    <col min="4862" max="4863" width="11.5546875" style="1" customWidth="1"/>
    <col min="4864" max="4864" width="11.6640625" style="1" customWidth="1"/>
    <col min="4865" max="4866" width="12" style="1" customWidth="1"/>
    <col min="4867" max="4867" width="11.44140625" style="1" customWidth="1"/>
    <col min="4868" max="4870" width="11.33203125" style="1" customWidth="1"/>
    <col min="4871" max="4872" width="12.5546875" style="1" customWidth="1"/>
    <col min="4873" max="4873" width="12.33203125" style="1" customWidth="1"/>
    <col min="4874" max="4875" width="11.5546875" style="1" customWidth="1"/>
    <col min="4876" max="4876" width="11.6640625" style="1" customWidth="1"/>
    <col min="4877" max="4877" width="2.109375" style="1" customWidth="1"/>
    <col min="4878" max="4878" width="8.5546875" style="1" customWidth="1"/>
    <col min="4879" max="4879" width="9.88671875" style="1" customWidth="1"/>
    <col min="4880" max="4880" width="8.6640625" style="1" customWidth="1"/>
    <col min="4881" max="4881" width="9.6640625" style="1" customWidth="1"/>
    <col min="4882" max="4882" width="10.109375" style="1" customWidth="1"/>
    <col min="4883" max="4883" width="9.33203125" style="1" customWidth="1"/>
    <col min="4884" max="4885" width="9.6640625" style="1" customWidth="1"/>
    <col min="4886" max="4887" width="9.5546875" style="1" customWidth="1"/>
    <col min="4888" max="4889" width="10" style="1" customWidth="1"/>
    <col min="4890" max="4890" width="12" style="1" customWidth="1"/>
    <col min="4891" max="4891" width="0" style="1" hidden="1" customWidth="1"/>
    <col min="4892" max="4892" width="12.109375" style="1" customWidth="1"/>
    <col min="4893" max="4893" width="11.33203125" style="1" customWidth="1"/>
    <col min="4894" max="4894" width="10.109375" style="1" customWidth="1"/>
    <col min="4895" max="4913" width="0" style="1" hidden="1" customWidth="1"/>
    <col min="4914" max="5116" width="9.109375" style="1"/>
    <col min="5117" max="5117" width="7.109375" style="1" customWidth="1"/>
    <col min="5118" max="5119" width="11.5546875" style="1" customWidth="1"/>
    <col min="5120" max="5120" width="11.6640625" style="1" customWidth="1"/>
    <col min="5121" max="5122" width="12" style="1" customWidth="1"/>
    <col min="5123" max="5123" width="11.44140625" style="1" customWidth="1"/>
    <col min="5124" max="5126" width="11.33203125" style="1" customWidth="1"/>
    <col min="5127" max="5128" width="12.5546875" style="1" customWidth="1"/>
    <col min="5129" max="5129" width="12.33203125" style="1" customWidth="1"/>
    <col min="5130" max="5131" width="11.5546875" style="1" customWidth="1"/>
    <col min="5132" max="5132" width="11.6640625" style="1" customWidth="1"/>
    <col min="5133" max="5133" width="2.109375" style="1" customWidth="1"/>
    <col min="5134" max="5134" width="8.5546875" style="1" customWidth="1"/>
    <col min="5135" max="5135" width="9.88671875" style="1" customWidth="1"/>
    <col min="5136" max="5136" width="8.6640625" style="1" customWidth="1"/>
    <col min="5137" max="5137" width="9.6640625" style="1" customWidth="1"/>
    <col min="5138" max="5138" width="10.109375" style="1" customWidth="1"/>
    <col min="5139" max="5139" width="9.33203125" style="1" customWidth="1"/>
    <col min="5140" max="5141" width="9.6640625" style="1" customWidth="1"/>
    <col min="5142" max="5143" width="9.5546875" style="1" customWidth="1"/>
    <col min="5144" max="5145" width="10" style="1" customWidth="1"/>
    <col min="5146" max="5146" width="12" style="1" customWidth="1"/>
    <col min="5147" max="5147" width="0" style="1" hidden="1" customWidth="1"/>
    <col min="5148" max="5148" width="12.109375" style="1" customWidth="1"/>
    <col min="5149" max="5149" width="11.33203125" style="1" customWidth="1"/>
    <col min="5150" max="5150" width="10.109375" style="1" customWidth="1"/>
    <col min="5151" max="5169" width="0" style="1" hidden="1" customWidth="1"/>
    <col min="5170" max="5372" width="9.109375" style="1"/>
    <col min="5373" max="5373" width="7.109375" style="1" customWidth="1"/>
    <col min="5374" max="5375" width="11.5546875" style="1" customWidth="1"/>
    <col min="5376" max="5376" width="11.6640625" style="1" customWidth="1"/>
    <col min="5377" max="5378" width="12" style="1" customWidth="1"/>
    <col min="5379" max="5379" width="11.44140625" style="1" customWidth="1"/>
    <col min="5380" max="5382" width="11.33203125" style="1" customWidth="1"/>
    <col min="5383" max="5384" width="12.5546875" style="1" customWidth="1"/>
    <col min="5385" max="5385" width="12.33203125" style="1" customWidth="1"/>
    <col min="5386" max="5387" width="11.5546875" style="1" customWidth="1"/>
    <col min="5388" max="5388" width="11.6640625" style="1" customWidth="1"/>
    <col min="5389" max="5389" width="2.109375" style="1" customWidth="1"/>
    <col min="5390" max="5390" width="8.5546875" style="1" customWidth="1"/>
    <col min="5391" max="5391" width="9.88671875" style="1" customWidth="1"/>
    <col min="5392" max="5392" width="8.6640625" style="1" customWidth="1"/>
    <col min="5393" max="5393" width="9.6640625" style="1" customWidth="1"/>
    <col min="5394" max="5394" width="10.109375" style="1" customWidth="1"/>
    <col min="5395" max="5395" width="9.33203125" style="1" customWidth="1"/>
    <col min="5396" max="5397" width="9.6640625" style="1" customWidth="1"/>
    <col min="5398" max="5399" width="9.5546875" style="1" customWidth="1"/>
    <col min="5400" max="5401" width="10" style="1" customWidth="1"/>
    <col min="5402" max="5402" width="12" style="1" customWidth="1"/>
    <col min="5403" max="5403" width="0" style="1" hidden="1" customWidth="1"/>
    <col min="5404" max="5404" width="12.109375" style="1" customWidth="1"/>
    <col min="5405" max="5405" width="11.33203125" style="1" customWidth="1"/>
    <col min="5406" max="5406" width="10.109375" style="1" customWidth="1"/>
    <col min="5407" max="5425" width="0" style="1" hidden="1" customWidth="1"/>
    <col min="5426" max="5628" width="9.109375" style="1"/>
    <col min="5629" max="5629" width="7.109375" style="1" customWidth="1"/>
    <col min="5630" max="5631" width="11.5546875" style="1" customWidth="1"/>
    <col min="5632" max="5632" width="11.6640625" style="1" customWidth="1"/>
    <col min="5633" max="5634" width="12" style="1" customWidth="1"/>
    <col min="5635" max="5635" width="11.44140625" style="1" customWidth="1"/>
    <col min="5636" max="5638" width="11.33203125" style="1" customWidth="1"/>
    <col min="5639" max="5640" width="12.5546875" style="1" customWidth="1"/>
    <col min="5641" max="5641" width="12.33203125" style="1" customWidth="1"/>
    <col min="5642" max="5643" width="11.5546875" style="1" customWidth="1"/>
    <col min="5644" max="5644" width="11.6640625" style="1" customWidth="1"/>
    <col min="5645" max="5645" width="2.109375" style="1" customWidth="1"/>
    <col min="5646" max="5646" width="8.5546875" style="1" customWidth="1"/>
    <col min="5647" max="5647" width="9.88671875" style="1" customWidth="1"/>
    <col min="5648" max="5648" width="8.6640625" style="1" customWidth="1"/>
    <col min="5649" max="5649" width="9.6640625" style="1" customWidth="1"/>
    <col min="5650" max="5650" width="10.109375" style="1" customWidth="1"/>
    <col min="5651" max="5651" width="9.33203125" style="1" customWidth="1"/>
    <col min="5652" max="5653" width="9.6640625" style="1" customWidth="1"/>
    <col min="5654" max="5655" width="9.5546875" style="1" customWidth="1"/>
    <col min="5656" max="5657" width="10" style="1" customWidth="1"/>
    <col min="5658" max="5658" width="12" style="1" customWidth="1"/>
    <col min="5659" max="5659" width="0" style="1" hidden="1" customWidth="1"/>
    <col min="5660" max="5660" width="12.109375" style="1" customWidth="1"/>
    <col min="5661" max="5661" width="11.33203125" style="1" customWidth="1"/>
    <col min="5662" max="5662" width="10.109375" style="1" customWidth="1"/>
    <col min="5663" max="5681" width="0" style="1" hidden="1" customWidth="1"/>
    <col min="5682" max="5884" width="9.109375" style="1"/>
    <col min="5885" max="5885" width="7.109375" style="1" customWidth="1"/>
    <col min="5886" max="5887" width="11.5546875" style="1" customWidth="1"/>
    <col min="5888" max="5888" width="11.6640625" style="1" customWidth="1"/>
    <col min="5889" max="5890" width="12" style="1" customWidth="1"/>
    <col min="5891" max="5891" width="11.44140625" style="1" customWidth="1"/>
    <col min="5892" max="5894" width="11.33203125" style="1" customWidth="1"/>
    <col min="5895" max="5896" width="12.5546875" style="1" customWidth="1"/>
    <col min="5897" max="5897" width="12.33203125" style="1" customWidth="1"/>
    <col min="5898" max="5899" width="11.5546875" style="1" customWidth="1"/>
    <col min="5900" max="5900" width="11.6640625" style="1" customWidth="1"/>
    <col min="5901" max="5901" width="2.109375" style="1" customWidth="1"/>
    <col min="5902" max="5902" width="8.5546875" style="1" customWidth="1"/>
    <col min="5903" max="5903" width="9.88671875" style="1" customWidth="1"/>
    <col min="5904" max="5904" width="8.6640625" style="1" customWidth="1"/>
    <col min="5905" max="5905" width="9.6640625" style="1" customWidth="1"/>
    <col min="5906" max="5906" width="10.109375" style="1" customWidth="1"/>
    <col min="5907" max="5907" width="9.33203125" style="1" customWidth="1"/>
    <col min="5908" max="5909" width="9.6640625" style="1" customWidth="1"/>
    <col min="5910" max="5911" width="9.5546875" style="1" customWidth="1"/>
    <col min="5912" max="5913" width="10" style="1" customWidth="1"/>
    <col min="5914" max="5914" width="12" style="1" customWidth="1"/>
    <col min="5915" max="5915" width="0" style="1" hidden="1" customWidth="1"/>
    <col min="5916" max="5916" width="12.109375" style="1" customWidth="1"/>
    <col min="5917" max="5917" width="11.33203125" style="1" customWidth="1"/>
    <col min="5918" max="5918" width="10.109375" style="1" customWidth="1"/>
    <col min="5919" max="5937" width="0" style="1" hidden="1" customWidth="1"/>
    <col min="5938" max="6140" width="9.109375" style="1"/>
    <col min="6141" max="6141" width="7.109375" style="1" customWidth="1"/>
    <col min="6142" max="6143" width="11.5546875" style="1" customWidth="1"/>
    <col min="6144" max="6144" width="11.6640625" style="1" customWidth="1"/>
    <col min="6145" max="6146" width="12" style="1" customWidth="1"/>
    <col min="6147" max="6147" width="11.44140625" style="1" customWidth="1"/>
    <col min="6148" max="6150" width="11.33203125" style="1" customWidth="1"/>
    <col min="6151" max="6152" width="12.5546875" style="1" customWidth="1"/>
    <col min="6153" max="6153" width="12.33203125" style="1" customWidth="1"/>
    <col min="6154" max="6155" width="11.5546875" style="1" customWidth="1"/>
    <col min="6156" max="6156" width="11.6640625" style="1" customWidth="1"/>
    <col min="6157" max="6157" width="2.109375" style="1" customWidth="1"/>
    <col min="6158" max="6158" width="8.5546875" style="1" customWidth="1"/>
    <col min="6159" max="6159" width="9.88671875" style="1" customWidth="1"/>
    <col min="6160" max="6160" width="8.6640625" style="1" customWidth="1"/>
    <col min="6161" max="6161" width="9.6640625" style="1" customWidth="1"/>
    <col min="6162" max="6162" width="10.109375" style="1" customWidth="1"/>
    <col min="6163" max="6163" width="9.33203125" style="1" customWidth="1"/>
    <col min="6164" max="6165" width="9.6640625" style="1" customWidth="1"/>
    <col min="6166" max="6167" width="9.5546875" style="1" customWidth="1"/>
    <col min="6168" max="6169" width="10" style="1" customWidth="1"/>
    <col min="6170" max="6170" width="12" style="1" customWidth="1"/>
    <col min="6171" max="6171" width="0" style="1" hidden="1" customWidth="1"/>
    <col min="6172" max="6172" width="12.109375" style="1" customWidth="1"/>
    <col min="6173" max="6173" width="11.33203125" style="1" customWidth="1"/>
    <col min="6174" max="6174" width="10.109375" style="1" customWidth="1"/>
    <col min="6175" max="6193" width="0" style="1" hidden="1" customWidth="1"/>
    <col min="6194" max="6396" width="9.109375" style="1"/>
    <col min="6397" max="6397" width="7.109375" style="1" customWidth="1"/>
    <col min="6398" max="6399" width="11.5546875" style="1" customWidth="1"/>
    <col min="6400" max="6400" width="11.6640625" style="1" customWidth="1"/>
    <col min="6401" max="6402" width="12" style="1" customWidth="1"/>
    <col min="6403" max="6403" width="11.44140625" style="1" customWidth="1"/>
    <col min="6404" max="6406" width="11.33203125" style="1" customWidth="1"/>
    <col min="6407" max="6408" width="12.5546875" style="1" customWidth="1"/>
    <col min="6409" max="6409" width="12.33203125" style="1" customWidth="1"/>
    <col min="6410" max="6411" width="11.5546875" style="1" customWidth="1"/>
    <col min="6412" max="6412" width="11.6640625" style="1" customWidth="1"/>
    <col min="6413" max="6413" width="2.109375" style="1" customWidth="1"/>
    <col min="6414" max="6414" width="8.5546875" style="1" customWidth="1"/>
    <col min="6415" max="6415" width="9.88671875" style="1" customWidth="1"/>
    <col min="6416" max="6416" width="8.6640625" style="1" customWidth="1"/>
    <col min="6417" max="6417" width="9.6640625" style="1" customWidth="1"/>
    <col min="6418" max="6418" width="10.109375" style="1" customWidth="1"/>
    <col min="6419" max="6419" width="9.33203125" style="1" customWidth="1"/>
    <col min="6420" max="6421" width="9.6640625" style="1" customWidth="1"/>
    <col min="6422" max="6423" width="9.5546875" style="1" customWidth="1"/>
    <col min="6424" max="6425" width="10" style="1" customWidth="1"/>
    <col min="6426" max="6426" width="12" style="1" customWidth="1"/>
    <col min="6427" max="6427" width="0" style="1" hidden="1" customWidth="1"/>
    <col min="6428" max="6428" width="12.109375" style="1" customWidth="1"/>
    <col min="6429" max="6429" width="11.33203125" style="1" customWidth="1"/>
    <col min="6430" max="6430" width="10.109375" style="1" customWidth="1"/>
    <col min="6431" max="6449" width="0" style="1" hidden="1" customWidth="1"/>
    <col min="6450" max="6652" width="9.109375" style="1"/>
    <col min="6653" max="6653" width="7.109375" style="1" customWidth="1"/>
    <col min="6654" max="6655" width="11.5546875" style="1" customWidth="1"/>
    <col min="6656" max="6656" width="11.6640625" style="1" customWidth="1"/>
    <col min="6657" max="6658" width="12" style="1" customWidth="1"/>
    <col min="6659" max="6659" width="11.44140625" style="1" customWidth="1"/>
    <col min="6660" max="6662" width="11.33203125" style="1" customWidth="1"/>
    <col min="6663" max="6664" width="12.5546875" style="1" customWidth="1"/>
    <col min="6665" max="6665" width="12.33203125" style="1" customWidth="1"/>
    <col min="6666" max="6667" width="11.5546875" style="1" customWidth="1"/>
    <col min="6668" max="6668" width="11.6640625" style="1" customWidth="1"/>
    <col min="6669" max="6669" width="2.109375" style="1" customWidth="1"/>
    <col min="6670" max="6670" width="8.5546875" style="1" customWidth="1"/>
    <col min="6671" max="6671" width="9.88671875" style="1" customWidth="1"/>
    <col min="6672" max="6672" width="8.6640625" style="1" customWidth="1"/>
    <col min="6673" max="6673" width="9.6640625" style="1" customWidth="1"/>
    <col min="6674" max="6674" width="10.109375" style="1" customWidth="1"/>
    <col min="6675" max="6675" width="9.33203125" style="1" customWidth="1"/>
    <col min="6676" max="6677" width="9.6640625" style="1" customWidth="1"/>
    <col min="6678" max="6679" width="9.5546875" style="1" customWidth="1"/>
    <col min="6680" max="6681" width="10" style="1" customWidth="1"/>
    <col min="6682" max="6682" width="12" style="1" customWidth="1"/>
    <col min="6683" max="6683" width="0" style="1" hidden="1" customWidth="1"/>
    <col min="6684" max="6684" width="12.109375" style="1" customWidth="1"/>
    <col min="6685" max="6685" width="11.33203125" style="1" customWidth="1"/>
    <col min="6686" max="6686" width="10.109375" style="1" customWidth="1"/>
    <col min="6687" max="6705" width="0" style="1" hidden="1" customWidth="1"/>
    <col min="6706" max="6908" width="9.109375" style="1"/>
    <col min="6909" max="6909" width="7.109375" style="1" customWidth="1"/>
    <col min="6910" max="6911" width="11.5546875" style="1" customWidth="1"/>
    <col min="6912" max="6912" width="11.6640625" style="1" customWidth="1"/>
    <col min="6913" max="6914" width="12" style="1" customWidth="1"/>
    <col min="6915" max="6915" width="11.44140625" style="1" customWidth="1"/>
    <col min="6916" max="6918" width="11.33203125" style="1" customWidth="1"/>
    <col min="6919" max="6920" width="12.5546875" style="1" customWidth="1"/>
    <col min="6921" max="6921" width="12.33203125" style="1" customWidth="1"/>
    <col min="6922" max="6923" width="11.5546875" style="1" customWidth="1"/>
    <col min="6924" max="6924" width="11.6640625" style="1" customWidth="1"/>
    <col min="6925" max="6925" width="2.109375" style="1" customWidth="1"/>
    <col min="6926" max="6926" width="8.5546875" style="1" customWidth="1"/>
    <col min="6927" max="6927" width="9.88671875" style="1" customWidth="1"/>
    <col min="6928" max="6928" width="8.6640625" style="1" customWidth="1"/>
    <col min="6929" max="6929" width="9.6640625" style="1" customWidth="1"/>
    <col min="6930" max="6930" width="10.109375" style="1" customWidth="1"/>
    <col min="6931" max="6931" width="9.33203125" style="1" customWidth="1"/>
    <col min="6932" max="6933" width="9.6640625" style="1" customWidth="1"/>
    <col min="6934" max="6935" width="9.5546875" style="1" customWidth="1"/>
    <col min="6936" max="6937" width="10" style="1" customWidth="1"/>
    <col min="6938" max="6938" width="12" style="1" customWidth="1"/>
    <col min="6939" max="6939" width="0" style="1" hidden="1" customWidth="1"/>
    <col min="6940" max="6940" width="12.109375" style="1" customWidth="1"/>
    <col min="6941" max="6941" width="11.33203125" style="1" customWidth="1"/>
    <col min="6942" max="6942" width="10.109375" style="1" customWidth="1"/>
    <col min="6943" max="6961" width="0" style="1" hidden="1" customWidth="1"/>
    <col min="6962" max="7164" width="9.109375" style="1"/>
    <col min="7165" max="7165" width="7.109375" style="1" customWidth="1"/>
    <col min="7166" max="7167" width="11.5546875" style="1" customWidth="1"/>
    <col min="7168" max="7168" width="11.6640625" style="1" customWidth="1"/>
    <col min="7169" max="7170" width="12" style="1" customWidth="1"/>
    <col min="7171" max="7171" width="11.44140625" style="1" customWidth="1"/>
    <col min="7172" max="7174" width="11.33203125" style="1" customWidth="1"/>
    <col min="7175" max="7176" width="12.5546875" style="1" customWidth="1"/>
    <col min="7177" max="7177" width="12.33203125" style="1" customWidth="1"/>
    <col min="7178" max="7179" width="11.5546875" style="1" customWidth="1"/>
    <col min="7180" max="7180" width="11.6640625" style="1" customWidth="1"/>
    <col min="7181" max="7181" width="2.109375" style="1" customWidth="1"/>
    <col min="7182" max="7182" width="8.5546875" style="1" customWidth="1"/>
    <col min="7183" max="7183" width="9.88671875" style="1" customWidth="1"/>
    <col min="7184" max="7184" width="8.6640625" style="1" customWidth="1"/>
    <col min="7185" max="7185" width="9.6640625" style="1" customWidth="1"/>
    <col min="7186" max="7186" width="10.109375" style="1" customWidth="1"/>
    <col min="7187" max="7187" width="9.33203125" style="1" customWidth="1"/>
    <col min="7188" max="7189" width="9.6640625" style="1" customWidth="1"/>
    <col min="7190" max="7191" width="9.5546875" style="1" customWidth="1"/>
    <col min="7192" max="7193" width="10" style="1" customWidth="1"/>
    <col min="7194" max="7194" width="12" style="1" customWidth="1"/>
    <col min="7195" max="7195" width="0" style="1" hidden="1" customWidth="1"/>
    <col min="7196" max="7196" width="12.109375" style="1" customWidth="1"/>
    <col min="7197" max="7197" width="11.33203125" style="1" customWidth="1"/>
    <col min="7198" max="7198" width="10.109375" style="1" customWidth="1"/>
    <col min="7199" max="7217" width="0" style="1" hidden="1" customWidth="1"/>
    <col min="7218" max="7420" width="9.109375" style="1"/>
    <col min="7421" max="7421" width="7.109375" style="1" customWidth="1"/>
    <col min="7422" max="7423" width="11.5546875" style="1" customWidth="1"/>
    <col min="7424" max="7424" width="11.6640625" style="1" customWidth="1"/>
    <col min="7425" max="7426" width="12" style="1" customWidth="1"/>
    <col min="7427" max="7427" width="11.44140625" style="1" customWidth="1"/>
    <col min="7428" max="7430" width="11.33203125" style="1" customWidth="1"/>
    <col min="7431" max="7432" width="12.5546875" style="1" customWidth="1"/>
    <col min="7433" max="7433" width="12.33203125" style="1" customWidth="1"/>
    <col min="7434" max="7435" width="11.5546875" style="1" customWidth="1"/>
    <col min="7436" max="7436" width="11.6640625" style="1" customWidth="1"/>
    <col min="7437" max="7437" width="2.109375" style="1" customWidth="1"/>
    <col min="7438" max="7438" width="8.5546875" style="1" customWidth="1"/>
    <col min="7439" max="7439" width="9.88671875" style="1" customWidth="1"/>
    <col min="7440" max="7440" width="8.6640625" style="1" customWidth="1"/>
    <col min="7441" max="7441" width="9.6640625" style="1" customWidth="1"/>
    <col min="7442" max="7442" width="10.109375" style="1" customWidth="1"/>
    <col min="7443" max="7443" width="9.33203125" style="1" customWidth="1"/>
    <col min="7444" max="7445" width="9.6640625" style="1" customWidth="1"/>
    <col min="7446" max="7447" width="9.5546875" style="1" customWidth="1"/>
    <col min="7448" max="7449" width="10" style="1" customWidth="1"/>
    <col min="7450" max="7450" width="12" style="1" customWidth="1"/>
    <col min="7451" max="7451" width="0" style="1" hidden="1" customWidth="1"/>
    <col min="7452" max="7452" width="12.109375" style="1" customWidth="1"/>
    <col min="7453" max="7453" width="11.33203125" style="1" customWidth="1"/>
    <col min="7454" max="7454" width="10.109375" style="1" customWidth="1"/>
    <col min="7455" max="7473" width="0" style="1" hidden="1" customWidth="1"/>
    <col min="7474" max="7676" width="9.109375" style="1"/>
    <col min="7677" max="7677" width="7.109375" style="1" customWidth="1"/>
    <col min="7678" max="7679" width="11.5546875" style="1" customWidth="1"/>
    <col min="7680" max="7680" width="11.6640625" style="1" customWidth="1"/>
    <col min="7681" max="7682" width="12" style="1" customWidth="1"/>
    <col min="7683" max="7683" width="11.44140625" style="1" customWidth="1"/>
    <col min="7684" max="7686" width="11.33203125" style="1" customWidth="1"/>
    <col min="7687" max="7688" width="12.5546875" style="1" customWidth="1"/>
    <col min="7689" max="7689" width="12.33203125" style="1" customWidth="1"/>
    <col min="7690" max="7691" width="11.5546875" style="1" customWidth="1"/>
    <col min="7692" max="7692" width="11.6640625" style="1" customWidth="1"/>
    <col min="7693" max="7693" width="2.109375" style="1" customWidth="1"/>
    <col min="7694" max="7694" width="8.5546875" style="1" customWidth="1"/>
    <col min="7695" max="7695" width="9.88671875" style="1" customWidth="1"/>
    <col min="7696" max="7696" width="8.6640625" style="1" customWidth="1"/>
    <col min="7697" max="7697" width="9.6640625" style="1" customWidth="1"/>
    <col min="7698" max="7698" width="10.109375" style="1" customWidth="1"/>
    <col min="7699" max="7699" width="9.33203125" style="1" customWidth="1"/>
    <col min="7700" max="7701" width="9.6640625" style="1" customWidth="1"/>
    <col min="7702" max="7703" width="9.5546875" style="1" customWidth="1"/>
    <col min="7704" max="7705" width="10" style="1" customWidth="1"/>
    <col min="7706" max="7706" width="12" style="1" customWidth="1"/>
    <col min="7707" max="7707" width="0" style="1" hidden="1" customWidth="1"/>
    <col min="7708" max="7708" width="12.109375" style="1" customWidth="1"/>
    <col min="7709" max="7709" width="11.33203125" style="1" customWidth="1"/>
    <col min="7710" max="7710" width="10.109375" style="1" customWidth="1"/>
    <col min="7711" max="7729" width="0" style="1" hidden="1" customWidth="1"/>
    <col min="7730" max="7932" width="9.109375" style="1"/>
    <col min="7933" max="7933" width="7.109375" style="1" customWidth="1"/>
    <col min="7934" max="7935" width="11.5546875" style="1" customWidth="1"/>
    <col min="7936" max="7936" width="11.6640625" style="1" customWidth="1"/>
    <col min="7937" max="7938" width="12" style="1" customWidth="1"/>
    <col min="7939" max="7939" width="11.44140625" style="1" customWidth="1"/>
    <col min="7940" max="7942" width="11.33203125" style="1" customWidth="1"/>
    <col min="7943" max="7944" width="12.5546875" style="1" customWidth="1"/>
    <col min="7945" max="7945" width="12.33203125" style="1" customWidth="1"/>
    <col min="7946" max="7947" width="11.5546875" style="1" customWidth="1"/>
    <col min="7948" max="7948" width="11.6640625" style="1" customWidth="1"/>
    <col min="7949" max="7949" width="2.109375" style="1" customWidth="1"/>
    <col min="7950" max="7950" width="8.5546875" style="1" customWidth="1"/>
    <col min="7951" max="7951" width="9.88671875" style="1" customWidth="1"/>
    <col min="7952" max="7952" width="8.6640625" style="1" customWidth="1"/>
    <col min="7953" max="7953" width="9.6640625" style="1" customWidth="1"/>
    <col min="7954" max="7954" width="10.109375" style="1" customWidth="1"/>
    <col min="7955" max="7955" width="9.33203125" style="1" customWidth="1"/>
    <col min="7956" max="7957" width="9.6640625" style="1" customWidth="1"/>
    <col min="7958" max="7959" width="9.5546875" style="1" customWidth="1"/>
    <col min="7960" max="7961" width="10" style="1" customWidth="1"/>
    <col min="7962" max="7962" width="12" style="1" customWidth="1"/>
    <col min="7963" max="7963" width="0" style="1" hidden="1" customWidth="1"/>
    <col min="7964" max="7964" width="12.109375" style="1" customWidth="1"/>
    <col min="7965" max="7965" width="11.33203125" style="1" customWidth="1"/>
    <col min="7966" max="7966" width="10.109375" style="1" customWidth="1"/>
    <col min="7967" max="7985" width="0" style="1" hidden="1" customWidth="1"/>
    <col min="7986" max="8188" width="9.109375" style="1"/>
    <col min="8189" max="8189" width="7.109375" style="1" customWidth="1"/>
    <col min="8190" max="8191" width="11.5546875" style="1" customWidth="1"/>
    <col min="8192" max="8192" width="11.6640625" style="1" customWidth="1"/>
    <col min="8193" max="8194" width="12" style="1" customWidth="1"/>
    <col min="8195" max="8195" width="11.44140625" style="1" customWidth="1"/>
    <col min="8196" max="8198" width="11.33203125" style="1" customWidth="1"/>
    <col min="8199" max="8200" width="12.5546875" style="1" customWidth="1"/>
    <col min="8201" max="8201" width="12.33203125" style="1" customWidth="1"/>
    <col min="8202" max="8203" width="11.5546875" style="1" customWidth="1"/>
    <col min="8204" max="8204" width="11.6640625" style="1" customWidth="1"/>
    <col min="8205" max="8205" width="2.109375" style="1" customWidth="1"/>
    <col min="8206" max="8206" width="8.5546875" style="1" customWidth="1"/>
    <col min="8207" max="8207" width="9.88671875" style="1" customWidth="1"/>
    <col min="8208" max="8208" width="8.6640625" style="1" customWidth="1"/>
    <col min="8209" max="8209" width="9.6640625" style="1" customWidth="1"/>
    <col min="8210" max="8210" width="10.109375" style="1" customWidth="1"/>
    <col min="8211" max="8211" width="9.33203125" style="1" customWidth="1"/>
    <col min="8212" max="8213" width="9.6640625" style="1" customWidth="1"/>
    <col min="8214" max="8215" width="9.5546875" style="1" customWidth="1"/>
    <col min="8216" max="8217" width="10" style="1" customWidth="1"/>
    <col min="8218" max="8218" width="12" style="1" customWidth="1"/>
    <col min="8219" max="8219" width="0" style="1" hidden="1" customWidth="1"/>
    <col min="8220" max="8220" width="12.109375" style="1" customWidth="1"/>
    <col min="8221" max="8221" width="11.33203125" style="1" customWidth="1"/>
    <col min="8222" max="8222" width="10.109375" style="1" customWidth="1"/>
    <col min="8223" max="8241" width="0" style="1" hidden="1" customWidth="1"/>
    <col min="8242" max="8444" width="9.109375" style="1"/>
    <col min="8445" max="8445" width="7.109375" style="1" customWidth="1"/>
    <col min="8446" max="8447" width="11.5546875" style="1" customWidth="1"/>
    <col min="8448" max="8448" width="11.6640625" style="1" customWidth="1"/>
    <col min="8449" max="8450" width="12" style="1" customWidth="1"/>
    <col min="8451" max="8451" width="11.44140625" style="1" customWidth="1"/>
    <col min="8452" max="8454" width="11.33203125" style="1" customWidth="1"/>
    <col min="8455" max="8456" width="12.5546875" style="1" customWidth="1"/>
    <col min="8457" max="8457" width="12.33203125" style="1" customWidth="1"/>
    <col min="8458" max="8459" width="11.5546875" style="1" customWidth="1"/>
    <col min="8460" max="8460" width="11.6640625" style="1" customWidth="1"/>
    <col min="8461" max="8461" width="2.109375" style="1" customWidth="1"/>
    <col min="8462" max="8462" width="8.5546875" style="1" customWidth="1"/>
    <col min="8463" max="8463" width="9.88671875" style="1" customWidth="1"/>
    <col min="8464" max="8464" width="8.6640625" style="1" customWidth="1"/>
    <col min="8465" max="8465" width="9.6640625" style="1" customWidth="1"/>
    <col min="8466" max="8466" width="10.109375" style="1" customWidth="1"/>
    <col min="8467" max="8467" width="9.33203125" style="1" customWidth="1"/>
    <col min="8468" max="8469" width="9.6640625" style="1" customWidth="1"/>
    <col min="8470" max="8471" width="9.5546875" style="1" customWidth="1"/>
    <col min="8472" max="8473" width="10" style="1" customWidth="1"/>
    <col min="8474" max="8474" width="12" style="1" customWidth="1"/>
    <col min="8475" max="8475" width="0" style="1" hidden="1" customWidth="1"/>
    <col min="8476" max="8476" width="12.109375" style="1" customWidth="1"/>
    <col min="8477" max="8477" width="11.33203125" style="1" customWidth="1"/>
    <col min="8478" max="8478" width="10.109375" style="1" customWidth="1"/>
    <col min="8479" max="8497" width="0" style="1" hidden="1" customWidth="1"/>
    <col min="8498" max="8700" width="9.109375" style="1"/>
    <col min="8701" max="8701" width="7.109375" style="1" customWidth="1"/>
    <col min="8702" max="8703" width="11.5546875" style="1" customWidth="1"/>
    <col min="8704" max="8704" width="11.6640625" style="1" customWidth="1"/>
    <col min="8705" max="8706" width="12" style="1" customWidth="1"/>
    <col min="8707" max="8707" width="11.44140625" style="1" customWidth="1"/>
    <col min="8708" max="8710" width="11.33203125" style="1" customWidth="1"/>
    <col min="8711" max="8712" width="12.5546875" style="1" customWidth="1"/>
    <col min="8713" max="8713" width="12.33203125" style="1" customWidth="1"/>
    <col min="8714" max="8715" width="11.5546875" style="1" customWidth="1"/>
    <col min="8716" max="8716" width="11.6640625" style="1" customWidth="1"/>
    <col min="8717" max="8717" width="2.109375" style="1" customWidth="1"/>
    <col min="8718" max="8718" width="8.5546875" style="1" customWidth="1"/>
    <col min="8719" max="8719" width="9.88671875" style="1" customWidth="1"/>
    <col min="8720" max="8720" width="8.6640625" style="1" customWidth="1"/>
    <col min="8721" max="8721" width="9.6640625" style="1" customWidth="1"/>
    <col min="8722" max="8722" width="10.109375" style="1" customWidth="1"/>
    <col min="8723" max="8723" width="9.33203125" style="1" customWidth="1"/>
    <col min="8724" max="8725" width="9.6640625" style="1" customWidth="1"/>
    <col min="8726" max="8727" width="9.5546875" style="1" customWidth="1"/>
    <col min="8728" max="8729" width="10" style="1" customWidth="1"/>
    <col min="8730" max="8730" width="12" style="1" customWidth="1"/>
    <col min="8731" max="8731" width="0" style="1" hidden="1" customWidth="1"/>
    <col min="8732" max="8732" width="12.109375" style="1" customWidth="1"/>
    <col min="8733" max="8733" width="11.33203125" style="1" customWidth="1"/>
    <col min="8734" max="8734" width="10.109375" style="1" customWidth="1"/>
    <col min="8735" max="8753" width="0" style="1" hidden="1" customWidth="1"/>
    <col min="8754" max="8956" width="9.109375" style="1"/>
    <col min="8957" max="8957" width="7.109375" style="1" customWidth="1"/>
    <col min="8958" max="8959" width="11.5546875" style="1" customWidth="1"/>
    <col min="8960" max="8960" width="11.6640625" style="1" customWidth="1"/>
    <col min="8961" max="8962" width="12" style="1" customWidth="1"/>
    <col min="8963" max="8963" width="11.44140625" style="1" customWidth="1"/>
    <col min="8964" max="8966" width="11.33203125" style="1" customWidth="1"/>
    <col min="8967" max="8968" width="12.5546875" style="1" customWidth="1"/>
    <col min="8969" max="8969" width="12.33203125" style="1" customWidth="1"/>
    <col min="8970" max="8971" width="11.5546875" style="1" customWidth="1"/>
    <col min="8972" max="8972" width="11.6640625" style="1" customWidth="1"/>
    <col min="8973" max="8973" width="2.109375" style="1" customWidth="1"/>
    <col min="8974" max="8974" width="8.5546875" style="1" customWidth="1"/>
    <col min="8975" max="8975" width="9.88671875" style="1" customWidth="1"/>
    <col min="8976" max="8976" width="8.6640625" style="1" customWidth="1"/>
    <col min="8977" max="8977" width="9.6640625" style="1" customWidth="1"/>
    <col min="8978" max="8978" width="10.109375" style="1" customWidth="1"/>
    <col min="8979" max="8979" width="9.33203125" style="1" customWidth="1"/>
    <col min="8980" max="8981" width="9.6640625" style="1" customWidth="1"/>
    <col min="8982" max="8983" width="9.5546875" style="1" customWidth="1"/>
    <col min="8984" max="8985" width="10" style="1" customWidth="1"/>
    <col min="8986" max="8986" width="12" style="1" customWidth="1"/>
    <col min="8987" max="8987" width="0" style="1" hidden="1" customWidth="1"/>
    <col min="8988" max="8988" width="12.109375" style="1" customWidth="1"/>
    <col min="8989" max="8989" width="11.33203125" style="1" customWidth="1"/>
    <col min="8990" max="8990" width="10.109375" style="1" customWidth="1"/>
    <col min="8991" max="9009" width="0" style="1" hidden="1" customWidth="1"/>
    <col min="9010" max="9212" width="9.109375" style="1"/>
    <col min="9213" max="9213" width="7.109375" style="1" customWidth="1"/>
    <col min="9214" max="9215" width="11.5546875" style="1" customWidth="1"/>
    <col min="9216" max="9216" width="11.6640625" style="1" customWidth="1"/>
    <col min="9217" max="9218" width="12" style="1" customWidth="1"/>
    <col min="9219" max="9219" width="11.44140625" style="1" customWidth="1"/>
    <col min="9220" max="9222" width="11.33203125" style="1" customWidth="1"/>
    <col min="9223" max="9224" width="12.5546875" style="1" customWidth="1"/>
    <col min="9225" max="9225" width="12.33203125" style="1" customWidth="1"/>
    <col min="9226" max="9227" width="11.5546875" style="1" customWidth="1"/>
    <col min="9228" max="9228" width="11.6640625" style="1" customWidth="1"/>
    <col min="9229" max="9229" width="2.109375" style="1" customWidth="1"/>
    <col min="9230" max="9230" width="8.5546875" style="1" customWidth="1"/>
    <col min="9231" max="9231" width="9.88671875" style="1" customWidth="1"/>
    <col min="9232" max="9232" width="8.6640625" style="1" customWidth="1"/>
    <col min="9233" max="9233" width="9.6640625" style="1" customWidth="1"/>
    <col min="9234" max="9234" width="10.109375" style="1" customWidth="1"/>
    <col min="9235" max="9235" width="9.33203125" style="1" customWidth="1"/>
    <col min="9236" max="9237" width="9.6640625" style="1" customWidth="1"/>
    <col min="9238" max="9239" width="9.5546875" style="1" customWidth="1"/>
    <col min="9240" max="9241" width="10" style="1" customWidth="1"/>
    <col min="9242" max="9242" width="12" style="1" customWidth="1"/>
    <col min="9243" max="9243" width="0" style="1" hidden="1" customWidth="1"/>
    <col min="9244" max="9244" width="12.109375" style="1" customWidth="1"/>
    <col min="9245" max="9245" width="11.33203125" style="1" customWidth="1"/>
    <col min="9246" max="9246" width="10.109375" style="1" customWidth="1"/>
    <col min="9247" max="9265" width="0" style="1" hidden="1" customWidth="1"/>
    <col min="9266" max="9468" width="9.109375" style="1"/>
    <col min="9469" max="9469" width="7.109375" style="1" customWidth="1"/>
    <col min="9470" max="9471" width="11.5546875" style="1" customWidth="1"/>
    <col min="9472" max="9472" width="11.6640625" style="1" customWidth="1"/>
    <col min="9473" max="9474" width="12" style="1" customWidth="1"/>
    <col min="9475" max="9475" width="11.44140625" style="1" customWidth="1"/>
    <col min="9476" max="9478" width="11.33203125" style="1" customWidth="1"/>
    <col min="9479" max="9480" width="12.5546875" style="1" customWidth="1"/>
    <col min="9481" max="9481" width="12.33203125" style="1" customWidth="1"/>
    <col min="9482" max="9483" width="11.5546875" style="1" customWidth="1"/>
    <col min="9484" max="9484" width="11.6640625" style="1" customWidth="1"/>
    <col min="9485" max="9485" width="2.109375" style="1" customWidth="1"/>
    <col min="9486" max="9486" width="8.5546875" style="1" customWidth="1"/>
    <col min="9487" max="9487" width="9.88671875" style="1" customWidth="1"/>
    <col min="9488" max="9488" width="8.6640625" style="1" customWidth="1"/>
    <col min="9489" max="9489" width="9.6640625" style="1" customWidth="1"/>
    <col min="9490" max="9490" width="10.109375" style="1" customWidth="1"/>
    <col min="9491" max="9491" width="9.33203125" style="1" customWidth="1"/>
    <col min="9492" max="9493" width="9.6640625" style="1" customWidth="1"/>
    <col min="9494" max="9495" width="9.5546875" style="1" customWidth="1"/>
    <col min="9496" max="9497" width="10" style="1" customWidth="1"/>
    <col min="9498" max="9498" width="12" style="1" customWidth="1"/>
    <col min="9499" max="9499" width="0" style="1" hidden="1" customWidth="1"/>
    <col min="9500" max="9500" width="12.109375" style="1" customWidth="1"/>
    <col min="9501" max="9501" width="11.33203125" style="1" customWidth="1"/>
    <col min="9502" max="9502" width="10.109375" style="1" customWidth="1"/>
    <col min="9503" max="9521" width="0" style="1" hidden="1" customWidth="1"/>
    <col min="9522" max="9724" width="9.109375" style="1"/>
    <col min="9725" max="9725" width="7.109375" style="1" customWidth="1"/>
    <col min="9726" max="9727" width="11.5546875" style="1" customWidth="1"/>
    <col min="9728" max="9728" width="11.6640625" style="1" customWidth="1"/>
    <col min="9729" max="9730" width="12" style="1" customWidth="1"/>
    <col min="9731" max="9731" width="11.44140625" style="1" customWidth="1"/>
    <col min="9732" max="9734" width="11.33203125" style="1" customWidth="1"/>
    <col min="9735" max="9736" width="12.5546875" style="1" customWidth="1"/>
    <col min="9737" max="9737" width="12.33203125" style="1" customWidth="1"/>
    <col min="9738" max="9739" width="11.5546875" style="1" customWidth="1"/>
    <col min="9740" max="9740" width="11.6640625" style="1" customWidth="1"/>
    <col min="9741" max="9741" width="2.109375" style="1" customWidth="1"/>
    <col min="9742" max="9742" width="8.5546875" style="1" customWidth="1"/>
    <col min="9743" max="9743" width="9.88671875" style="1" customWidth="1"/>
    <col min="9744" max="9744" width="8.6640625" style="1" customWidth="1"/>
    <col min="9745" max="9745" width="9.6640625" style="1" customWidth="1"/>
    <col min="9746" max="9746" width="10.109375" style="1" customWidth="1"/>
    <col min="9747" max="9747" width="9.33203125" style="1" customWidth="1"/>
    <col min="9748" max="9749" width="9.6640625" style="1" customWidth="1"/>
    <col min="9750" max="9751" width="9.5546875" style="1" customWidth="1"/>
    <col min="9752" max="9753" width="10" style="1" customWidth="1"/>
    <col min="9754" max="9754" width="12" style="1" customWidth="1"/>
    <col min="9755" max="9755" width="0" style="1" hidden="1" customWidth="1"/>
    <col min="9756" max="9756" width="12.109375" style="1" customWidth="1"/>
    <col min="9757" max="9757" width="11.33203125" style="1" customWidth="1"/>
    <col min="9758" max="9758" width="10.109375" style="1" customWidth="1"/>
    <col min="9759" max="9777" width="0" style="1" hidden="1" customWidth="1"/>
    <col min="9778" max="9980" width="9.109375" style="1"/>
    <col min="9981" max="9981" width="7.109375" style="1" customWidth="1"/>
    <col min="9982" max="9983" width="11.5546875" style="1" customWidth="1"/>
    <col min="9984" max="9984" width="11.6640625" style="1" customWidth="1"/>
    <col min="9985" max="9986" width="12" style="1" customWidth="1"/>
    <col min="9987" max="9987" width="11.44140625" style="1" customWidth="1"/>
    <col min="9988" max="9990" width="11.33203125" style="1" customWidth="1"/>
    <col min="9991" max="9992" width="12.5546875" style="1" customWidth="1"/>
    <col min="9993" max="9993" width="12.33203125" style="1" customWidth="1"/>
    <col min="9994" max="9995" width="11.5546875" style="1" customWidth="1"/>
    <col min="9996" max="9996" width="11.6640625" style="1" customWidth="1"/>
    <col min="9997" max="9997" width="2.109375" style="1" customWidth="1"/>
    <col min="9998" max="9998" width="8.5546875" style="1" customWidth="1"/>
    <col min="9999" max="9999" width="9.88671875" style="1" customWidth="1"/>
    <col min="10000" max="10000" width="8.6640625" style="1" customWidth="1"/>
    <col min="10001" max="10001" width="9.6640625" style="1" customWidth="1"/>
    <col min="10002" max="10002" width="10.109375" style="1" customWidth="1"/>
    <col min="10003" max="10003" width="9.33203125" style="1" customWidth="1"/>
    <col min="10004" max="10005" width="9.6640625" style="1" customWidth="1"/>
    <col min="10006" max="10007" width="9.5546875" style="1" customWidth="1"/>
    <col min="10008" max="10009" width="10" style="1" customWidth="1"/>
    <col min="10010" max="10010" width="12" style="1" customWidth="1"/>
    <col min="10011" max="10011" width="0" style="1" hidden="1" customWidth="1"/>
    <col min="10012" max="10012" width="12.109375" style="1" customWidth="1"/>
    <col min="10013" max="10013" width="11.33203125" style="1" customWidth="1"/>
    <col min="10014" max="10014" width="10.109375" style="1" customWidth="1"/>
    <col min="10015" max="10033" width="0" style="1" hidden="1" customWidth="1"/>
    <col min="10034" max="10236" width="9.109375" style="1"/>
    <col min="10237" max="10237" width="7.109375" style="1" customWidth="1"/>
    <col min="10238" max="10239" width="11.5546875" style="1" customWidth="1"/>
    <col min="10240" max="10240" width="11.6640625" style="1" customWidth="1"/>
    <col min="10241" max="10242" width="12" style="1" customWidth="1"/>
    <col min="10243" max="10243" width="11.44140625" style="1" customWidth="1"/>
    <col min="10244" max="10246" width="11.33203125" style="1" customWidth="1"/>
    <col min="10247" max="10248" width="12.5546875" style="1" customWidth="1"/>
    <col min="10249" max="10249" width="12.33203125" style="1" customWidth="1"/>
    <col min="10250" max="10251" width="11.5546875" style="1" customWidth="1"/>
    <col min="10252" max="10252" width="11.6640625" style="1" customWidth="1"/>
    <col min="10253" max="10253" width="2.109375" style="1" customWidth="1"/>
    <col min="10254" max="10254" width="8.5546875" style="1" customWidth="1"/>
    <col min="10255" max="10255" width="9.88671875" style="1" customWidth="1"/>
    <col min="10256" max="10256" width="8.6640625" style="1" customWidth="1"/>
    <col min="10257" max="10257" width="9.6640625" style="1" customWidth="1"/>
    <col min="10258" max="10258" width="10.109375" style="1" customWidth="1"/>
    <col min="10259" max="10259" width="9.33203125" style="1" customWidth="1"/>
    <col min="10260" max="10261" width="9.6640625" style="1" customWidth="1"/>
    <col min="10262" max="10263" width="9.5546875" style="1" customWidth="1"/>
    <col min="10264" max="10265" width="10" style="1" customWidth="1"/>
    <col min="10266" max="10266" width="12" style="1" customWidth="1"/>
    <col min="10267" max="10267" width="0" style="1" hidden="1" customWidth="1"/>
    <col min="10268" max="10268" width="12.109375" style="1" customWidth="1"/>
    <col min="10269" max="10269" width="11.33203125" style="1" customWidth="1"/>
    <col min="10270" max="10270" width="10.109375" style="1" customWidth="1"/>
    <col min="10271" max="10289" width="0" style="1" hidden="1" customWidth="1"/>
    <col min="10290" max="10492" width="9.109375" style="1"/>
    <col min="10493" max="10493" width="7.109375" style="1" customWidth="1"/>
    <col min="10494" max="10495" width="11.5546875" style="1" customWidth="1"/>
    <col min="10496" max="10496" width="11.6640625" style="1" customWidth="1"/>
    <col min="10497" max="10498" width="12" style="1" customWidth="1"/>
    <col min="10499" max="10499" width="11.44140625" style="1" customWidth="1"/>
    <col min="10500" max="10502" width="11.33203125" style="1" customWidth="1"/>
    <col min="10503" max="10504" width="12.5546875" style="1" customWidth="1"/>
    <col min="10505" max="10505" width="12.33203125" style="1" customWidth="1"/>
    <col min="10506" max="10507" width="11.5546875" style="1" customWidth="1"/>
    <col min="10508" max="10508" width="11.6640625" style="1" customWidth="1"/>
    <col min="10509" max="10509" width="2.109375" style="1" customWidth="1"/>
    <col min="10510" max="10510" width="8.5546875" style="1" customWidth="1"/>
    <col min="10511" max="10511" width="9.88671875" style="1" customWidth="1"/>
    <col min="10512" max="10512" width="8.6640625" style="1" customWidth="1"/>
    <col min="10513" max="10513" width="9.6640625" style="1" customWidth="1"/>
    <col min="10514" max="10514" width="10.109375" style="1" customWidth="1"/>
    <col min="10515" max="10515" width="9.33203125" style="1" customWidth="1"/>
    <col min="10516" max="10517" width="9.6640625" style="1" customWidth="1"/>
    <col min="10518" max="10519" width="9.5546875" style="1" customWidth="1"/>
    <col min="10520" max="10521" width="10" style="1" customWidth="1"/>
    <col min="10522" max="10522" width="12" style="1" customWidth="1"/>
    <col min="10523" max="10523" width="0" style="1" hidden="1" customWidth="1"/>
    <col min="10524" max="10524" width="12.109375" style="1" customWidth="1"/>
    <col min="10525" max="10525" width="11.33203125" style="1" customWidth="1"/>
    <col min="10526" max="10526" width="10.109375" style="1" customWidth="1"/>
    <col min="10527" max="10545" width="0" style="1" hidden="1" customWidth="1"/>
    <col min="10546" max="10748" width="9.109375" style="1"/>
    <col min="10749" max="10749" width="7.109375" style="1" customWidth="1"/>
    <col min="10750" max="10751" width="11.5546875" style="1" customWidth="1"/>
    <col min="10752" max="10752" width="11.6640625" style="1" customWidth="1"/>
    <col min="10753" max="10754" width="12" style="1" customWidth="1"/>
    <col min="10755" max="10755" width="11.44140625" style="1" customWidth="1"/>
    <col min="10756" max="10758" width="11.33203125" style="1" customWidth="1"/>
    <col min="10759" max="10760" width="12.5546875" style="1" customWidth="1"/>
    <col min="10761" max="10761" width="12.33203125" style="1" customWidth="1"/>
    <col min="10762" max="10763" width="11.5546875" style="1" customWidth="1"/>
    <col min="10764" max="10764" width="11.6640625" style="1" customWidth="1"/>
    <col min="10765" max="10765" width="2.109375" style="1" customWidth="1"/>
    <col min="10766" max="10766" width="8.5546875" style="1" customWidth="1"/>
    <col min="10767" max="10767" width="9.88671875" style="1" customWidth="1"/>
    <col min="10768" max="10768" width="8.6640625" style="1" customWidth="1"/>
    <col min="10769" max="10769" width="9.6640625" style="1" customWidth="1"/>
    <col min="10770" max="10770" width="10.109375" style="1" customWidth="1"/>
    <col min="10771" max="10771" width="9.33203125" style="1" customWidth="1"/>
    <col min="10772" max="10773" width="9.6640625" style="1" customWidth="1"/>
    <col min="10774" max="10775" width="9.5546875" style="1" customWidth="1"/>
    <col min="10776" max="10777" width="10" style="1" customWidth="1"/>
    <col min="10778" max="10778" width="12" style="1" customWidth="1"/>
    <col min="10779" max="10779" width="0" style="1" hidden="1" customWidth="1"/>
    <col min="10780" max="10780" width="12.109375" style="1" customWidth="1"/>
    <col min="10781" max="10781" width="11.33203125" style="1" customWidth="1"/>
    <col min="10782" max="10782" width="10.109375" style="1" customWidth="1"/>
    <col min="10783" max="10801" width="0" style="1" hidden="1" customWidth="1"/>
    <col min="10802" max="11004" width="9.109375" style="1"/>
    <col min="11005" max="11005" width="7.109375" style="1" customWidth="1"/>
    <col min="11006" max="11007" width="11.5546875" style="1" customWidth="1"/>
    <col min="11008" max="11008" width="11.6640625" style="1" customWidth="1"/>
    <col min="11009" max="11010" width="12" style="1" customWidth="1"/>
    <col min="11011" max="11011" width="11.44140625" style="1" customWidth="1"/>
    <col min="11012" max="11014" width="11.33203125" style="1" customWidth="1"/>
    <col min="11015" max="11016" width="12.5546875" style="1" customWidth="1"/>
    <col min="11017" max="11017" width="12.33203125" style="1" customWidth="1"/>
    <col min="11018" max="11019" width="11.5546875" style="1" customWidth="1"/>
    <col min="11020" max="11020" width="11.6640625" style="1" customWidth="1"/>
    <col min="11021" max="11021" width="2.109375" style="1" customWidth="1"/>
    <col min="11022" max="11022" width="8.5546875" style="1" customWidth="1"/>
    <col min="11023" max="11023" width="9.88671875" style="1" customWidth="1"/>
    <col min="11024" max="11024" width="8.6640625" style="1" customWidth="1"/>
    <col min="11025" max="11025" width="9.6640625" style="1" customWidth="1"/>
    <col min="11026" max="11026" width="10.109375" style="1" customWidth="1"/>
    <col min="11027" max="11027" width="9.33203125" style="1" customWidth="1"/>
    <col min="11028" max="11029" width="9.6640625" style="1" customWidth="1"/>
    <col min="11030" max="11031" width="9.5546875" style="1" customWidth="1"/>
    <col min="11032" max="11033" width="10" style="1" customWidth="1"/>
    <col min="11034" max="11034" width="12" style="1" customWidth="1"/>
    <col min="11035" max="11035" width="0" style="1" hidden="1" customWidth="1"/>
    <col min="11036" max="11036" width="12.109375" style="1" customWidth="1"/>
    <col min="11037" max="11037" width="11.33203125" style="1" customWidth="1"/>
    <col min="11038" max="11038" width="10.109375" style="1" customWidth="1"/>
    <col min="11039" max="11057" width="0" style="1" hidden="1" customWidth="1"/>
    <col min="11058" max="11260" width="9.109375" style="1"/>
    <col min="11261" max="11261" width="7.109375" style="1" customWidth="1"/>
    <col min="11262" max="11263" width="11.5546875" style="1" customWidth="1"/>
    <col min="11264" max="11264" width="11.6640625" style="1" customWidth="1"/>
    <col min="11265" max="11266" width="12" style="1" customWidth="1"/>
    <col min="11267" max="11267" width="11.44140625" style="1" customWidth="1"/>
    <col min="11268" max="11270" width="11.33203125" style="1" customWidth="1"/>
    <col min="11271" max="11272" width="12.5546875" style="1" customWidth="1"/>
    <col min="11273" max="11273" width="12.33203125" style="1" customWidth="1"/>
    <col min="11274" max="11275" width="11.5546875" style="1" customWidth="1"/>
    <col min="11276" max="11276" width="11.6640625" style="1" customWidth="1"/>
    <col min="11277" max="11277" width="2.109375" style="1" customWidth="1"/>
    <col min="11278" max="11278" width="8.5546875" style="1" customWidth="1"/>
    <col min="11279" max="11279" width="9.88671875" style="1" customWidth="1"/>
    <col min="11280" max="11280" width="8.6640625" style="1" customWidth="1"/>
    <col min="11281" max="11281" width="9.6640625" style="1" customWidth="1"/>
    <col min="11282" max="11282" width="10.109375" style="1" customWidth="1"/>
    <col min="11283" max="11283" width="9.33203125" style="1" customWidth="1"/>
    <col min="11284" max="11285" width="9.6640625" style="1" customWidth="1"/>
    <col min="11286" max="11287" width="9.5546875" style="1" customWidth="1"/>
    <col min="11288" max="11289" width="10" style="1" customWidth="1"/>
    <col min="11290" max="11290" width="12" style="1" customWidth="1"/>
    <col min="11291" max="11291" width="0" style="1" hidden="1" customWidth="1"/>
    <col min="11292" max="11292" width="12.109375" style="1" customWidth="1"/>
    <col min="11293" max="11293" width="11.33203125" style="1" customWidth="1"/>
    <col min="11294" max="11294" width="10.109375" style="1" customWidth="1"/>
    <col min="11295" max="11313" width="0" style="1" hidden="1" customWidth="1"/>
    <col min="11314" max="11516" width="9.109375" style="1"/>
    <col min="11517" max="11517" width="7.109375" style="1" customWidth="1"/>
    <col min="11518" max="11519" width="11.5546875" style="1" customWidth="1"/>
    <col min="11520" max="11520" width="11.6640625" style="1" customWidth="1"/>
    <col min="11521" max="11522" width="12" style="1" customWidth="1"/>
    <col min="11523" max="11523" width="11.44140625" style="1" customWidth="1"/>
    <col min="11524" max="11526" width="11.33203125" style="1" customWidth="1"/>
    <col min="11527" max="11528" width="12.5546875" style="1" customWidth="1"/>
    <col min="11529" max="11529" width="12.33203125" style="1" customWidth="1"/>
    <col min="11530" max="11531" width="11.5546875" style="1" customWidth="1"/>
    <col min="11532" max="11532" width="11.6640625" style="1" customWidth="1"/>
    <col min="11533" max="11533" width="2.109375" style="1" customWidth="1"/>
    <col min="11534" max="11534" width="8.5546875" style="1" customWidth="1"/>
    <col min="11535" max="11535" width="9.88671875" style="1" customWidth="1"/>
    <col min="11536" max="11536" width="8.6640625" style="1" customWidth="1"/>
    <col min="11537" max="11537" width="9.6640625" style="1" customWidth="1"/>
    <col min="11538" max="11538" width="10.109375" style="1" customWidth="1"/>
    <col min="11539" max="11539" width="9.33203125" style="1" customWidth="1"/>
    <col min="11540" max="11541" width="9.6640625" style="1" customWidth="1"/>
    <col min="11542" max="11543" width="9.5546875" style="1" customWidth="1"/>
    <col min="11544" max="11545" width="10" style="1" customWidth="1"/>
    <col min="11546" max="11546" width="12" style="1" customWidth="1"/>
    <col min="11547" max="11547" width="0" style="1" hidden="1" customWidth="1"/>
    <col min="11548" max="11548" width="12.109375" style="1" customWidth="1"/>
    <col min="11549" max="11549" width="11.33203125" style="1" customWidth="1"/>
    <col min="11550" max="11550" width="10.109375" style="1" customWidth="1"/>
    <col min="11551" max="11569" width="0" style="1" hidden="1" customWidth="1"/>
    <col min="11570" max="11772" width="9.109375" style="1"/>
    <col min="11773" max="11773" width="7.109375" style="1" customWidth="1"/>
    <col min="11774" max="11775" width="11.5546875" style="1" customWidth="1"/>
    <col min="11776" max="11776" width="11.6640625" style="1" customWidth="1"/>
    <col min="11777" max="11778" width="12" style="1" customWidth="1"/>
    <col min="11779" max="11779" width="11.44140625" style="1" customWidth="1"/>
    <col min="11780" max="11782" width="11.33203125" style="1" customWidth="1"/>
    <col min="11783" max="11784" width="12.5546875" style="1" customWidth="1"/>
    <col min="11785" max="11785" width="12.33203125" style="1" customWidth="1"/>
    <col min="11786" max="11787" width="11.5546875" style="1" customWidth="1"/>
    <col min="11788" max="11788" width="11.6640625" style="1" customWidth="1"/>
    <col min="11789" max="11789" width="2.109375" style="1" customWidth="1"/>
    <col min="11790" max="11790" width="8.5546875" style="1" customWidth="1"/>
    <col min="11791" max="11791" width="9.88671875" style="1" customWidth="1"/>
    <col min="11792" max="11792" width="8.6640625" style="1" customWidth="1"/>
    <col min="11793" max="11793" width="9.6640625" style="1" customWidth="1"/>
    <col min="11794" max="11794" width="10.109375" style="1" customWidth="1"/>
    <col min="11795" max="11795" width="9.33203125" style="1" customWidth="1"/>
    <col min="11796" max="11797" width="9.6640625" style="1" customWidth="1"/>
    <col min="11798" max="11799" width="9.5546875" style="1" customWidth="1"/>
    <col min="11800" max="11801" width="10" style="1" customWidth="1"/>
    <col min="11802" max="11802" width="12" style="1" customWidth="1"/>
    <col min="11803" max="11803" width="0" style="1" hidden="1" customWidth="1"/>
    <col min="11804" max="11804" width="12.109375" style="1" customWidth="1"/>
    <col min="11805" max="11805" width="11.33203125" style="1" customWidth="1"/>
    <col min="11806" max="11806" width="10.109375" style="1" customWidth="1"/>
    <col min="11807" max="11825" width="0" style="1" hidden="1" customWidth="1"/>
    <col min="11826" max="12028" width="9.109375" style="1"/>
    <col min="12029" max="12029" width="7.109375" style="1" customWidth="1"/>
    <col min="12030" max="12031" width="11.5546875" style="1" customWidth="1"/>
    <col min="12032" max="12032" width="11.6640625" style="1" customWidth="1"/>
    <col min="12033" max="12034" width="12" style="1" customWidth="1"/>
    <col min="12035" max="12035" width="11.44140625" style="1" customWidth="1"/>
    <col min="12036" max="12038" width="11.33203125" style="1" customWidth="1"/>
    <col min="12039" max="12040" width="12.5546875" style="1" customWidth="1"/>
    <col min="12041" max="12041" width="12.33203125" style="1" customWidth="1"/>
    <col min="12042" max="12043" width="11.5546875" style="1" customWidth="1"/>
    <col min="12044" max="12044" width="11.6640625" style="1" customWidth="1"/>
    <col min="12045" max="12045" width="2.109375" style="1" customWidth="1"/>
    <col min="12046" max="12046" width="8.5546875" style="1" customWidth="1"/>
    <col min="12047" max="12047" width="9.88671875" style="1" customWidth="1"/>
    <col min="12048" max="12048" width="8.6640625" style="1" customWidth="1"/>
    <col min="12049" max="12049" width="9.6640625" style="1" customWidth="1"/>
    <col min="12050" max="12050" width="10.109375" style="1" customWidth="1"/>
    <col min="12051" max="12051" width="9.33203125" style="1" customWidth="1"/>
    <col min="12052" max="12053" width="9.6640625" style="1" customWidth="1"/>
    <col min="12054" max="12055" width="9.5546875" style="1" customWidth="1"/>
    <col min="12056" max="12057" width="10" style="1" customWidth="1"/>
    <col min="12058" max="12058" width="12" style="1" customWidth="1"/>
    <col min="12059" max="12059" width="0" style="1" hidden="1" customWidth="1"/>
    <col min="12060" max="12060" width="12.109375" style="1" customWidth="1"/>
    <col min="12061" max="12061" width="11.33203125" style="1" customWidth="1"/>
    <col min="12062" max="12062" width="10.109375" style="1" customWidth="1"/>
    <col min="12063" max="12081" width="0" style="1" hidden="1" customWidth="1"/>
    <col min="12082" max="12284" width="9.109375" style="1"/>
    <col min="12285" max="12285" width="7.109375" style="1" customWidth="1"/>
    <col min="12286" max="12287" width="11.5546875" style="1" customWidth="1"/>
    <col min="12288" max="12288" width="11.6640625" style="1" customWidth="1"/>
    <col min="12289" max="12290" width="12" style="1" customWidth="1"/>
    <col min="12291" max="12291" width="11.44140625" style="1" customWidth="1"/>
    <col min="12292" max="12294" width="11.33203125" style="1" customWidth="1"/>
    <col min="12295" max="12296" width="12.5546875" style="1" customWidth="1"/>
    <col min="12297" max="12297" width="12.33203125" style="1" customWidth="1"/>
    <col min="12298" max="12299" width="11.5546875" style="1" customWidth="1"/>
    <col min="12300" max="12300" width="11.6640625" style="1" customWidth="1"/>
    <col min="12301" max="12301" width="2.109375" style="1" customWidth="1"/>
    <col min="12302" max="12302" width="8.5546875" style="1" customWidth="1"/>
    <col min="12303" max="12303" width="9.88671875" style="1" customWidth="1"/>
    <col min="12304" max="12304" width="8.6640625" style="1" customWidth="1"/>
    <col min="12305" max="12305" width="9.6640625" style="1" customWidth="1"/>
    <col min="12306" max="12306" width="10.109375" style="1" customWidth="1"/>
    <col min="12307" max="12307" width="9.33203125" style="1" customWidth="1"/>
    <col min="12308" max="12309" width="9.6640625" style="1" customWidth="1"/>
    <col min="12310" max="12311" width="9.5546875" style="1" customWidth="1"/>
    <col min="12312" max="12313" width="10" style="1" customWidth="1"/>
    <col min="12314" max="12314" width="12" style="1" customWidth="1"/>
    <col min="12315" max="12315" width="0" style="1" hidden="1" customWidth="1"/>
    <col min="12316" max="12316" width="12.109375" style="1" customWidth="1"/>
    <col min="12317" max="12317" width="11.33203125" style="1" customWidth="1"/>
    <col min="12318" max="12318" width="10.109375" style="1" customWidth="1"/>
    <col min="12319" max="12337" width="0" style="1" hidden="1" customWidth="1"/>
    <col min="12338" max="12540" width="9.109375" style="1"/>
    <col min="12541" max="12541" width="7.109375" style="1" customWidth="1"/>
    <col min="12542" max="12543" width="11.5546875" style="1" customWidth="1"/>
    <col min="12544" max="12544" width="11.6640625" style="1" customWidth="1"/>
    <col min="12545" max="12546" width="12" style="1" customWidth="1"/>
    <col min="12547" max="12547" width="11.44140625" style="1" customWidth="1"/>
    <col min="12548" max="12550" width="11.33203125" style="1" customWidth="1"/>
    <col min="12551" max="12552" width="12.5546875" style="1" customWidth="1"/>
    <col min="12553" max="12553" width="12.33203125" style="1" customWidth="1"/>
    <col min="12554" max="12555" width="11.5546875" style="1" customWidth="1"/>
    <col min="12556" max="12556" width="11.6640625" style="1" customWidth="1"/>
    <col min="12557" max="12557" width="2.109375" style="1" customWidth="1"/>
    <col min="12558" max="12558" width="8.5546875" style="1" customWidth="1"/>
    <col min="12559" max="12559" width="9.88671875" style="1" customWidth="1"/>
    <col min="12560" max="12560" width="8.6640625" style="1" customWidth="1"/>
    <col min="12561" max="12561" width="9.6640625" style="1" customWidth="1"/>
    <col min="12562" max="12562" width="10.109375" style="1" customWidth="1"/>
    <col min="12563" max="12563" width="9.33203125" style="1" customWidth="1"/>
    <col min="12564" max="12565" width="9.6640625" style="1" customWidth="1"/>
    <col min="12566" max="12567" width="9.5546875" style="1" customWidth="1"/>
    <col min="12568" max="12569" width="10" style="1" customWidth="1"/>
    <col min="12570" max="12570" width="12" style="1" customWidth="1"/>
    <col min="12571" max="12571" width="0" style="1" hidden="1" customWidth="1"/>
    <col min="12572" max="12572" width="12.109375" style="1" customWidth="1"/>
    <col min="12573" max="12573" width="11.33203125" style="1" customWidth="1"/>
    <col min="12574" max="12574" width="10.109375" style="1" customWidth="1"/>
    <col min="12575" max="12593" width="0" style="1" hidden="1" customWidth="1"/>
    <col min="12594" max="12796" width="9.109375" style="1"/>
    <col min="12797" max="12797" width="7.109375" style="1" customWidth="1"/>
    <col min="12798" max="12799" width="11.5546875" style="1" customWidth="1"/>
    <col min="12800" max="12800" width="11.6640625" style="1" customWidth="1"/>
    <col min="12801" max="12802" width="12" style="1" customWidth="1"/>
    <col min="12803" max="12803" width="11.44140625" style="1" customWidth="1"/>
    <col min="12804" max="12806" width="11.33203125" style="1" customWidth="1"/>
    <col min="12807" max="12808" width="12.5546875" style="1" customWidth="1"/>
    <col min="12809" max="12809" width="12.33203125" style="1" customWidth="1"/>
    <col min="12810" max="12811" width="11.5546875" style="1" customWidth="1"/>
    <col min="12812" max="12812" width="11.6640625" style="1" customWidth="1"/>
    <col min="12813" max="12813" width="2.109375" style="1" customWidth="1"/>
    <col min="12814" max="12814" width="8.5546875" style="1" customWidth="1"/>
    <col min="12815" max="12815" width="9.88671875" style="1" customWidth="1"/>
    <col min="12816" max="12816" width="8.6640625" style="1" customWidth="1"/>
    <col min="12817" max="12817" width="9.6640625" style="1" customWidth="1"/>
    <col min="12818" max="12818" width="10.109375" style="1" customWidth="1"/>
    <col min="12819" max="12819" width="9.33203125" style="1" customWidth="1"/>
    <col min="12820" max="12821" width="9.6640625" style="1" customWidth="1"/>
    <col min="12822" max="12823" width="9.5546875" style="1" customWidth="1"/>
    <col min="12824" max="12825" width="10" style="1" customWidth="1"/>
    <col min="12826" max="12826" width="12" style="1" customWidth="1"/>
    <col min="12827" max="12827" width="0" style="1" hidden="1" customWidth="1"/>
    <col min="12828" max="12828" width="12.109375" style="1" customWidth="1"/>
    <col min="12829" max="12829" width="11.33203125" style="1" customWidth="1"/>
    <col min="12830" max="12830" width="10.109375" style="1" customWidth="1"/>
    <col min="12831" max="12849" width="0" style="1" hidden="1" customWidth="1"/>
    <col min="12850" max="13052" width="9.109375" style="1"/>
    <col min="13053" max="13053" width="7.109375" style="1" customWidth="1"/>
    <col min="13054" max="13055" width="11.5546875" style="1" customWidth="1"/>
    <col min="13056" max="13056" width="11.6640625" style="1" customWidth="1"/>
    <col min="13057" max="13058" width="12" style="1" customWidth="1"/>
    <col min="13059" max="13059" width="11.44140625" style="1" customWidth="1"/>
    <col min="13060" max="13062" width="11.33203125" style="1" customWidth="1"/>
    <col min="13063" max="13064" width="12.5546875" style="1" customWidth="1"/>
    <col min="13065" max="13065" width="12.33203125" style="1" customWidth="1"/>
    <col min="13066" max="13067" width="11.5546875" style="1" customWidth="1"/>
    <col min="13068" max="13068" width="11.6640625" style="1" customWidth="1"/>
    <col min="13069" max="13069" width="2.109375" style="1" customWidth="1"/>
    <col min="13070" max="13070" width="8.5546875" style="1" customWidth="1"/>
    <col min="13071" max="13071" width="9.88671875" style="1" customWidth="1"/>
    <col min="13072" max="13072" width="8.6640625" style="1" customWidth="1"/>
    <col min="13073" max="13073" width="9.6640625" style="1" customWidth="1"/>
    <col min="13074" max="13074" width="10.109375" style="1" customWidth="1"/>
    <col min="13075" max="13075" width="9.33203125" style="1" customWidth="1"/>
    <col min="13076" max="13077" width="9.6640625" style="1" customWidth="1"/>
    <col min="13078" max="13079" width="9.5546875" style="1" customWidth="1"/>
    <col min="13080" max="13081" width="10" style="1" customWidth="1"/>
    <col min="13082" max="13082" width="12" style="1" customWidth="1"/>
    <col min="13083" max="13083" width="0" style="1" hidden="1" customWidth="1"/>
    <col min="13084" max="13084" width="12.109375" style="1" customWidth="1"/>
    <col min="13085" max="13085" width="11.33203125" style="1" customWidth="1"/>
    <col min="13086" max="13086" width="10.109375" style="1" customWidth="1"/>
    <col min="13087" max="13105" width="0" style="1" hidden="1" customWidth="1"/>
    <col min="13106" max="13308" width="9.109375" style="1"/>
    <col min="13309" max="13309" width="7.109375" style="1" customWidth="1"/>
    <col min="13310" max="13311" width="11.5546875" style="1" customWidth="1"/>
    <col min="13312" max="13312" width="11.6640625" style="1" customWidth="1"/>
    <col min="13313" max="13314" width="12" style="1" customWidth="1"/>
    <col min="13315" max="13315" width="11.44140625" style="1" customWidth="1"/>
    <col min="13316" max="13318" width="11.33203125" style="1" customWidth="1"/>
    <col min="13319" max="13320" width="12.5546875" style="1" customWidth="1"/>
    <col min="13321" max="13321" width="12.33203125" style="1" customWidth="1"/>
    <col min="13322" max="13323" width="11.5546875" style="1" customWidth="1"/>
    <col min="13324" max="13324" width="11.6640625" style="1" customWidth="1"/>
    <col min="13325" max="13325" width="2.109375" style="1" customWidth="1"/>
    <col min="13326" max="13326" width="8.5546875" style="1" customWidth="1"/>
    <col min="13327" max="13327" width="9.88671875" style="1" customWidth="1"/>
    <col min="13328" max="13328" width="8.6640625" style="1" customWidth="1"/>
    <col min="13329" max="13329" width="9.6640625" style="1" customWidth="1"/>
    <col min="13330" max="13330" width="10.109375" style="1" customWidth="1"/>
    <col min="13331" max="13331" width="9.33203125" style="1" customWidth="1"/>
    <col min="13332" max="13333" width="9.6640625" style="1" customWidth="1"/>
    <col min="13334" max="13335" width="9.5546875" style="1" customWidth="1"/>
    <col min="13336" max="13337" width="10" style="1" customWidth="1"/>
    <col min="13338" max="13338" width="12" style="1" customWidth="1"/>
    <col min="13339" max="13339" width="0" style="1" hidden="1" customWidth="1"/>
    <col min="13340" max="13340" width="12.109375" style="1" customWidth="1"/>
    <col min="13341" max="13341" width="11.33203125" style="1" customWidth="1"/>
    <col min="13342" max="13342" width="10.109375" style="1" customWidth="1"/>
    <col min="13343" max="13361" width="0" style="1" hidden="1" customWidth="1"/>
    <col min="13362" max="13564" width="9.109375" style="1"/>
    <col min="13565" max="13565" width="7.109375" style="1" customWidth="1"/>
    <col min="13566" max="13567" width="11.5546875" style="1" customWidth="1"/>
    <col min="13568" max="13568" width="11.6640625" style="1" customWidth="1"/>
    <col min="13569" max="13570" width="12" style="1" customWidth="1"/>
    <col min="13571" max="13571" width="11.44140625" style="1" customWidth="1"/>
    <col min="13572" max="13574" width="11.33203125" style="1" customWidth="1"/>
    <col min="13575" max="13576" width="12.5546875" style="1" customWidth="1"/>
    <col min="13577" max="13577" width="12.33203125" style="1" customWidth="1"/>
    <col min="13578" max="13579" width="11.5546875" style="1" customWidth="1"/>
    <col min="13580" max="13580" width="11.6640625" style="1" customWidth="1"/>
    <col min="13581" max="13581" width="2.109375" style="1" customWidth="1"/>
    <col min="13582" max="13582" width="8.5546875" style="1" customWidth="1"/>
    <col min="13583" max="13583" width="9.88671875" style="1" customWidth="1"/>
    <col min="13584" max="13584" width="8.6640625" style="1" customWidth="1"/>
    <col min="13585" max="13585" width="9.6640625" style="1" customWidth="1"/>
    <col min="13586" max="13586" width="10.109375" style="1" customWidth="1"/>
    <col min="13587" max="13587" width="9.33203125" style="1" customWidth="1"/>
    <col min="13588" max="13589" width="9.6640625" style="1" customWidth="1"/>
    <col min="13590" max="13591" width="9.5546875" style="1" customWidth="1"/>
    <col min="13592" max="13593" width="10" style="1" customWidth="1"/>
    <col min="13594" max="13594" width="12" style="1" customWidth="1"/>
    <col min="13595" max="13595" width="0" style="1" hidden="1" customWidth="1"/>
    <col min="13596" max="13596" width="12.109375" style="1" customWidth="1"/>
    <col min="13597" max="13597" width="11.33203125" style="1" customWidth="1"/>
    <col min="13598" max="13598" width="10.109375" style="1" customWidth="1"/>
    <col min="13599" max="13617" width="0" style="1" hidden="1" customWidth="1"/>
    <col min="13618" max="13820" width="9.109375" style="1"/>
    <col min="13821" max="13821" width="7.109375" style="1" customWidth="1"/>
    <col min="13822" max="13823" width="11.5546875" style="1" customWidth="1"/>
    <col min="13824" max="13824" width="11.6640625" style="1" customWidth="1"/>
    <col min="13825" max="13826" width="12" style="1" customWidth="1"/>
    <col min="13827" max="13827" width="11.44140625" style="1" customWidth="1"/>
    <col min="13828" max="13830" width="11.33203125" style="1" customWidth="1"/>
    <col min="13831" max="13832" width="12.5546875" style="1" customWidth="1"/>
    <col min="13833" max="13833" width="12.33203125" style="1" customWidth="1"/>
    <col min="13834" max="13835" width="11.5546875" style="1" customWidth="1"/>
    <col min="13836" max="13836" width="11.6640625" style="1" customWidth="1"/>
    <col min="13837" max="13837" width="2.109375" style="1" customWidth="1"/>
    <col min="13838" max="13838" width="8.5546875" style="1" customWidth="1"/>
    <col min="13839" max="13839" width="9.88671875" style="1" customWidth="1"/>
    <col min="13840" max="13840" width="8.6640625" style="1" customWidth="1"/>
    <col min="13841" max="13841" width="9.6640625" style="1" customWidth="1"/>
    <col min="13842" max="13842" width="10.109375" style="1" customWidth="1"/>
    <col min="13843" max="13843" width="9.33203125" style="1" customWidth="1"/>
    <col min="13844" max="13845" width="9.6640625" style="1" customWidth="1"/>
    <col min="13846" max="13847" width="9.5546875" style="1" customWidth="1"/>
    <col min="13848" max="13849" width="10" style="1" customWidth="1"/>
    <col min="13850" max="13850" width="12" style="1" customWidth="1"/>
    <col min="13851" max="13851" width="0" style="1" hidden="1" customWidth="1"/>
    <col min="13852" max="13852" width="12.109375" style="1" customWidth="1"/>
    <col min="13853" max="13853" width="11.33203125" style="1" customWidth="1"/>
    <col min="13854" max="13854" width="10.109375" style="1" customWidth="1"/>
    <col min="13855" max="13873" width="0" style="1" hidden="1" customWidth="1"/>
    <col min="13874" max="14076" width="9.109375" style="1"/>
    <col min="14077" max="14077" width="7.109375" style="1" customWidth="1"/>
    <col min="14078" max="14079" width="11.5546875" style="1" customWidth="1"/>
    <col min="14080" max="14080" width="11.6640625" style="1" customWidth="1"/>
    <col min="14081" max="14082" width="12" style="1" customWidth="1"/>
    <col min="14083" max="14083" width="11.44140625" style="1" customWidth="1"/>
    <col min="14084" max="14086" width="11.33203125" style="1" customWidth="1"/>
    <col min="14087" max="14088" width="12.5546875" style="1" customWidth="1"/>
    <col min="14089" max="14089" width="12.33203125" style="1" customWidth="1"/>
    <col min="14090" max="14091" width="11.5546875" style="1" customWidth="1"/>
    <col min="14092" max="14092" width="11.6640625" style="1" customWidth="1"/>
    <col min="14093" max="14093" width="2.109375" style="1" customWidth="1"/>
    <col min="14094" max="14094" width="8.5546875" style="1" customWidth="1"/>
    <col min="14095" max="14095" width="9.88671875" style="1" customWidth="1"/>
    <col min="14096" max="14096" width="8.6640625" style="1" customWidth="1"/>
    <col min="14097" max="14097" width="9.6640625" style="1" customWidth="1"/>
    <col min="14098" max="14098" width="10.109375" style="1" customWidth="1"/>
    <col min="14099" max="14099" width="9.33203125" style="1" customWidth="1"/>
    <col min="14100" max="14101" width="9.6640625" style="1" customWidth="1"/>
    <col min="14102" max="14103" width="9.5546875" style="1" customWidth="1"/>
    <col min="14104" max="14105" width="10" style="1" customWidth="1"/>
    <col min="14106" max="14106" width="12" style="1" customWidth="1"/>
    <col min="14107" max="14107" width="0" style="1" hidden="1" customWidth="1"/>
    <col min="14108" max="14108" width="12.109375" style="1" customWidth="1"/>
    <col min="14109" max="14109" width="11.33203125" style="1" customWidth="1"/>
    <col min="14110" max="14110" width="10.109375" style="1" customWidth="1"/>
    <col min="14111" max="14129" width="0" style="1" hidden="1" customWidth="1"/>
    <col min="14130" max="14332" width="9.109375" style="1"/>
    <col min="14333" max="14333" width="7.109375" style="1" customWidth="1"/>
    <col min="14334" max="14335" width="11.5546875" style="1" customWidth="1"/>
    <col min="14336" max="14336" width="11.6640625" style="1" customWidth="1"/>
    <col min="14337" max="14338" width="12" style="1" customWidth="1"/>
    <col min="14339" max="14339" width="11.44140625" style="1" customWidth="1"/>
    <col min="14340" max="14342" width="11.33203125" style="1" customWidth="1"/>
    <col min="14343" max="14344" width="12.5546875" style="1" customWidth="1"/>
    <col min="14345" max="14345" width="12.33203125" style="1" customWidth="1"/>
    <col min="14346" max="14347" width="11.5546875" style="1" customWidth="1"/>
    <col min="14348" max="14348" width="11.6640625" style="1" customWidth="1"/>
    <col min="14349" max="14349" width="2.109375" style="1" customWidth="1"/>
    <col min="14350" max="14350" width="8.5546875" style="1" customWidth="1"/>
    <col min="14351" max="14351" width="9.88671875" style="1" customWidth="1"/>
    <col min="14352" max="14352" width="8.6640625" style="1" customWidth="1"/>
    <col min="14353" max="14353" width="9.6640625" style="1" customWidth="1"/>
    <col min="14354" max="14354" width="10.109375" style="1" customWidth="1"/>
    <col min="14355" max="14355" width="9.33203125" style="1" customWidth="1"/>
    <col min="14356" max="14357" width="9.6640625" style="1" customWidth="1"/>
    <col min="14358" max="14359" width="9.5546875" style="1" customWidth="1"/>
    <col min="14360" max="14361" width="10" style="1" customWidth="1"/>
    <col min="14362" max="14362" width="12" style="1" customWidth="1"/>
    <col min="14363" max="14363" width="0" style="1" hidden="1" customWidth="1"/>
    <col min="14364" max="14364" width="12.109375" style="1" customWidth="1"/>
    <col min="14365" max="14365" width="11.33203125" style="1" customWidth="1"/>
    <col min="14366" max="14366" width="10.109375" style="1" customWidth="1"/>
    <col min="14367" max="14385" width="0" style="1" hidden="1" customWidth="1"/>
    <col min="14386" max="14588" width="9.109375" style="1"/>
    <col min="14589" max="14589" width="7.109375" style="1" customWidth="1"/>
    <col min="14590" max="14591" width="11.5546875" style="1" customWidth="1"/>
    <col min="14592" max="14592" width="11.6640625" style="1" customWidth="1"/>
    <col min="14593" max="14594" width="12" style="1" customWidth="1"/>
    <col min="14595" max="14595" width="11.44140625" style="1" customWidth="1"/>
    <col min="14596" max="14598" width="11.33203125" style="1" customWidth="1"/>
    <col min="14599" max="14600" width="12.5546875" style="1" customWidth="1"/>
    <col min="14601" max="14601" width="12.33203125" style="1" customWidth="1"/>
    <col min="14602" max="14603" width="11.5546875" style="1" customWidth="1"/>
    <col min="14604" max="14604" width="11.6640625" style="1" customWidth="1"/>
    <col min="14605" max="14605" width="2.109375" style="1" customWidth="1"/>
    <col min="14606" max="14606" width="8.5546875" style="1" customWidth="1"/>
    <col min="14607" max="14607" width="9.88671875" style="1" customWidth="1"/>
    <col min="14608" max="14608" width="8.6640625" style="1" customWidth="1"/>
    <col min="14609" max="14609" width="9.6640625" style="1" customWidth="1"/>
    <col min="14610" max="14610" width="10.109375" style="1" customWidth="1"/>
    <col min="14611" max="14611" width="9.33203125" style="1" customWidth="1"/>
    <col min="14612" max="14613" width="9.6640625" style="1" customWidth="1"/>
    <col min="14614" max="14615" width="9.5546875" style="1" customWidth="1"/>
    <col min="14616" max="14617" width="10" style="1" customWidth="1"/>
    <col min="14618" max="14618" width="12" style="1" customWidth="1"/>
    <col min="14619" max="14619" width="0" style="1" hidden="1" customWidth="1"/>
    <col min="14620" max="14620" width="12.109375" style="1" customWidth="1"/>
    <col min="14621" max="14621" width="11.33203125" style="1" customWidth="1"/>
    <col min="14622" max="14622" width="10.109375" style="1" customWidth="1"/>
    <col min="14623" max="14641" width="0" style="1" hidden="1" customWidth="1"/>
    <col min="14642" max="14844" width="9.109375" style="1"/>
    <col min="14845" max="14845" width="7.109375" style="1" customWidth="1"/>
    <col min="14846" max="14847" width="11.5546875" style="1" customWidth="1"/>
    <col min="14848" max="14848" width="11.6640625" style="1" customWidth="1"/>
    <col min="14849" max="14850" width="12" style="1" customWidth="1"/>
    <col min="14851" max="14851" width="11.44140625" style="1" customWidth="1"/>
    <col min="14852" max="14854" width="11.33203125" style="1" customWidth="1"/>
    <col min="14855" max="14856" width="12.5546875" style="1" customWidth="1"/>
    <col min="14857" max="14857" width="12.33203125" style="1" customWidth="1"/>
    <col min="14858" max="14859" width="11.5546875" style="1" customWidth="1"/>
    <col min="14860" max="14860" width="11.6640625" style="1" customWidth="1"/>
    <col min="14861" max="14861" width="2.109375" style="1" customWidth="1"/>
    <col min="14862" max="14862" width="8.5546875" style="1" customWidth="1"/>
    <col min="14863" max="14863" width="9.88671875" style="1" customWidth="1"/>
    <col min="14864" max="14864" width="8.6640625" style="1" customWidth="1"/>
    <col min="14865" max="14865" width="9.6640625" style="1" customWidth="1"/>
    <col min="14866" max="14866" width="10.109375" style="1" customWidth="1"/>
    <col min="14867" max="14867" width="9.33203125" style="1" customWidth="1"/>
    <col min="14868" max="14869" width="9.6640625" style="1" customWidth="1"/>
    <col min="14870" max="14871" width="9.5546875" style="1" customWidth="1"/>
    <col min="14872" max="14873" width="10" style="1" customWidth="1"/>
    <col min="14874" max="14874" width="12" style="1" customWidth="1"/>
    <col min="14875" max="14875" width="0" style="1" hidden="1" customWidth="1"/>
    <col min="14876" max="14876" width="12.109375" style="1" customWidth="1"/>
    <col min="14877" max="14877" width="11.33203125" style="1" customWidth="1"/>
    <col min="14878" max="14878" width="10.109375" style="1" customWidth="1"/>
    <col min="14879" max="14897" width="0" style="1" hidden="1" customWidth="1"/>
    <col min="14898" max="15100" width="9.109375" style="1"/>
    <col min="15101" max="15101" width="7.109375" style="1" customWidth="1"/>
    <col min="15102" max="15103" width="11.5546875" style="1" customWidth="1"/>
    <col min="15104" max="15104" width="11.6640625" style="1" customWidth="1"/>
    <col min="15105" max="15106" width="12" style="1" customWidth="1"/>
    <col min="15107" max="15107" width="11.44140625" style="1" customWidth="1"/>
    <col min="15108" max="15110" width="11.33203125" style="1" customWidth="1"/>
    <col min="15111" max="15112" width="12.5546875" style="1" customWidth="1"/>
    <col min="15113" max="15113" width="12.33203125" style="1" customWidth="1"/>
    <col min="15114" max="15115" width="11.5546875" style="1" customWidth="1"/>
    <col min="15116" max="15116" width="11.6640625" style="1" customWidth="1"/>
    <col min="15117" max="15117" width="2.109375" style="1" customWidth="1"/>
    <col min="15118" max="15118" width="8.5546875" style="1" customWidth="1"/>
    <col min="15119" max="15119" width="9.88671875" style="1" customWidth="1"/>
    <col min="15120" max="15120" width="8.6640625" style="1" customWidth="1"/>
    <col min="15121" max="15121" width="9.6640625" style="1" customWidth="1"/>
    <col min="15122" max="15122" width="10.109375" style="1" customWidth="1"/>
    <col min="15123" max="15123" width="9.33203125" style="1" customWidth="1"/>
    <col min="15124" max="15125" width="9.6640625" style="1" customWidth="1"/>
    <col min="15126" max="15127" width="9.5546875" style="1" customWidth="1"/>
    <col min="15128" max="15129" width="10" style="1" customWidth="1"/>
    <col min="15130" max="15130" width="12" style="1" customWidth="1"/>
    <col min="15131" max="15131" width="0" style="1" hidden="1" customWidth="1"/>
    <col min="15132" max="15132" width="12.109375" style="1" customWidth="1"/>
    <col min="15133" max="15133" width="11.33203125" style="1" customWidth="1"/>
    <col min="15134" max="15134" width="10.109375" style="1" customWidth="1"/>
    <col min="15135" max="15153" width="0" style="1" hidden="1" customWidth="1"/>
    <col min="15154" max="15356" width="9.109375" style="1"/>
    <col min="15357" max="15357" width="7.109375" style="1" customWidth="1"/>
    <col min="15358" max="15359" width="11.5546875" style="1" customWidth="1"/>
    <col min="15360" max="15360" width="11.6640625" style="1" customWidth="1"/>
    <col min="15361" max="15362" width="12" style="1" customWidth="1"/>
    <col min="15363" max="15363" width="11.44140625" style="1" customWidth="1"/>
    <col min="15364" max="15366" width="11.33203125" style="1" customWidth="1"/>
    <col min="15367" max="15368" width="12.5546875" style="1" customWidth="1"/>
    <col min="15369" max="15369" width="12.33203125" style="1" customWidth="1"/>
    <col min="15370" max="15371" width="11.5546875" style="1" customWidth="1"/>
    <col min="15372" max="15372" width="11.6640625" style="1" customWidth="1"/>
    <col min="15373" max="15373" width="2.109375" style="1" customWidth="1"/>
    <col min="15374" max="15374" width="8.5546875" style="1" customWidth="1"/>
    <col min="15375" max="15375" width="9.88671875" style="1" customWidth="1"/>
    <col min="15376" max="15376" width="8.6640625" style="1" customWidth="1"/>
    <col min="15377" max="15377" width="9.6640625" style="1" customWidth="1"/>
    <col min="15378" max="15378" width="10.109375" style="1" customWidth="1"/>
    <col min="15379" max="15379" width="9.33203125" style="1" customWidth="1"/>
    <col min="15380" max="15381" width="9.6640625" style="1" customWidth="1"/>
    <col min="15382" max="15383" width="9.5546875" style="1" customWidth="1"/>
    <col min="15384" max="15385" width="10" style="1" customWidth="1"/>
    <col min="15386" max="15386" width="12" style="1" customWidth="1"/>
    <col min="15387" max="15387" width="0" style="1" hidden="1" customWidth="1"/>
    <col min="15388" max="15388" width="12.109375" style="1" customWidth="1"/>
    <col min="15389" max="15389" width="11.33203125" style="1" customWidth="1"/>
    <col min="15390" max="15390" width="10.109375" style="1" customWidth="1"/>
    <col min="15391" max="15409" width="0" style="1" hidden="1" customWidth="1"/>
    <col min="15410" max="15612" width="9.109375" style="1"/>
    <col min="15613" max="15613" width="7.109375" style="1" customWidth="1"/>
    <col min="15614" max="15615" width="11.5546875" style="1" customWidth="1"/>
    <col min="15616" max="15616" width="11.6640625" style="1" customWidth="1"/>
    <col min="15617" max="15618" width="12" style="1" customWidth="1"/>
    <col min="15619" max="15619" width="11.44140625" style="1" customWidth="1"/>
    <col min="15620" max="15622" width="11.33203125" style="1" customWidth="1"/>
    <col min="15623" max="15624" width="12.5546875" style="1" customWidth="1"/>
    <col min="15625" max="15625" width="12.33203125" style="1" customWidth="1"/>
    <col min="15626" max="15627" width="11.5546875" style="1" customWidth="1"/>
    <col min="15628" max="15628" width="11.6640625" style="1" customWidth="1"/>
    <col min="15629" max="15629" width="2.109375" style="1" customWidth="1"/>
    <col min="15630" max="15630" width="8.5546875" style="1" customWidth="1"/>
    <col min="15631" max="15631" width="9.88671875" style="1" customWidth="1"/>
    <col min="15632" max="15632" width="8.6640625" style="1" customWidth="1"/>
    <col min="15633" max="15633" width="9.6640625" style="1" customWidth="1"/>
    <col min="15634" max="15634" width="10.109375" style="1" customWidth="1"/>
    <col min="15635" max="15635" width="9.33203125" style="1" customWidth="1"/>
    <col min="15636" max="15637" width="9.6640625" style="1" customWidth="1"/>
    <col min="15638" max="15639" width="9.5546875" style="1" customWidth="1"/>
    <col min="15640" max="15641" width="10" style="1" customWidth="1"/>
    <col min="15642" max="15642" width="12" style="1" customWidth="1"/>
    <col min="15643" max="15643" width="0" style="1" hidden="1" customWidth="1"/>
    <col min="15644" max="15644" width="12.109375" style="1" customWidth="1"/>
    <col min="15645" max="15645" width="11.33203125" style="1" customWidth="1"/>
    <col min="15646" max="15646" width="10.109375" style="1" customWidth="1"/>
    <col min="15647" max="15665" width="0" style="1" hidden="1" customWidth="1"/>
    <col min="15666" max="15868" width="9.109375" style="1"/>
    <col min="15869" max="15869" width="7.109375" style="1" customWidth="1"/>
    <col min="15870" max="15871" width="11.5546875" style="1" customWidth="1"/>
    <col min="15872" max="15872" width="11.6640625" style="1" customWidth="1"/>
    <col min="15873" max="15874" width="12" style="1" customWidth="1"/>
    <col min="15875" max="15875" width="11.44140625" style="1" customWidth="1"/>
    <col min="15876" max="15878" width="11.33203125" style="1" customWidth="1"/>
    <col min="15879" max="15880" width="12.5546875" style="1" customWidth="1"/>
    <col min="15881" max="15881" width="12.33203125" style="1" customWidth="1"/>
    <col min="15882" max="15883" width="11.5546875" style="1" customWidth="1"/>
    <col min="15884" max="15884" width="11.6640625" style="1" customWidth="1"/>
    <col min="15885" max="15885" width="2.109375" style="1" customWidth="1"/>
    <col min="15886" max="15886" width="8.5546875" style="1" customWidth="1"/>
    <col min="15887" max="15887" width="9.88671875" style="1" customWidth="1"/>
    <col min="15888" max="15888" width="8.6640625" style="1" customWidth="1"/>
    <col min="15889" max="15889" width="9.6640625" style="1" customWidth="1"/>
    <col min="15890" max="15890" width="10.109375" style="1" customWidth="1"/>
    <col min="15891" max="15891" width="9.33203125" style="1" customWidth="1"/>
    <col min="15892" max="15893" width="9.6640625" style="1" customWidth="1"/>
    <col min="15894" max="15895" width="9.5546875" style="1" customWidth="1"/>
    <col min="15896" max="15897" width="10" style="1" customWidth="1"/>
    <col min="15898" max="15898" width="12" style="1" customWidth="1"/>
    <col min="15899" max="15899" width="0" style="1" hidden="1" customWidth="1"/>
    <col min="15900" max="15900" width="12.109375" style="1" customWidth="1"/>
    <col min="15901" max="15901" width="11.33203125" style="1" customWidth="1"/>
    <col min="15902" max="15902" width="10.109375" style="1" customWidth="1"/>
    <col min="15903" max="15921" width="0" style="1" hidden="1" customWidth="1"/>
    <col min="15922" max="16124" width="9.109375" style="1"/>
    <col min="16125" max="16125" width="7.109375" style="1" customWidth="1"/>
    <col min="16126" max="16127" width="11.5546875" style="1" customWidth="1"/>
    <col min="16128" max="16128" width="11.6640625" style="1" customWidth="1"/>
    <col min="16129" max="16130" width="12" style="1" customWidth="1"/>
    <col min="16131" max="16131" width="11.44140625" style="1" customWidth="1"/>
    <col min="16132" max="16134" width="11.33203125" style="1" customWidth="1"/>
    <col min="16135" max="16136" width="12.5546875" style="1" customWidth="1"/>
    <col min="16137" max="16137" width="12.33203125" style="1" customWidth="1"/>
    <col min="16138" max="16139" width="11.5546875" style="1" customWidth="1"/>
    <col min="16140" max="16140" width="11.6640625" style="1" customWidth="1"/>
    <col min="16141" max="16141" width="2.109375" style="1" customWidth="1"/>
    <col min="16142" max="16142" width="8.5546875" style="1" customWidth="1"/>
    <col min="16143" max="16143" width="9.88671875" style="1" customWidth="1"/>
    <col min="16144" max="16144" width="8.6640625" style="1" customWidth="1"/>
    <col min="16145" max="16145" width="9.6640625" style="1" customWidth="1"/>
    <col min="16146" max="16146" width="10.109375" style="1" customWidth="1"/>
    <col min="16147" max="16147" width="9.33203125" style="1" customWidth="1"/>
    <col min="16148" max="16149" width="9.6640625" style="1" customWidth="1"/>
    <col min="16150" max="16151" width="9.5546875" style="1" customWidth="1"/>
    <col min="16152" max="16153" width="10" style="1" customWidth="1"/>
    <col min="16154" max="16154" width="12" style="1" customWidth="1"/>
    <col min="16155" max="16155" width="0" style="1" hidden="1" customWidth="1"/>
    <col min="16156" max="16156" width="12.109375" style="1" customWidth="1"/>
    <col min="16157" max="16157" width="11.33203125" style="1" customWidth="1"/>
    <col min="16158" max="16158" width="10.109375" style="1" customWidth="1"/>
    <col min="16159" max="16177" width="0" style="1" hidden="1" customWidth="1"/>
    <col min="16178" max="16384" width="9.109375" style="1"/>
  </cols>
  <sheetData>
    <row r="1" spans="2:48" ht="15.6" collapsed="1">
      <c r="AF1" s="1">
        <v>93290</v>
      </c>
      <c r="AJ1" s="3" t="str">
        <f>AU5&amp;" дней "&amp;VLOOKUP(AV1,[1]БАЛАНСЫ!A431:E442,3,FALSE)&amp;" "&amp; AV4</f>
        <v>12 дней марта 2013</v>
      </c>
      <c r="AK1" s="4"/>
      <c r="AL1" s="5"/>
      <c r="AM1" s="6"/>
      <c r="AN1" s="7"/>
      <c r="AO1" s="6"/>
      <c r="AP1" s="8"/>
      <c r="AQ1" s="9"/>
      <c r="AR1" s="10"/>
      <c r="AS1" s="11"/>
      <c r="AT1" s="10"/>
      <c r="AU1" s="10" t="s">
        <v>4</v>
      </c>
      <c r="AV1" s="10">
        <f>[1]БАЛАНСЫ!H1</f>
        <v>3</v>
      </c>
    </row>
    <row r="2" spans="2:48" ht="21" customHeight="1">
      <c r="B2" s="499" t="s">
        <v>131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J2" s="33"/>
      <c r="AK2" s="140"/>
      <c r="AL2" s="141"/>
      <c r="AM2" s="121"/>
      <c r="AN2" s="142"/>
      <c r="AO2" s="121"/>
      <c r="AP2" s="143"/>
      <c r="AQ2" s="116"/>
      <c r="AR2" s="10"/>
      <c r="AS2" s="11"/>
      <c r="AT2" s="10"/>
      <c r="AU2" s="10"/>
      <c r="AV2" s="10"/>
    </row>
    <row r="3" spans="2:48" ht="16.2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J3" s="33"/>
      <c r="AK3" s="140"/>
      <c r="AL3" s="141"/>
      <c r="AM3" s="121"/>
      <c r="AN3" s="142"/>
      <c r="AO3" s="121"/>
      <c r="AP3" s="143"/>
      <c r="AQ3" s="116"/>
      <c r="AR3" s="10"/>
      <c r="AS3" s="11"/>
      <c r="AT3" s="10"/>
      <c r="AU3" s="10"/>
      <c r="AV3" s="10"/>
    </row>
    <row r="4" spans="2:48" ht="29.25" customHeight="1" thickBot="1">
      <c r="B4" s="512" t="s">
        <v>63</v>
      </c>
      <c r="C4" s="494" t="s">
        <v>178</v>
      </c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6"/>
      <c r="O4" s="524"/>
      <c r="P4" s="527" t="s">
        <v>75</v>
      </c>
      <c r="Q4" s="528"/>
      <c r="R4" s="502"/>
      <c r="S4" s="521" t="s">
        <v>141</v>
      </c>
      <c r="T4" s="522"/>
      <c r="U4" s="522"/>
      <c r="V4" s="522"/>
      <c r="W4" s="522"/>
      <c r="X4" s="522"/>
      <c r="Y4" s="522"/>
      <c r="Z4" s="522"/>
      <c r="AA4" s="522"/>
      <c r="AB4" s="522"/>
      <c r="AC4" s="523"/>
      <c r="AD4" s="137"/>
      <c r="AF4" s="481" t="s">
        <v>5</v>
      </c>
      <c r="AG4" s="481"/>
      <c r="AH4" s="481"/>
      <c r="AJ4" s="482" t="s">
        <v>6</v>
      </c>
      <c r="AK4" s="482"/>
      <c r="AL4" s="482"/>
      <c r="AM4" s="482"/>
      <c r="AN4" s="482"/>
      <c r="AO4" s="482"/>
      <c r="AP4" s="482"/>
      <c r="AQ4" s="482"/>
      <c r="AR4" s="10"/>
      <c r="AS4" s="10"/>
      <c r="AT4" s="10"/>
      <c r="AU4" s="10" t="s">
        <v>7</v>
      </c>
      <c r="AV4" s="12">
        <f>[1]БАЛАНСЫ!H2</f>
        <v>2013</v>
      </c>
    </row>
    <row r="5" spans="2:48" ht="45" customHeight="1" thickBot="1">
      <c r="B5" s="513"/>
      <c r="C5" s="491" t="s">
        <v>137</v>
      </c>
      <c r="D5" s="492"/>
      <c r="E5" s="492"/>
      <c r="F5" s="492"/>
      <c r="G5" s="493"/>
      <c r="H5" s="517" t="s">
        <v>138</v>
      </c>
      <c r="I5" s="518"/>
      <c r="J5" s="518"/>
      <c r="K5" s="518"/>
      <c r="L5" s="519" t="s">
        <v>139</v>
      </c>
      <c r="M5" s="515" t="s">
        <v>133</v>
      </c>
      <c r="N5" s="244" t="s">
        <v>178</v>
      </c>
      <c r="O5" s="525"/>
      <c r="P5" s="529"/>
      <c r="Q5" s="530"/>
      <c r="R5" s="503"/>
      <c r="S5" s="244" t="s">
        <v>140</v>
      </c>
      <c r="T5" s="478" t="s">
        <v>11</v>
      </c>
      <c r="U5" s="479"/>
      <c r="V5" s="479"/>
      <c r="W5" s="479"/>
      <c r="X5" s="480"/>
      <c r="Y5" s="485" t="s">
        <v>12</v>
      </c>
      <c r="Z5" s="497" t="s">
        <v>142</v>
      </c>
      <c r="AA5" s="487" t="s">
        <v>3</v>
      </c>
      <c r="AB5" s="489" t="s">
        <v>143</v>
      </c>
      <c r="AC5" s="483" t="s">
        <v>144</v>
      </c>
      <c r="AD5" s="476" t="s">
        <v>13</v>
      </c>
      <c r="AF5" s="481"/>
      <c r="AG5" s="481"/>
      <c r="AH5" s="481"/>
      <c r="AJ5" s="13" t="s">
        <v>14</v>
      </c>
      <c r="AK5" s="14" t="s">
        <v>15</v>
      </c>
      <c r="AL5" s="14" t="s">
        <v>16</v>
      </c>
      <c r="AM5" s="15" t="s">
        <v>17</v>
      </c>
      <c r="AN5" s="14" t="s">
        <v>18</v>
      </c>
      <c r="AO5" s="16" t="s">
        <v>19</v>
      </c>
      <c r="AP5" s="17" t="s">
        <v>20</v>
      </c>
      <c r="AQ5" s="18" t="s">
        <v>21</v>
      </c>
      <c r="AR5" s="19" t="s">
        <v>22</v>
      </c>
      <c r="AS5" s="20" t="s">
        <v>23</v>
      </c>
      <c r="AT5" s="21" t="s">
        <v>24</v>
      </c>
      <c r="AU5" s="12">
        <f>+[1]БАЛАНСЫ!H3</f>
        <v>12</v>
      </c>
      <c r="AV5" s="12">
        <f>VLOOKUP(AV1,[1]БАЛАНСЫ!A431:E442,5,FALSE)</f>
        <v>31</v>
      </c>
    </row>
    <row r="6" spans="2:48" ht="18" customHeight="1" thickBot="1">
      <c r="B6" s="513"/>
      <c r="C6" s="403" t="s">
        <v>134</v>
      </c>
      <c r="D6" s="405" t="s">
        <v>135</v>
      </c>
      <c r="E6" s="406" t="s">
        <v>136</v>
      </c>
      <c r="F6" s="407" t="s">
        <v>147</v>
      </c>
      <c r="G6" s="404" t="s">
        <v>148</v>
      </c>
      <c r="H6" s="401" t="s">
        <v>149</v>
      </c>
      <c r="I6" s="410" t="s">
        <v>150</v>
      </c>
      <c r="J6" s="410" t="s">
        <v>151</v>
      </c>
      <c r="K6" s="402" t="s">
        <v>159</v>
      </c>
      <c r="L6" s="520"/>
      <c r="M6" s="516"/>
      <c r="N6" s="245" t="s">
        <v>60</v>
      </c>
      <c r="O6" s="525"/>
      <c r="P6" s="531"/>
      <c r="Q6" s="532"/>
      <c r="R6" s="503"/>
      <c r="S6" s="245" t="s">
        <v>60</v>
      </c>
      <c r="T6" s="250" t="s">
        <v>61</v>
      </c>
      <c r="U6" s="251" t="s">
        <v>32</v>
      </c>
      <c r="V6" s="252" t="s">
        <v>33</v>
      </c>
      <c r="W6" s="253" t="s">
        <v>34</v>
      </c>
      <c r="X6" s="254" t="s">
        <v>60</v>
      </c>
      <c r="Y6" s="486"/>
      <c r="Z6" s="498"/>
      <c r="AA6" s="488"/>
      <c r="AB6" s="490"/>
      <c r="AC6" s="484"/>
      <c r="AD6" s="477"/>
      <c r="AF6" s="216"/>
      <c r="AG6" s="216"/>
      <c r="AH6" s="216"/>
      <c r="AI6" s="22"/>
      <c r="AJ6" s="23"/>
      <c r="AK6" s="24"/>
      <c r="AL6" s="25"/>
      <c r="AM6" s="26"/>
      <c r="AN6" s="27"/>
      <c r="AO6" s="28"/>
      <c r="AP6" s="29"/>
      <c r="AQ6" s="30"/>
      <c r="AR6" s="31"/>
      <c r="AS6" s="32"/>
      <c r="AT6" s="9"/>
      <c r="AU6" s="33"/>
      <c r="AV6" s="10"/>
    </row>
    <row r="7" spans="2:48" s="223" customFormat="1" ht="20.25" customHeight="1" thickBot="1">
      <c r="B7" s="514"/>
      <c r="C7" s="366" t="s">
        <v>76</v>
      </c>
      <c r="D7" s="285" t="s">
        <v>76</v>
      </c>
      <c r="E7" s="285" t="s">
        <v>76</v>
      </c>
      <c r="F7" s="285" t="s">
        <v>76</v>
      </c>
      <c r="G7" s="284" t="s">
        <v>76</v>
      </c>
      <c r="H7" s="366" t="s">
        <v>76</v>
      </c>
      <c r="I7" s="285" t="s">
        <v>76</v>
      </c>
      <c r="J7" s="285" t="s">
        <v>76</v>
      </c>
      <c r="K7" s="284" t="s">
        <v>76</v>
      </c>
      <c r="L7" s="239" t="s">
        <v>76</v>
      </c>
      <c r="M7" s="284" t="s">
        <v>76</v>
      </c>
      <c r="N7" s="239" t="s">
        <v>76</v>
      </c>
      <c r="O7" s="525"/>
      <c r="P7" s="219" t="s">
        <v>76</v>
      </c>
      <c r="Q7" s="286" t="s">
        <v>2</v>
      </c>
      <c r="R7" s="503"/>
      <c r="S7" s="239" t="s">
        <v>76</v>
      </c>
      <c r="T7" s="219" t="s">
        <v>76</v>
      </c>
      <c r="U7" s="285" t="s">
        <v>76</v>
      </c>
      <c r="V7" s="285" t="s">
        <v>76</v>
      </c>
      <c r="W7" s="285" t="s">
        <v>76</v>
      </c>
      <c r="X7" s="284" t="s">
        <v>76</v>
      </c>
      <c r="Y7" s="239" t="s">
        <v>76</v>
      </c>
      <c r="Z7" s="239" t="s">
        <v>76</v>
      </c>
      <c r="AA7" s="284" t="s">
        <v>76</v>
      </c>
      <c r="AB7" s="239" t="s">
        <v>76</v>
      </c>
      <c r="AC7" s="239" t="s">
        <v>76</v>
      </c>
      <c r="AD7" s="222"/>
      <c r="AF7" s="224"/>
      <c r="AG7" s="224"/>
      <c r="AH7" s="224"/>
      <c r="AI7" s="225"/>
      <c r="AJ7" s="226"/>
      <c r="AK7" s="227"/>
      <c r="AL7" s="228"/>
      <c r="AM7" s="229"/>
      <c r="AN7" s="230"/>
      <c r="AO7" s="231"/>
      <c r="AP7" s="232"/>
      <c r="AQ7" s="233"/>
      <c r="AR7" s="234"/>
      <c r="AS7" s="235"/>
      <c r="AT7" s="236"/>
      <c r="AU7" s="237"/>
      <c r="AV7" s="238"/>
    </row>
    <row r="8" spans="2:48" ht="15.6">
      <c r="B8" s="151">
        <v>1</v>
      </c>
      <c r="C8" s="46"/>
      <c r="D8" s="152"/>
      <c r="E8" s="152"/>
      <c r="F8" s="152"/>
      <c r="G8" s="46"/>
      <c r="H8" s="256"/>
      <c r="I8" s="152"/>
      <c r="J8" s="152"/>
      <c r="K8" s="259"/>
      <c r="L8" s="240"/>
      <c r="M8" s="153"/>
      <c r="N8" s="240"/>
      <c r="O8" s="525"/>
      <c r="P8" s="50"/>
      <c r="Q8" s="182"/>
      <c r="R8" s="505"/>
      <c r="S8" s="172"/>
      <c r="T8" s="144"/>
      <c r="U8" s="168"/>
      <c r="V8" s="168"/>
      <c r="W8" s="168"/>
      <c r="X8" s="145"/>
      <c r="Y8" s="172"/>
      <c r="Z8" s="172"/>
      <c r="AA8" s="49"/>
      <c r="AB8" s="172"/>
      <c r="AC8" s="173"/>
      <c r="AD8" s="52"/>
      <c r="AF8" s="53">
        <v>1</v>
      </c>
      <c r="AG8" s="54">
        <v>3156437</v>
      </c>
      <c r="AH8" s="55">
        <f>AG8</f>
        <v>3156437</v>
      </c>
      <c r="AI8" s="56" t="e">
        <f>+AG8/#REF!</f>
        <v>#REF!</v>
      </c>
      <c r="AJ8" s="38"/>
      <c r="AK8" s="57"/>
      <c r="AL8" s="40"/>
      <c r="AM8" s="58">
        <f>[1]БАЛАНСЫ!E106/AV5*AU5</f>
        <v>73057.93548387097</v>
      </c>
      <c r="AN8" s="6">
        <v>614102</v>
      </c>
      <c r="AO8" s="59">
        <v>14112</v>
      </c>
      <c r="AP8" s="41">
        <f>AM8</f>
        <v>73057.93548387097</v>
      </c>
      <c r="AQ8" s="30"/>
      <c r="AR8" s="31"/>
      <c r="AS8" s="42"/>
      <c r="AT8" s="9"/>
      <c r="AU8" s="10"/>
      <c r="AV8" s="12"/>
    </row>
    <row r="9" spans="2:48" ht="15.6">
      <c r="B9" s="148">
        <v>2</v>
      </c>
      <c r="C9" s="47"/>
      <c r="D9" s="146"/>
      <c r="E9" s="146"/>
      <c r="F9" s="146"/>
      <c r="G9" s="47"/>
      <c r="H9" s="257"/>
      <c r="I9" s="146"/>
      <c r="J9" s="146"/>
      <c r="K9" s="260"/>
      <c r="L9" s="241"/>
      <c r="M9" s="150"/>
      <c r="N9" s="241"/>
      <c r="O9" s="525"/>
      <c r="P9" s="65"/>
      <c r="Q9" s="149"/>
      <c r="R9" s="505"/>
      <c r="S9" s="69"/>
      <c r="T9" s="138"/>
      <c r="U9" s="67"/>
      <c r="V9" s="67"/>
      <c r="W9" s="67"/>
      <c r="X9" s="68"/>
      <c r="Y9" s="69"/>
      <c r="Z9" s="69"/>
      <c r="AA9" s="64"/>
      <c r="AB9" s="69"/>
      <c r="AC9" s="154"/>
      <c r="AD9" s="66"/>
      <c r="AF9" s="53">
        <v>2</v>
      </c>
      <c r="AG9" s="54">
        <v>3219717</v>
      </c>
      <c r="AH9" s="55">
        <f t="shared" ref="AH9:AH38" si="0">AH8+AG9</f>
        <v>6376154</v>
      </c>
      <c r="AI9" s="56" t="e">
        <f>+AG9/#REF!</f>
        <v>#REF!</v>
      </c>
      <c r="AJ9" s="38" t="s">
        <v>37</v>
      </c>
      <c r="AK9" s="70">
        <f>[1]КислПл!B9</f>
        <v>113</v>
      </c>
      <c r="AL9" s="40" t="e">
        <f>#REF!</f>
        <v>#REF!</v>
      </c>
      <c r="AM9" s="58" t="e">
        <f t="shared" ref="AM9:AM14" si="1">AL9*AK9</f>
        <v>#REF!</v>
      </c>
      <c r="AN9" s="6">
        <v>614202</v>
      </c>
      <c r="AO9" s="59">
        <v>14121</v>
      </c>
      <c r="AP9" s="41" t="e">
        <f>AM9</f>
        <v>#REF!</v>
      </c>
      <c r="AQ9" s="30" t="e">
        <f t="shared" ref="AQ9:AQ14" si="2">AP9/AL9</f>
        <v>#REF!</v>
      </c>
      <c r="AR9" s="41" t="e">
        <f t="shared" ref="AR9:AR20" si="3">AP9-AM9</f>
        <v>#REF!</v>
      </c>
      <c r="AS9" s="42"/>
      <c r="AT9" s="71"/>
      <c r="AU9" s="10"/>
      <c r="AV9" s="10"/>
    </row>
    <row r="10" spans="2:48" ht="15.6">
      <c r="B10" s="151">
        <v>3</v>
      </c>
      <c r="C10" s="47"/>
      <c r="D10" s="146"/>
      <c r="E10" s="146"/>
      <c r="F10" s="146"/>
      <c r="G10" s="47"/>
      <c r="H10" s="257"/>
      <c r="I10" s="146"/>
      <c r="J10" s="146"/>
      <c r="K10" s="260"/>
      <c r="L10" s="241"/>
      <c r="M10" s="150"/>
      <c r="N10" s="241"/>
      <c r="O10" s="525"/>
      <c r="P10" s="65"/>
      <c r="Q10" s="149"/>
      <c r="R10" s="505"/>
      <c r="S10" s="69"/>
      <c r="T10" s="248"/>
      <c r="U10" s="67"/>
      <c r="V10" s="67"/>
      <c r="W10" s="67"/>
      <c r="X10" s="68"/>
      <c r="Y10" s="69"/>
      <c r="Z10" s="69"/>
      <c r="AA10" s="64"/>
      <c r="AB10" s="69"/>
      <c r="AC10" s="154"/>
      <c r="AD10" s="66"/>
      <c r="AF10" s="53">
        <v>3</v>
      </c>
      <c r="AG10" s="54">
        <v>3185568</v>
      </c>
      <c r="AH10" s="55">
        <f t="shared" si="0"/>
        <v>9561722</v>
      </c>
      <c r="AI10" s="56" t="e">
        <f>+AG10/#REF!</f>
        <v>#REF!</v>
      </c>
      <c r="AJ10" s="38" t="s">
        <v>38</v>
      </c>
      <c r="AK10" s="72">
        <f>[1]КислПл!B29</f>
        <v>175</v>
      </c>
      <c r="AL10" s="7" t="e">
        <f>#REF!/1000</f>
        <v>#REF!</v>
      </c>
      <c r="AM10" s="58" t="e">
        <f t="shared" si="1"/>
        <v>#REF!</v>
      </c>
      <c r="AN10" s="6">
        <v>614204</v>
      </c>
      <c r="AO10" s="59">
        <v>14122</v>
      </c>
      <c r="AP10" s="41" t="e">
        <f>AM10</f>
        <v>#REF!</v>
      </c>
      <c r="AQ10" s="30" t="e">
        <f t="shared" si="2"/>
        <v>#REF!</v>
      </c>
      <c r="AR10" s="31" t="e">
        <f t="shared" si="3"/>
        <v>#REF!</v>
      </c>
      <c r="AS10" s="32"/>
      <c r="AT10" s="71"/>
      <c r="AU10" s="10"/>
      <c r="AV10" s="10"/>
    </row>
    <row r="11" spans="2:48" ht="15.6">
      <c r="B11" s="148">
        <v>4</v>
      </c>
      <c r="C11" s="47"/>
      <c r="D11" s="146"/>
      <c r="E11" s="146"/>
      <c r="F11" s="146"/>
      <c r="G11" s="47"/>
      <c r="H11" s="257"/>
      <c r="I11" s="146"/>
      <c r="J11" s="146"/>
      <c r="K11" s="260"/>
      <c r="L11" s="241"/>
      <c r="M11" s="150"/>
      <c r="N11" s="241"/>
      <c r="O11" s="525"/>
      <c r="P11" s="65"/>
      <c r="Q11" s="149"/>
      <c r="R11" s="505"/>
      <c r="S11" s="69"/>
      <c r="T11" s="138"/>
      <c r="U11" s="67"/>
      <c r="V11" s="67"/>
      <c r="W11" s="67"/>
      <c r="X11" s="68"/>
      <c r="Y11" s="69"/>
      <c r="Z11" s="69"/>
      <c r="AA11" s="64"/>
      <c r="AB11" s="69"/>
      <c r="AC11" s="154"/>
      <c r="AD11" s="66"/>
      <c r="AF11" s="53">
        <v>4</v>
      </c>
      <c r="AG11" s="54">
        <v>3074002</v>
      </c>
      <c r="AH11" s="55">
        <f t="shared" si="0"/>
        <v>12635724</v>
      </c>
      <c r="AI11" s="56" t="e">
        <f>+AG11/#REF!</f>
        <v>#REF!</v>
      </c>
      <c r="AJ11" s="38" t="s">
        <v>39</v>
      </c>
      <c r="AK11" s="72">
        <f>[1]КислПл!B61</f>
        <v>250</v>
      </c>
      <c r="AL11" s="7" t="e">
        <f>#REF!+#REF!+#REF!/1000</f>
        <v>#REF!</v>
      </c>
      <c r="AM11" s="58" t="e">
        <f t="shared" si="1"/>
        <v>#REF!</v>
      </c>
      <c r="AN11" s="6">
        <v>614104</v>
      </c>
      <c r="AO11" s="59">
        <v>14114</v>
      </c>
      <c r="AP11" s="41" t="e">
        <f>AM11</f>
        <v>#REF!</v>
      </c>
      <c r="AQ11" s="30" t="e">
        <f t="shared" si="2"/>
        <v>#REF!</v>
      </c>
      <c r="AR11" s="31" t="e">
        <f t="shared" si="3"/>
        <v>#REF!</v>
      </c>
      <c r="AS11" s="32"/>
      <c r="AT11" s="71"/>
      <c r="AU11" s="10"/>
      <c r="AV11" s="10"/>
    </row>
    <row r="12" spans="2:48" ht="15.6">
      <c r="B12" s="151">
        <v>5</v>
      </c>
      <c r="C12" s="47"/>
      <c r="D12" s="146"/>
      <c r="E12" s="146"/>
      <c r="F12" s="146"/>
      <c r="G12" s="47"/>
      <c r="H12" s="257"/>
      <c r="I12" s="146"/>
      <c r="J12" s="146"/>
      <c r="K12" s="260"/>
      <c r="L12" s="241"/>
      <c r="M12" s="150"/>
      <c r="N12" s="241"/>
      <c r="O12" s="525"/>
      <c r="P12" s="65"/>
      <c r="Q12" s="149"/>
      <c r="R12" s="505"/>
      <c r="S12" s="69"/>
      <c r="T12" s="138"/>
      <c r="U12" s="67"/>
      <c r="V12" s="67"/>
      <c r="W12" s="67"/>
      <c r="X12" s="68"/>
      <c r="Y12" s="69"/>
      <c r="Z12" s="69"/>
      <c r="AA12" s="64"/>
      <c r="AB12" s="69"/>
      <c r="AC12" s="154"/>
      <c r="AD12" s="66"/>
      <c r="AF12" s="53">
        <v>5</v>
      </c>
      <c r="AG12" s="54">
        <v>3426723</v>
      </c>
      <c r="AH12" s="55">
        <f t="shared" si="0"/>
        <v>16062447</v>
      </c>
      <c r="AI12" s="56" t="e">
        <f>+AG12/#REF!</f>
        <v>#REF!</v>
      </c>
      <c r="AJ12" s="38" t="s">
        <v>40</v>
      </c>
      <c r="AK12" s="72">
        <f>[1]КислПл!B41</f>
        <v>1195</v>
      </c>
      <c r="AL12" s="40" t="e">
        <f>#REF!</f>
        <v>#REF!</v>
      </c>
      <c r="AM12" s="58" t="e">
        <f t="shared" si="1"/>
        <v>#REF!</v>
      </c>
      <c r="AN12" s="6">
        <v>614105</v>
      </c>
      <c r="AO12" s="59">
        <v>14115</v>
      </c>
      <c r="AP12" s="41" t="e">
        <f>AM12</f>
        <v>#REF!</v>
      </c>
      <c r="AQ12" s="30" t="e">
        <f t="shared" si="2"/>
        <v>#REF!</v>
      </c>
      <c r="AR12" s="31" t="e">
        <f t="shared" si="3"/>
        <v>#REF!</v>
      </c>
      <c r="AS12" s="73"/>
      <c r="AT12" s="71"/>
      <c r="AU12" s="10"/>
      <c r="AV12" s="10"/>
    </row>
    <row r="13" spans="2:48" ht="15.6">
      <c r="B13" s="148">
        <v>6</v>
      </c>
      <c r="C13" s="47"/>
      <c r="D13" s="146"/>
      <c r="E13" s="146"/>
      <c r="F13" s="146"/>
      <c r="G13" s="47"/>
      <c r="H13" s="257"/>
      <c r="I13" s="146"/>
      <c r="J13" s="146"/>
      <c r="K13" s="260"/>
      <c r="L13" s="241"/>
      <c r="M13" s="150"/>
      <c r="N13" s="241"/>
      <c r="O13" s="525"/>
      <c r="P13" s="65"/>
      <c r="Q13" s="149"/>
      <c r="R13" s="505"/>
      <c r="S13" s="69"/>
      <c r="T13" s="138"/>
      <c r="U13" s="67"/>
      <c r="V13" s="67"/>
      <c r="W13" s="67"/>
      <c r="X13" s="68"/>
      <c r="Y13" s="69"/>
      <c r="Z13" s="69"/>
      <c r="AA13" s="64"/>
      <c r="AB13" s="69"/>
      <c r="AC13" s="154"/>
      <c r="AD13" s="66"/>
      <c r="AF13" s="53">
        <v>6</v>
      </c>
      <c r="AG13" s="54">
        <v>3333255</v>
      </c>
      <c r="AH13" s="55">
        <f t="shared" si="0"/>
        <v>19395702</v>
      </c>
      <c r="AI13" s="56" t="e">
        <f>+AG13/#REF!</f>
        <v>#REF!</v>
      </c>
      <c r="AJ13" s="38" t="s">
        <v>41</v>
      </c>
      <c r="AK13" s="39">
        <f>[1]КислПл!B14</f>
        <v>339.7</v>
      </c>
      <c r="AL13" s="7" t="e">
        <f>#REF!+#REF!+0.65*AL12+442.03/AV5*AU5</f>
        <v>#REF!</v>
      </c>
      <c r="AM13" s="58" t="e">
        <f t="shared" si="1"/>
        <v>#REF!</v>
      </c>
      <c r="AN13" s="6">
        <v>614106</v>
      </c>
      <c r="AO13" s="59">
        <v>14116</v>
      </c>
      <c r="AP13" s="74" t="e">
        <f>339.3*AL13</f>
        <v>#REF!</v>
      </c>
      <c r="AQ13" s="30" t="e">
        <f t="shared" si="2"/>
        <v>#REF!</v>
      </c>
      <c r="AR13" s="41" t="e">
        <f t="shared" si="3"/>
        <v>#REF!</v>
      </c>
      <c r="AS13" s="75"/>
      <c r="AT13" s="71"/>
      <c r="AU13" s="10"/>
      <c r="AV13" s="10"/>
    </row>
    <row r="14" spans="2:48" ht="15.6">
      <c r="B14" s="151">
        <v>7</v>
      </c>
      <c r="C14" s="47"/>
      <c r="D14" s="146"/>
      <c r="E14" s="146"/>
      <c r="F14" s="146"/>
      <c r="G14" s="47"/>
      <c r="H14" s="257"/>
      <c r="I14" s="146"/>
      <c r="J14" s="146"/>
      <c r="K14" s="260"/>
      <c r="L14" s="241"/>
      <c r="M14" s="150"/>
      <c r="N14" s="241"/>
      <c r="O14" s="525"/>
      <c r="P14" s="65"/>
      <c r="Q14" s="149"/>
      <c r="R14" s="505"/>
      <c r="S14" s="69"/>
      <c r="T14" s="138"/>
      <c r="U14" s="67"/>
      <c r="V14" s="67"/>
      <c r="W14" s="67"/>
      <c r="X14" s="68"/>
      <c r="Y14" s="69"/>
      <c r="Z14" s="69"/>
      <c r="AA14" s="64"/>
      <c r="AB14" s="69"/>
      <c r="AC14" s="154"/>
      <c r="AD14" s="66"/>
      <c r="AF14" s="53">
        <v>7</v>
      </c>
      <c r="AG14" s="54">
        <v>3334508</v>
      </c>
      <c r="AH14" s="55">
        <f t="shared" si="0"/>
        <v>22730210</v>
      </c>
      <c r="AI14" s="56" t="e">
        <f>+AG14/#REF!</f>
        <v>#REF!</v>
      </c>
      <c r="AJ14" s="38" t="s">
        <v>42</v>
      </c>
      <c r="AK14" s="76">
        <f>[1]КислПл!B18</f>
        <v>110.20405764726476</v>
      </c>
      <c r="AL14" s="77">
        <f>([1]БАЛАНСЫ!E331/AV5*AU5)*0.96</f>
        <v>44582.771612903227</v>
      </c>
      <c r="AM14" s="58">
        <f t="shared" si="1"/>
        <v>4913202.3329032259</v>
      </c>
      <c r="AN14" s="6">
        <v>614109</v>
      </c>
      <c r="AO14" s="59">
        <v>14119</v>
      </c>
      <c r="AP14" s="74">
        <f>110*AL14</f>
        <v>4904104.8774193553</v>
      </c>
      <c r="AQ14" s="30">
        <f t="shared" si="2"/>
        <v>110.00000000000001</v>
      </c>
      <c r="AR14" s="41">
        <f t="shared" si="3"/>
        <v>-9097.4554838705808</v>
      </c>
      <c r="AS14" s="42"/>
      <c r="AT14" s="71"/>
      <c r="AU14" s="10"/>
      <c r="AV14" s="12"/>
    </row>
    <row r="15" spans="2:48" ht="15.6">
      <c r="B15" s="148">
        <v>8</v>
      </c>
      <c r="C15" s="47"/>
      <c r="D15" s="146"/>
      <c r="E15" s="146"/>
      <c r="F15" s="146"/>
      <c r="G15" s="47"/>
      <c r="H15" s="257"/>
      <c r="I15" s="146"/>
      <c r="J15" s="146"/>
      <c r="K15" s="260"/>
      <c r="L15" s="241"/>
      <c r="M15" s="150"/>
      <c r="N15" s="241"/>
      <c r="O15" s="525"/>
      <c r="P15" s="65"/>
      <c r="Q15" s="149"/>
      <c r="R15" s="505"/>
      <c r="S15" s="69"/>
      <c r="T15" s="138"/>
      <c r="U15" s="67"/>
      <c r="V15" s="67"/>
      <c r="W15" s="67"/>
      <c r="X15" s="68"/>
      <c r="Y15" s="69"/>
      <c r="Z15" s="69"/>
      <c r="AA15" s="64"/>
      <c r="AB15" s="69"/>
      <c r="AC15" s="154"/>
      <c r="AD15" s="66"/>
      <c r="AF15" s="53">
        <v>8</v>
      </c>
      <c r="AG15" s="54">
        <v>3073136</v>
      </c>
      <c r="AH15" s="55">
        <f t="shared" si="0"/>
        <v>25803346</v>
      </c>
      <c r="AI15" s="56" t="e">
        <f>+AG15/#REF!</f>
        <v>#REF!</v>
      </c>
      <c r="AJ15" s="38"/>
      <c r="AK15" s="57"/>
      <c r="AL15" s="40"/>
      <c r="AM15" s="58">
        <f>[1]БАЛАНСЫ!E107/AV5*AU5</f>
        <v>5693.8064516129034</v>
      </c>
      <c r="AN15" s="6">
        <v>614109</v>
      </c>
      <c r="AO15" s="59">
        <v>14119</v>
      </c>
      <c r="AP15" s="41">
        <f t="shared" ref="AP15:AP20" si="4">AM15</f>
        <v>5693.8064516129034</v>
      </c>
      <c r="AQ15" s="30"/>
      <c r="AR15" s="31">
        <f t="shared" si="3"/>
        <v>0</v>
      </c>
      <c r="AS15" s="3"/>
      <c r="AT15" s="71"/>
      <c r="AU15" s="10"/>
      <c r="AV15" s="12"/>
    </row>
    <row r="16" spans="2:48" ht="15.6">
      <c r="B16" s="151">
        <v>9</v>
      </c>
      <c r="C16" s="47"/>
      <c r="D16" s="146"/>
      <c r="E16" s="146"/>
      <c r="F16" s="146"/>
      <c r="G16" s="47"/>
      <c r="H16" s="257"/>
      <c r="I16" s="146"/>
      <c r="J16" s="146"/>
      <c r="K16" s="260"/>
      <c r="L16" s="241"/>
      <c r="M16" s="150"/>
      <c r="N16" s="241"/>
      <c r="O16" s="525"/>
      <c r="P16" s="65"/>
      <c r="Q16" s="149"/>
      <c r="R16" s="505"/>
      <c r="S16" s="69"/>
      <c r="T16" s="138"/>
      <c r="U16" s="67"/>
      <c r="V16" s="67"/>
      <c r="W16" s="67"/>
      <c r="X16" s="68"/>
      <c r="Y16" s="69"/>
      <c r="Z16" s="69"/>
      <c r="AA16" s="64"/>
      <c r="AB16" s="69"/>
      <c r="AC16" s="154"/>
      <c r="AD16" s="66"/>
      <c r="AF16" s="53">
        <v>9</v>
      </c>
      <c r="AG16" s="54">
        <v>3302823</v>
      </c>
      <c r="AH16" s="55">
        <f t="shared" si="0"/>
        <v>29106169</v>
      </c>
      <c r="AI16" s="56" t="e">
        <f>+AG16/#REF!</f>
        <v>#REF!</v>
      </c>
      <c r="AJ16" s="78" t="s">
        <v>43</v>
      </c>
      <c r="AK16" s="72">
        <f>[1]КислПл!B24</f>
        <v>7500</v>
      </c>
      <c r="AL16" s="7" t="e">
        <f>110*(#REF!+AL11)/1000+1.3/AV5*AU5</f>
        <v>#REF!</v>
      </c>
      <c r="AM16" s="58" t="e">
        <f>AL16*AK16</f>
        <v>#REF!</v>
      </c>
      <c r="AN16" s="6">
        <v>614110</v>
      </c>
      <c r="AO16" s="59">
        <v>14120</v>
      </c>
      <c r="AP16" s="31" t="e">
        <f t="shared" si="4"/>
        <v>#REF!</v>
      </c>
      <c r="AQ16" s="79" t="e">
        <f>AP16/AL16</f>
        <v>#REF!</v>
      </c>
      <c r="AR16" s="31" t="e">
        <f t="shared" si="3"/>
        <v>#REF!</v>
      </c>
      <c r="AS16" s="80"/>
      <c r="AT16" s="71"/>
      <c r="AU16" s="10"/>
      <c r="AV16" s="10"/>
    </row>
    <row r="17" spans="2:48" ht="15.6">
      <c r="B17" s="148">
        <v>10</v>
      </c>
      <c r="C17" s="47"/>
      <c r="D17" s="146"/>
      <c r="E17" s="146"/>
      <c r="F17" s="146"/>
      <c r="G17" s="47"/>
      <c r="H17" s="257"/>
      <c r="I17" s="146"/>
      <c r="J17" s="146"/>
      <c r="K17" s="260"/>
      <c r="L17" s="241"/>
      <c r="M17" s="150"/>
      <c r="N17" s="241"/>
      <c r="O17" s="525"/>
      <c r="P17" s="65"/>
      <c r="Q17" s="149"/>
      <c r="R17" s="505"/>
      <c r="S17" s="69"/>
      <c r="T17" s="138"/>
      <c r="U17" s="67"/>
      <c r="V17" s="67"/>
      <c r="W17" s="67"/>
      <c r="X17" s="68"/>
      <c r="Y17" s="69"/>
      <c r="Z17" s="69"/>
      <c r="AA17" s="64"/>
      <c r="AB17" s="69"/>
      <c r="AC17" s="154"/>
      <c r="AD17" s="66"/>
      <c r="AF17" s="53">
        <v>10</v>
      </c>
      <c r="AG17" s="54">
        <v>3141556</v>
      </c>
      <c r="AH17" s="55">
        <f t="shared" si="0"/>
        <v>32247725</v>
      </c>
      <c r="AI17" s="56" t="e">
        <f>+AG17/#REF!</f>
        <v>#REF!</v>
      </c>
      <c r="AJ17" s="38" t="s">
        <v>44</v>
      </c>
      <c r="AK17" s="72">
        <f>[1]КислПл!B65</f>
        <v>1.1499999999999999</v>
      </c>
      <c r="AL17" s="5" t="e">
        <f>1.4*AL19/1000+#REF!</f>
        <v>#REF!</v>
      </c>
      <c r="AM17" s="81" t="e">
        <f>AL17*AK17</f>
        <v>#REF!</v>
      </c>
      <c r="AN17" s="6">
        <v>614103</v>
      </c>
      <c r="AO17" s="59">
        <v>14113</v>
      </c>
      <c r="AP17" s="41" t="e">
        <f t="shared" si="4"/>
        <v>#REF!</v>
      </c>
      <c r="AQ17" s="82" t="e">
        <f>AP17/AL17</f>
        <v>#REF!</v>
      </c>
      <c r="AR17" s="31" t="e">
        <f t="shared" si="3"/>
        <v>#REF!</v>
      </c>
      <c r="AS17" s="75"/>
      <c r="AT17" s="71"/>
      <c r="AU17" s="10"/>
      <c r="AV17" s="10"/>
    </row>
    <row r="18" spans="2:48" ht="15.6">
      <c r="B18" s="151">
        <v>11</v>
      </c>
      <c r="C18" s="47"/>
      <c r="D18" s="146"/>
      <c r="E18" s="146"/>
      <c r="F18" s="146"/>
      <c r="G18" s="47"/>
      <c r="H18" s="257"/>
      <c r="I18" s="146"/>
      <c r="J18" s="146"/>
      <c r="K18" s="260"/>
      <c r="L18" s="241"/>
      <c r="M18" s="150"/>
      <c r="N18" s="241"/>
      <c r="O18" s="525"/>
      <c r="P18" s="65"/>
      <c r="Q18" s="149"/>
      <c r="R18" s="505"/>
      <c r="S18" s="69"/>
      <c r="T18" s="138"/>
      <c r="U18" s="67"/>
      <c r="V18" s="67"/>
      <c r="W18" s="67"/>
      <c r="X18" s="68"/>
      <c r="Y18" s="69"/>
      <c r="Z18" s="69"/>
      <c r="AA18" s="64"/>
      <c r="AB18" s="69"/>
      <c r="AC18" s="154"/>
      <c r="AD18" s="66"/>
      <c r="AF18" s="53">
        <v>11</v>
      </c>
      <c r="AG18" s="54">
        <v>3225446</v>
      </c>
      <c r="AH18" s="55">
        <f t="shared" si="0"/>
        <v>35473171</v>
      </c>
      <c r="AI18" s="56" t="e">
        <f>+AG18/#REF!</f>
        <v>#REF!</v>
      </c>
      <c r="AJ18" s="38" t="s">
        <v>45</v>
      </c>
      <c r="AK18" s="72">
        <f>[1]КислПл!B55</f>
        <v>840</v>
      </c>
      <c r="AL18" s="83" t="e">
        <f>#REF!</f>
        <v>#REF!</v>
      </c>
      <c r="AM18" s="84" t="e">
        <f>AL18*AK18</f>
        <v>#REF!</v>
      </c>
      <c r="AN18" s="27">
        <v>614107</v>
      </c>
      <c r="AO18" s="28">
        <v>14117</v>
      </c>
      <c r="AP18" s="31" t="e">
        <f t="shared" si="4"/>
        <v>#REF!</v>
      </c>
      <c r="AQ18" s="30" t="e">
        <f>AP18/AL18</f>
        <v>#REF!</v>
      </c>
      <c r="AR18" s="31" t="e">
        <f t="shared" si="3"/>
        <v>#REF!</v>
      </c>
      <c r="AS18" s="85"/>
      <c r="AT18" s="71"/>
      <c r="AU18" s="10"/>
      <c r="AV18" s="10"/>
    </row>
    <row r="19" spans="2:48" ht="15.6">
      <c r="B19" s="148">
        <v>12</v>
      </c>
      <c r="C19" s="47"/>
      <c r="D19" s="146"/>
      <c r="E19" s="146"/>
      <c r="F19" s="146"/>
      <c r="G19" s="47"/>
      <c r="H19" s="257"/>
      <c r="I19" s="146"/>
      <c r="J19" s="146"/>
      <c r="K19" s="260"/>
      <c r="L19" s="241"/>
      <c r="M19" s="150"/>
      <c r="N19" s="241"/>
      <c r="O19" s="525"/>
      <c r="P19" s="65"/>
      <c r="Q19" s="149"/>
      <c r="R19" s="505"/>
      <c r="S19" s="69"/>
      <c r="T19" s="138"/>
      <c r="U19" s="67"/>
      <c r="V19" s="67"/>
      <c r="W19" s="67"/>
      <c r="X19" s="68"/>
      <c r="Y19" s="69"/>
      <c r="Z19" s="69"/>
      <c r="AA19" s="64"/>
      <c r="AB19" s="69"/>
      <c r="AC19" s="154"/>
      <c r="AD19" s="66"/>
      <c r="AF19" s="53">
        <v>12</v>
      </c>
      <c r="AG19" s="54">
        <v>3287773</v>
      </c>
      <c r="AH19" s="55">
        <f t="shared" si="0"/>
        <v>38760944</v>
      </c>
      <c r="AI19" s="56" t="e">
        <f>+AG19/#REF!</f>
        <v>#REF!</v>
      </c>
      <c r="AJ19" s="38" t="s">
        <v>46</v>
      </c>
      <c r="AK19" s="72">
        <f>[1]КислПл!B49</f>
        <v>2.5</v>
      </c>
      <c r="AL19" s="40" t="e">
        <f>#REF!</f>
        <v>#REF!</v>
      </c>
      <c r="AM19" s="84" t="e">
        <f>AL19*AK19</f>
        <v>#REF!</v>
      </c>
      <c r="AN19" s="27">
        <v>614108</v>
      </c>
      <c r="AO19" s="28">
        <v>14118</v>
      </c>
      <c r="AP19" s="31" t="e">
        <f t="shared" si="4"/>
        <v>#REF!</v>
      </c>
      <c r="AQ19" s="30" t="e">
        <f>AP19/AL19</f>
        <v>#REF!</v>
      </c>
      <c r="AR19" s="31" t="e">
        <f t="shared" si="3"/>
        <v>#REF!</v>
      </c>
      <c r="AS19" s="85"/>
      <c r="AT19" s="9"/>
      <c r="AU19" s="10"/>
      <c r="AV19" s="10"/>
    </row>
    <row r="20" spans="2:48" ht="16.2" thickBot="1">
      <c r="B20" s="151">
        <v>13</v>
      </c>
      <c r="C20" s="47"/>
      <c r="D20" s="146"/>
      <c r="E20" s="146"/>
      <c r="F20" s="146"/>
      <c r="G20" s="47"/>
      <c r="H20" s="257"/>
      <c r="I20" s="146"/>
      <c r="J20" s="146"/>
      <c r="K20" s="260"/>
      <c r="L20" s="241"/>
      <c r="M20" s="150"/>
      <c r="N20" s="241"/>
      <c r="O20" s="525"/>
      <c r="P20" s="65"/>
      <c r="Q20" s="149"/>
      <c r="R20" s="505"/>
      <c r="S20" s="69"/>
      <c r="T20" s="138"/>
      <c r="U20" s="67"/>
      <c r="V20" s="67"/>
      <c r="W20" s="67"/>
      <c r="X20" s="68"/>
      <c r="Y20" s="69"/>
      <c r="Z20" s="69"/>
      <c r="AA20" s="64"/>
      <c r="AB20" s="69"/>
      <c r="AC20" s="154"/>
      <c r="AD20" s="66"/>
      <c r="AF20" s="53">
        <v>13</v>
      </c>
      <c r="AG20" s="54">
        <v>3174383</v>
      </c>
      <c r="AH20" s="55">
        <f t="shared" si="0"/>
        <v>41935327</v>
      </c>
      <c r="AI20" s="56" t="e">
        <f>+AG20/#REF!</f>
        <v>#REF!</v>
      </c>
      <c r="AJ20" s="86" t="s">
        <v>47</v>
      </c>
      <c r="AK20" s="87"/>
      <c r="AL20" s="88"/>
      <c r="AM20" s="89"/>
      <c r="AN20" s="90"/>
      <c r="AO20" s="91">
        <v>1410115</v>
      </c>
      <c r="AP20" s="92">
        <f t="shared" si="4"/>
        <v>0</v>
      </c>
      <c r="AQ20" s="93"/>
      <c r="AR20" s="94">
        <f t="shared" si="3"/>
        <v>0</v>
      </c>
      <c r="AS20" s="95"/>
      <c r="AT20" s="96"/>
      <c r="AU20" s="10"/>
      <c r="AV20" s="10"/>
    </row>
    <row r="21" spans="2:48" ht="16.8" thickBot="1">
      <c r="B21" s="148">
        <v>14</v>
      </c>
      <c r="C21" s="47"/>
      <c r="D21" s="146"/>
      <c r="E21" s="146"/>
      <c r="F21" s="146"/>
      <c r="G21" s="47"/>
      <c r="H21" s="257"/>
      <c r="I21" s="146"/>
      <c r="J21" s="146"/>
      <c r="K21" s="260"/>
      <c r="L21" s="241"/>
      <c r="M21" s="150"/>
      <c r="N21" s="241"/>
      <c r="O21" s="525"/>
      <c r="P21" s="65"/>
      <c r="Q21" s="149"/>
      <c r="R21" s="505"/>
      <c r="S21" s="69"/>
      <c r="T21" s="138"/>
      <c r="U21" s="67"/>
      <c r="V21" s="67"/>
      <c r="W21" s="67"/>
      <c r="X21" s="68"/>
      <c r="Y21" s="69"/>
      <c r="Z21" s="69"/>
      <c r="AA21" s="64"/>
      <c r="AB21" s="69"/>
      <c r="AC21" s="154"/>
      <c r="AD21" s="66"/>
      <c r="AF21" s="53">
        <v>14</v>
      </c>
      <c r="AG21" s="54">
        <v>3019671</v>
      </c>
      <c r="AH21" s="55">
        <f t="shared" si="0"/>
        <v>44954998</v>
      </c>
      <c r="AI21" s="56" t="e">
        <f>+AG21/#REF!</f>
        <v>#REF!</v>
      </c>
      <c r="AJ21" s="97" t="s">
        <v>48</v>
      </c>
      <c r="AK21" s="98"/>
      <c r="AL21" s="99"/>
      <c r="AM21" s="100"/>
      <c r="AN21" s="101"/>
      <c r="AO21" s="102"/>
      <c r="AP21" s="103" t="e">
        <f>#REF!</f>
        <v>#REF!</v>
      </c>
      <c r="AQ21" s="102"/>
      <c r="AR21" s="104" t="e">
        <f>SUM(AR6:AR20)</f>
        <v>#REF!</v>
      </c>
      <c r="AS21" s="105"/>
      <c r="AT21" s="106"/>
      <c r="AU21" s="33"/>
      <c r="AV21" s="10"/>
    </row>
    <row r="22" spans="2:48" ht="16.2" thickBot="1">
      <c r="B22" s="151">
        <v>15</v>
      </c>
      <c r="C22" s="47"/>
      <c r="D22" s="146"/>
      <c r="E22" s="146"/>
      <c r="F22" s="146"/>
      <c r="G22" s="47"/>
      <c r="H22" s="257"/>
      <c r="I22" s="146"/>
      <c r="J22" s="146"/>
      <c r="K22" s="260"/>
      <c r="L22" s="241"/>
      <c r="M22" s="150"/>
      <c r="N22" s="241"/>
      <c r="O22" s="525"/>
      <c r="P22" s="65"/>
      <c r="Q22" s="149"/>
      <c r="R22" s="505"/>
      <c r="S22" s="69"/>
      <c r="T22" s="138"/>
      <c r="U22" s="67"/>
      <c r="V22" s="67"/>
      <c r="W22" s="67"/>
      <c r="X22" s="68"/>
      <c r="Y22" s="69"/>
      <c r="Z22" s="69"/>
      <c r="AA22" s="64"/>
      <c r="AB22" s="69"/>
      <c r="AC22" s="154"/>
      <c r="AD22" s="66"/>
      <c r="AF22" s="53">
        <v>15</v>
      </c>
      <c r="AG22" s="54">
        <v>2783688</v>
      </c>
      <c r="AH22" s="55">
        <f t="shared" si="0"/>
        <v>47738686</v>
      </c>
      <c r="AI22" s="56" t="e">
        <f>+AG22/#REF!</f>
        <v>#REF!</v>
      </c>
      <c r="AJ22" s="107" t="s">
        <v>49</v>
      </c>
      <c r="AK22" s="108">
        <f>[1]БАЛАНСЫ!D84</f>
        <v>1010</v>
      </c>
      <c r="AL22" s="109" t="e">
        <f>#REF!</f>
        <v>#REF!</v>
      </c>
      <c r="AM22" s="100" t="e">
        <f>AL22*AK22</f>
        <v>#REF!</v>
      </c>
      <c r="AN22" s="101"/>
      <c r="AO22" s="102"/>
      <c r="AP22" s="110" t="e">
        <f>AP21-AP13-AP14-AP15</f>
        <v>#REF!</v>
      </c>
      <c r="AQ22" s="111"/>
      <c r="AR22" s="112" t="e">
        <f>AP22-AM22</f>
        <v>#REF!</v>
      </c>
      <c r="AS22" s="112"/>
      <c r="AT22" s="106"/>
      <c r="AU22" s="10"/>
      <c r="AV22" s="10"/>
    </row>
    <row r="23" spans="2:48" ht="15.6">
      <c r="B23" s="148">
        <v>16</v>
      </c>
      <c r="C23" s="47"/>
      <c r="D23" s="146"/>
      <c r="E23" s="146"/>
      <c r="F23" s="146"/>
      <c r="G23" s="47"/>
      <c r="H23" s="257"/>
      <c r="I23" s="146"/>
      <c r="J23" s="146"/>
      <c r="K23" s="260"/>
      <c r="L23" s="241"/>
      <c r="M23" s="150"/>
      <c r="N23" s="241"/>
      <c r="O23" s="525"/>
      <c r="P23" s="65"/>
      <c r="Q23" s="149"/>
      <c r="R23" s="505"/>
      <c r="S23" s="69"/>
      <c r="T23" s="138"/>
      <c r="U23" s="67"/>
      <c r="V23" s="67"/>
      <c r="W23" s="67"/>
      <c r="X23" s="68"/>
      <c r="Y23" s="69"/>
      <c r="Z23" s="69"/>
      <c r="AA23" s="64"/>
      <c r="AB23" s="69"/>
      <c r="AC23" s="154"/>
      <c r="AD23" s="66"/>
      <c r="AF23" s="53">
        <v>16</v>
      </c>
      <c r="AG23" s="54">
        <v>3084044</v>
      </c>
      <c r="AH23" s="55">
        <f t="shared" si="0"/>
        <v>50822730</v>
      </c>
      <c r="AI23" s="56" t="e">
        <f>+AG23/#REF!</f>
        <v>#REF!</v>
      </c>
      <c r="AJ23" s="113" t="s">
        <v>50</v>
      </c>
      <c r="AK23" s="114">
        <f>[1]БАЛАНСЫ!E261</f>
        <v>0.1</v>
      </c>
      <c r="AL23" s="113" t="e">
        <f>AL22-#REF!</f>
        <v>#REF!</v>
      </c>
      <c r="AM23" s="115" t="e">
        <f>AL23/AL22*100</f>
        <v>#REF!</v>
      </c>
      <c r="AN23" s="116"/>
      <c r="AO23" s="10"/>
      <c r="AP23" s="11"/>
      <c r="AQ23" s="10"/>
      <c r="AR23" s="10"/>
      <c r="AS23" s="10"/>
      <c r="AT23" s="10"/>
      <c r="AU23" s="10"/>
      <c r="AV23" s="10"/>
    </row>
    <row r="24" spans="2:48" ht="16.2">
      <c r="B24" s="151">
        <v>17</v>
      </c>
      <c r="C24" s="47"/>
      <c r="D24" s="146"/>
      <c r="E24" s="146"/>
      <c r="F24" s="146"/>
      <c r="G24" s="47"/>
      <c r="H24" s="257"/>
      <c r="I24" s="146"/>
      <c r="J24" s="146"/>
      <c r="K24" s="260"/>
      <c r="L24" s="241"/>
      <c r="M24" s="150"/>
      <c r="N24" s="241"/>
      <c r="O24" s="525"/>
      <c r="P24" s="65"/>
      <c r="Q24" s="149"/>
      <c r="R24" s="505"/>
      <c r="S24" s="69"/>
      <c r="T24" s="138"/>
      <c r="U24" s="67"/>
      <c r="V24" s="67"/>
      <c r="W24" s="67"/>
      <c r="X24" s="68"/>
      <c r="Y24" s="69"/>
      <c r="Z24" s="69"/>
      <c r="AA24" s="64"/>
      <c r="AB24" s="69"/>
      <c r="AC24" s="154"/>
      <c r="AD24" s="66"/>
      <c r="AF24" s="53">
        <v>17</v>
      </c>
      <c r="AG24" s="54">
        <v>3067037</v>
      </c>
      <c r="AH24" s="55">
        <f t="shared" si="0"/>
        <v>53889767</v>
      </c>
      <c r="AI24" s="56" t="e">
        <f>+AG24/#REF!</f>
        <v>#REF!</v>
      </c>
      <c r="AJ24" s="475" t="s">
        <v>51</v>
      </c>
      <c r="AK24" s="475"/>
      <c r="AL24" s="475"/>
      <c r="AM24" s="475"/>
      <c r="AN24" s="475"/>
      <c r="AO24" s="475"/>
      <c r="AP24" s="475"/>
      <c r="AQ24" s="475"/>
      <c r="AR24" s="11"/>
      <c r="AS24" s="10"/>
      <c r="AT24" s="10"/>
      <c r="AU24" s="10"/>
      <c r="AV24" s="10"/>
    </row>
    <row r="25" spans="2:48" ht="16.2">
      <c r="B25" s="148">
        <v>18</v>
      </c>
      <c r="C25" s="47"/>
      <c r="D25" s="146"/>
      <c r="E25" s="146"/>
      <c r="F25" s="146"/>
      <c r="G25" s="47"/>
      <c r="H25" s="257"/>
      <c r="I25" s="146"/>
      <c r="J25" s="146"/>
      <c r="K25" s="260"/>
      <c r="L25" s="241"/>
      <c r="M25" s="150"/>
      <c r="N25" s="241"/>
      <c r="O25" s="525"/>
      <c r="P25" s="65"/>
      <c r="Q25" s="149"/>
      <c r="R25" s="505"/>
      <c r="S25" s="69"/>
      <c r="T25" s="138"/>
      <c r="U25" s="67"/>
      <c r="V25" s="67"/>
      <c r="W25" s="67"/>
      <c r="X25" s="68"/>
      <c r="Y25" s="69"/>
      <c r="Z25" s="69"/>
      <c r="AA25" s="64"/>
      <c r="AB25" s="69"/>
      <c r="AC25" s="154"/>
      <c r="AD25" s="66"/>
      <c r="AF25" s="53"/>
      <c r="AG25" s="54"/>
      <c r="AH25" s="55"/>
      <c r="AI25" s="56"/>
      <c r="AJ25" s="215"/>
      <c r="AK25" s="215"/>
      <c r="AL25" s="215"/>
      <c r="AM25" s="215"/>
      <c r="AN25" s="215"/>
      <c r="AO25" s="215"/>
      <c r="AP25" s="215"/>
      <c r="AQ25" s="215"/>
      <c r="AR25" s="11"/>
      <c r="AS25" s="10"/>
      <c r="AT25" s="10"/>
      <c r="AU25" s="10"/>
      <c r="AV25" s="10"/>
    </row>
    <row r="26" spans="2:48" ht="16.2">
      <c r="B26" s="151">
        <v>19</v>
      </c>
      <c r="C26" s="47"/>
      <c r="D26" s="146"/>
      <c r="E26" s="146"/>
      <c r="F26" s="146"/>
      <c r="G26" s="47"/>
      <c r="H26" s="257"/>
      <c r="I26" s="146"/>
      <c r="J26" s="146"/>
      <c r="K26" s="260"/>
      <c r="L26" s="241"/>
      <c r="M26" s="150"/>
      <c r="N26" s="241"/>
      <c r="O26" s="525"/>
      <c r="P26" s="65"/>
      <c r="Q26" s="149"/>
      <c r="R26" s="505"/>
      <c r="S26" s="69"/>
      <c r="T26" s="138"/>
      <c r="U26" s="67"/>
      <c r="V26" s="67"/>
      <c r="W26" s="67"/>
      <c r="X26" s="68"/>
      <c r="Y26" s="69"/>
      <c r="Z26" s="69"/>
      <c r="AA26" s="64"/>
      <c r="AB26" s="69"/>
      <c r="AC26" s="154"/>
      <c r="AD26" s="66"/>
      <c r="AF26" s="53"/>
      <c r="AG26" s="54"/>
      <c r="AH26" s="55"/>
      <c r="AI26" s="56"/>
      <c r="AJ26" s="215"/>
      <c r="AK26" s="215"/>
      <c r="AL26" s="215"/>
      <c r="AM26" s="215"/>
      <c r="AN26" s="215"/>
      <c r="AO26" s="215"/>
      <c r="AP26" s="215"/>
      <c r="AQ26" s="215"/>
      <c r="AR26" s="11"/>
      <c r="AS26" s="10"/>
      <c r="AT26" s="10"/>
      <c r="AU26" s="10"/>
      <c r="AV26" s="10"/>
    </row>
    <row r="27" spans="2:48" ht="16.2">
      <c r="B27" s="148">
        <v>20</v>
      </c>
      <c r="C27" s="47"/>
      <c r="D27" s="146"/>
      <c r="E27" s="146"/>
      <c r="F27" s="146"/>
      <c r="G27" s="47"/>
      <c r="H27" s="257"/>
      <c r="I27" s="146"/>
      <c r="J27" s="146"/>
      <c r="K27" s="260"/>
      <c r="L27" s="241"/>
      <c r="M27" s="150"/>
      <c r="N27" s="241"/>
      <c r="O27" s="525"/>
      <c r="P27" s="65"/>
      <c r="Q27" s="149"/>
      <c r="R27" s="505"/>
      <c r="S27" s="69"/>
      <c r="T27" s="138"/>
      <c r="U27" s="67"/>
      <c r="V27" s="67"/>
      <c r="W27" s="67"/>
      <c r="X27" s="68"/>
      <c r="Y27" s="69"/>
      <c r="Z27" s="69"/>
      <c r="AA27" s="64"/>
      <c r="AB27" s="69"/>
      <c r="AC27" s="154"/>
      <c r="AD27" s="66"/>
      <c r="AF27" s="53"/>
      <c r="AG27" s="54"/>
      <c r="AH27" s="55"/>
      <c r="AI27" s="56"/>
      <c r="AJ27" s="215"/>
      <c r="AK27" s="215"/>
      <c r="AL27" s="215"/>
      <c r="AM27" s="215"/>
      <c r="AN27" s="215"/>
      <c r="AO27" s="215"/>
      <c r="AP27" s="215"/>
      <c r="AQ27" s="215"/>
      <c r="AR27" s="11"/>
      <c r="AS27" s="10"/>
      <c r="AT27" s="10"/>
      <c r="AU27" s="10"/>
      <c r="AV27" s="10"/>
    </row>
    <row r="28" spans="2:48" ht="16.2">
      <c r="B28" s="151">
        <v>21</v>
      </c>
      <c r="C28" s="47"/>
      <c r="D28" s="146"/>
      <c r="E28" s="146"/>
      <c r="F28" s="146"/>
      <c r="G28" s="47"/>
      <c r="H28" s="257"/>
      <c r="I28" s="146"/>
      <c r="J28" s="146"/>
      <c r="K28" s="260"/>
      <c r="L28" s="241"/>
      <c r="M28" s="150"/>
      <c r="N28" s="241"/>
      <c r="O28" s="525"/>
      <c r="P28" s="65"/>
      <c r="Q28" s="149"/>
      <c r="R28" s="505"/>
      <c r="S28" s="69"/>
      <c r="T28" s="138"/>
      <c r="U28" s="67"/>
      <c r="V28" s="67"/>
      <c r="W28" s="67"/>
      <c r="X28" s="68"/>
      <c r="Y28" s="69"/>
      <c r="Z28" s="69"/>
      <c r="AA28" s="64"/>
      <c r="AB28" s="69"/>
      <c r="AC28" s="154"/>
      <c r="AD28" s="66"/>
      <c r="AF28" s="53"/>
      <c r="AG28" s="54"/>
      <c r="AH28" s="55"/>
      <c r="AI28" s="56"/>
      <c r="AJ28" s="215"/>
      <c r="AK28" s="215"/>
      <c r="AL28" s="215"/>
      <c r="AM28" s="215"/>
      <c r="AN28" s="215"/>
      <c r="AO28" s="215"/>
      <c r="AP28" s="215"/>
      <c r="AQ28" s="215"/>
      <c r="AR28" s="11"/>
      <c r="AS28" s="10"/>
      <c r="AT28" s="10"/>
      <c r="AU28" s="10"/>
      <c r="AV28" s="10"/>
    </row>
    <row r="29" spans="2:48" ht="16.2">
      <c r="B29" s="148">
        <v>22</v>
      </c>
      <c r="C29" s="47"/>
      <c r="D29" s="146"/>
      <c r="E29" s="146"/>
      <c r="F29" s="146"/>
      <c r="G29" s="47"/>
      <c r="H29" s="257"/>
      <c r="I29" s="146"/>
      <c r="J29" s="146"/>
      <c r="K29" s="260"/>
      <c r="L29" s="241"/>
      <c r="M29" s="150"/>
      <c r="N29" s="241"/>
      <c r="O29" s="525"/>
      <c r="P29" s="65"/>
      <c r="Q29" s="149"/>
      <c r="R29" s="505"/>
      <c r="S29" s="69"/>
      <c r="T29" s="138"/>
      <c r="U29" s="67"/>
      <c r="V29" s="67"/>
      <c r="W29" s="67"/>
      <c r="X29" s="68"/>
      <c r="Y29" s="69"/>
      <c r="Z29" s="69"/>
      <c r="AA29" s="64"/>
      <c r="AB29" s="69"/>
      <c r="AC29" s="154"/>
      <c r="AD29" s="66"/>
      <c r="AF29" s="53"/>
      <c r="AG29" s="54"/>
      <c r="AH29" s="55"/>
      <c r="AI29" s="56"/>
      <c r="AJ29" s="215"/>
      <c r="AK29" s="215"/>
      <c r="AL29" s="215"/>
      <c r="AM29" s="215"/>
      <c r="AN29" s="215"/>
      <c r="AO29" s="215"/>
      <c r="AP29" s="215"/>
      <c r="AQ29" s="215"/>
      <c r="AR29" s="11"/>
      <c r="AS29" s="10"/>
      <c r="AT29" s="10"/>
      <c r="AU29" s="10"/>
      <c r="AV29" s="10"/>
    </row>
    <row r="30" spans="2:48" ht="16.2">
      <c r="B30" s="151">
        <v>23</v>
      </c>
      <c r="C30" s="47"/>
      <c r="D30" s="146"/>
      <c r="E30" s="146"/>
      <c r="F30" s="146"/>
      <c r="G30" s="47"/>
      <c r="H30" s="257"/>
      <c r="I30" s="146"/>
      <c r="J30" s="146"/>
      <c r="K30" s="260"/>
      <c r="L30" s="241"/>
      <c r="M30" s="150"/>
      <c r="N30" s="241"/>
      <c r="O30" s="525"/>
      <c r="P30" s="65"/>
      <c r="Q30" s="149"/>
      <c r="R30" s="505"/>
      <c r="S30" s="69"/>
      <c r="T30" s="138"/>
      <c r="U30" s="67"/>
      <c r="V30" s="67"/>
      <c r="W30" s="67"/>
      <c r="X30" s="68"/>
      <c r="Y30" s="69"/>
      <c r="Z30" s="69"/>
      <c r="AA30" s="64"/>
      <c r="AB30" s="69"/>
      <c r="AC30" s="154"/>
      <c r="AD30" s="66"/>
      <c r="AF30" s="53"/>
      <c r="AG30" s="54"/>
      <c r="AH30" s="55"/>
      <c r="AI30" s="56"/>
      <c r="AJ30" s="215"/>
      <c r="AK30" s="215"/>
      <c r="AL30" s="215"/>
      <c r="AM30" s="215"/>
      <c r="AN30" s="215"/>
      <c r="AO30" s="215"/>
      <c r="AP30" s="215"/>
      <c r="AQ30" s="215"/>
      <c r="AR30" s="11"/>
      <c r="AS30" s="10"/>
      <c r="AT30" s="10"/>
      <c r="AU30" s="10"/>
      <c r="AV30" s="10"/>
    </row>
    <row r="31" spans="2:48" ht="16.2">
      <c r="B31" s="148">
        <v>24</v>
      </c>
      <c r="C31" s="47"/>
      <c r="D31" s="146"/>
      <c r="E31" s="146"/>
      <c r="F31" s="146"/>
      <c r="G31" s="47"/>
      <c r="H31" s="257"/>
      <c r="I31" s="146"/>
      <c r="J31" s="146"/>
      <c r="K31" s="260"/>
      <c r="L31" s="241"/>
      <c r="M31" s="150"/>
      <c r="N31" s="241"/>
      <c r="O31" s="525"/>
      <c r="P31" s="65"/>
      <c r="Q31" s="149"/>
      <c r="R31" s="505"/>
      <c r="S31" s="69"/>
      <c r="T31" s="138"/>
      <c r="U31" s="67"/>
      <c r="V31" s="67"/>
      <c r="W31" s="67"/>
      <c r="X31" s="68"/>
      <c r="Y31" s="69"/>
      <c r="Z31" s="69"/>
      <c r="AA31" s="64"/>
      <c r="AB31" s="69"/>
      <c r="AC31" s="154"/>
      <c r="AD31" s="66"/>
      <c r="AF31" s="53"/>
      <c r="AG31" s="54"/>
      <c r="AH31" s="55"/>
      <c r="AI31" s="56"/>
      <c r="AJ31" s="215"/>
      <c r="AK31" s="215"/>
      <c r="AL31" s="215"/>
      <c r="AM31" s="215"/>
      <c r="AN31" s="215"/>
      <c r="AO31" s="215"/>
      <c r="AP31" s="215"/>
      <c r="AQ31" s="215"/>
      <c r="AR31" s="11"/>
      <c r="AS31" s="10"/>
      <c r="AT31" s="10"/>
      <c r="AU31" s="10"/>
      <c r="AV31" s="10"/>
    </row>
    <row r="32" spans="2:48" ht="15.6">
      <c r="B32" s="151">
        <v>25</v>
      </c>
      <c r="C32" s="47"/>
      <c r="D32" s="146"/>
      <c r="E32" s="146"/>
      <c r="F32" s="146"/>
      <c r="G32" s="47"/>
      <c r="H32" s="257"/>
      <c r="I32" s="146"/>
      <c r="J32" s="146"/>
      <c r="K32" s="260"/>
      <c r="L32" s="241"/>
      <c r="M32" s="150"/>
      <c r="N32" s="241"/>
      <c r="O32" s="525"/>
      <c r="P32" s="65"/>
      <c r="Q32" s="149"/>
      <c r="R32" s="505"/>
      <c r="S32" s="69"/>
      <c r="T32" s="138"/>
      <c r="U32" s="67"/>
      <c r="V32" s="67"/>
      <c r="W32" s="67"/>
      <c r="X32" s="68"/>
      <c r="Y32" s="69"/>
      <c r="Z32" s="69"/>
      <c r="AA32" s="64"/>
      <c r="AB32" s="69"/>
      <c r="AC32" s="154"/>
      <c r="AD32" s="66"/>
      <c r="AF32" s="53">
        <v>18</v>
      </c>
      <c r="AG32" s="54">
        <v>3039628</v>
      </c>
      <c r="AH32" s="55">
        <f>AH24+AG32</f>
        <v>56929395</v>
      </c>
      <c r="AI32" s="1" t="e">
        <f>+AG32/#REF!</f>
        <v>#REF!</v>
      </c>
      <c r="AJ32" s="40" t="s">
        <v>14</v>
      </c>
      <c r="AK32" s="117" t="s">
        <v>15</v>
      </c>
      <c r="AL32" s="117" t="s">
        <v>16</v>
      </c>
      <c r="AM32" s="117" t="s">
        <v>52</v>
      </c>
      <c r="AN32" s="118" t="s">
        <v>19</v>
      </c>
      <c r="AO32" s="117" t="s">
        <v>53</v>
      </c>
      <c r="AP32" s="117" t="s">
        <v>21</v>
      </c>
      <c r="AQ32" s="27" t="s">
        <v>22</v>
      </c>
      <c r="AR32" s="10"/>
      <c r="AS32" s="33"/>
      <c r="AT32" s="10"/>
      <c r="AU32" s="10"/>
      <c r="AV32" s="10"/>
    </row>
    <row r="33" spans="2:48" ht="15.6">
      <c r="B33" s="148">
        <v>26</v>
      </c>
      <c r="C33" s="47"/>
      <c r="D33" s="146"/>
      <c r="E33" s="146"/>
      <c r="F33" s="146"/>
      <c r="G33" s="47"/>
      <c r="H33" s="257"/>
      <c r="I33" s="146"/>
      <c r="J33" s="146"/>
      <c r="K33" s="260"/>
      <c r="L33" s="241"/>
      <c r="M33" s="150"/>
      <c r="N33" s="241"/>
      <c r="O33" s="525"/>
      <c r="P33" s="65"/>
      <c r="Q33" s="149"/>
      <c r="R33" s="505"/>
      <c r="S33" s="69"/>
      <c r="T33" s="138"/>
      <c r="U33" s="67"/>
      <c r="V33" s="67"/>
      <c r="W33" s="67"/>
      <c r="X33" s="68"/>
      <c r="Y33" s="69"/>
      <c r="Z33" s="69"/>
      <c r="AA33" s="64"/>
      <c r="AB33" s="69"/>
      <c r="AC33" s="154"/>
      <c r="AD33" s="66"/>
      <c r="AF33" s="53">
        <v>19</v>
      </c>
      <c r="AG33" s="54">
        <v>3290378</v>
      </c>
      <c r="AH33" s="55">
        <f t="shared" si="0"/>
        <v>60219773</v>
      </c>
      <c r="AI33" s="1" t="e">
        <f>+AG33/#REF!</f>
        <v>#REF!</v>
      </c>
      <c r="AJ33" s="119" t="s">
        <v>36</v>
      </c>
      <c r="AK33" s="76">
        <f>[1]КислПл!B2</f>
        <v>121.28782524141269</v>
      </c>
      <c r="AL33" s="27" t="e">
        <f>#REF!</f>
        <v>#REF!</v>
      </c>
      <c r="AM33" s="6" t="e">
        <f>AL33*AK33</f>
        <v>#REF!</v>
      </c>
      <c r="AN33" s="59">
        <v>14112</v>
      </c>
      <c r="AO33" s="6" t="e">
        <f>#REF!-AO34-AO35-AO36-AO37-AO38-#REF!-#REF!-#REF!-#REF!</f>
        <v>#REF!</v>
      </c>
      <c r="AP33" s="77" t="e">
        <f t="shared" ref="AP33:AP38" si="5">AO33/AL33</f>
        <v>#REF!</v>
      </c>
      <c r="AQ33" s="6" t="e">
        <f t="shared" ref="AQ33:AQ38" si="6">AO33-AM33</f>
        <v>#REF!</v>
      </c>
      <c r="AR33" s="10"/>
      <c r="AS33" s="120"/>
      <c r="AT33" s="10"/>
      <c r="AU33" s="10"/>
      <c r="AV33" s="10"/>
    </row>
    <row r="34" spans="2:48" ht="15.6">
      <c r="B34" s="151">
        <v>27</v>
      </c>
      <c r="C34" s="47"/>
      <c r="D34" s="146"/>
      <c r="E34" s="146"/>
      <c r="F34" s="146"/>
      <c r="G34" s="47"/>
      <c r="H34" s="257"/>
      <c r="I34" s="146"/>
      <c r="J34" s="146"/>
      <c r="K34" s="260"/>
      <c r="L34" s="241"/>
      <c r="M34" s="150"/>
      <c r="N34" s="241"/>
      <c r="O34" s="525"/>
      <c r="P34" s="65"/>
      <c r="Q34" s="149"/>
      <c r="R34" s="505"/>
      <c r="S34" s="69"/>
      <c r="T34" s="138"/>
      <c r="U34" s="67"/>
      <c r="V34" s="67"/>
      <c r="W34" s="67"/>
      <c r="X34" s="68"/>
      <c r="Y34" s="69"/>
      <c r="Z34" s="69"/>
      <c r="AA34" s="64"/>
      <c r="AB34" s="69"/>
      <c r="AC34" s="154"/>
      <c r="AD34" s="66"/>
      <c r="AF34" s="53">
        <v>20</v>
      </c>
      <c r="AG34" s="54"/>
      <c r="AH34" s="55">
        <f t="shared" si="0"/>
        <v>60219773</v>
      </c>
      <c r="AI34" s="1" t="e">
        <f>+AG34/#REF!</f>
        <v>#REF!</v>
      </c>
      <c r="AJ34" s="119" t="s">
        <v>54</v>
      </c>
      <c r="AK34" s="72">
        <f>[1]КислПл!B8</f>
        <v>13.6</v>
      </c>
      <c r="AL34" s="27" t="e">
        <f>AL9</f>
        <v>#REF!</v>
      </c>
      <c r="AM34" s="6" t="e">
        <f>AL34*AK34</f>
        <v>#REF!</v>
      </c>
      <c r="AN34" s="59">
        <v>14121</v>
      </c>
      <c r="AO34" s="6" t="e">
        <f>AM34</f>
        <v>#REF!</v>
      </c>
      <c r="AP34" s="77" t="e">
        <f t="shared" si="5"/>
        <v>#REF!</v>
      </c>
      <c r="AQ34" s="6" t="e">
        <f t="shared" si="6"/>
        <v>#REF!</v>
      </c>
      <c r="AR34" s="11"/>
      <c r="AS34" s="121"/>
      <c r="AT34" s="10"/>
      <c r="AU34" s="10"/>
      <c r="AV34" s="10"/>
    </row>
    <row r="35" spans="2:48" ht="15.6">
      <c r="B35" s="148">
        <v>28</v>
      </c>
      <c r="C35" s="47"/>
      <c r="D35" s="146"/>
      <c r="E35" s="146"/>
      <c r="F35" s="146"/>
      <c r="G35" s="47"/>
      <c r="H35" s="257"/>
      <c r="I35" s="146"/>
      <c r="J35" s="146"/>
      <c r="K35" s="260"/>
      <c r="L35" s="241"/>
      <c r="M35" s="150"/>
      <c r="N35" s="241"/>
      <c r="O35" s="525"/>
      <c r="P35" s="65"/>
      <c r="Q35" s="149"/>
      <c r="R35" s="505"/>
      <c r="S35" s="69"/>
      <c r="T35" s="138"/>
      <c r="U35" s="67"/>
      <c r="V35" s="67"/>
      <c r="W35" s="67"/>
      <c r="X35" s="68"/>
      <c r="Y35" s="69"/>
      <c r="Z35" s="69"/>
      <c r="AA35" s="64"/>
      <c r="AB35" s="69"/>
      <c r="AC35" s="154"/>
      <c r="AD35" s="66"/>
      <c r="AF35" s="53">
        <v>21</v>
      </c>
      <c r="AG35" s="54"/>
      <c r="AH35" s="55">
        <f t="shared" si="0"/>
        <v>60219773</v>
      </c>
      <c r="AI35" s="1" t="e">
        <f>+AG35/#REF!</f>
        <v>#REF!</v>
      </c>
      <c r="AJ35" s="119" t="s">
        <v>38</v>
      </c>
      <c r="AK35" s="72">
        <f>[1]КислПл!B28</f>
        <v>25</v>
      </c>
      <c r="AL35" s="122" t="e">
        <f>AL10</f>
        <v>#REF!</v>
      </c>
      <c r="AM35" s="6" t="e">
        <f>AL35*AK35</f>
        <v>#REF!</v>
      </c>
      <c r="AN35" s="59">
        <v>14122</v>
      </c>
      <c r="AO35" s="6" t="e">
        <f>AM35</f>
        <v>#REF!</v>
      </c>
      <c r="AP35" s="77" t="e">
        <f t="shared" si="5"/>
        <v>#REF!</v>
      </c>
      <c r="AQ35" s="6" t="e">
        <f t="shared" si="6"/>
        <v>#REF!</v>
      </c>
      <c r="AR35" s="10"/>
      <c r="AS35" s="121"/>
      <c r="AT35" s="10"/>
      <c r="AU35" s="10"/>
      <c r="AV35" s="10"/>
    </row>
    <row r="36" spans="2:48" ht="15.6">
      <c r="B36" s="151">
        <v>29</v>
      </c>
      <c r="C36" s="47"/>
      <c r="D36" s="146"/>
      <c r="E36" s="146"/>
      <c r="F36" s="146"/>
      <c r="G36" s="47"/>
      <c r="H36" s="257"/>
      <c r="I36" s="146"/>
      <c r="J36" s="146"/>
      <c r="K36" s="260"/>
      <c r="L36" s="241"/>
      <c r="M36" s="150"/>
      <c r="N36" s="241"/>
      <c r="O36" s="525"/>
      <c r="P36" s="65"/>
      <c r="Q36" s="149"/>
      <c r="R36" s="505"/>
      <c r="S36" s="69"/>
      <c r="T36" s="138"/>
      <c r="U36" s="67"/>
      <c r="V36" s="67"/>
      <c r="W36" s="67"/>
      <c r="X36" s="68"/>
      <c r="Y36" s="69"/>
      <c r="Z36" s="69"/>
      <c r="AA36" s="64"/>
      <c r="AB36" s="69"/>
      <c r="AC36" s="154"/>
      <c r="AD36" s="66"/>
      <c r="AF36" s="53">
        <v>22</v>
      </c>
      <c r="AG36" s="54"/>
      <c r="AH36" s="55">
        <f t="shared" si="0"/>
        <v>60219773</v>
      </c>
      <c r="AI36" s="1" t="e">
        <f>+AG36/#REF!</f>
        <v>#REF!</v>
      </c>
      <c r="AJ36" s="119" t="s">
        <v>39</v>
      </c>
      <c r="AK36" s="72">
        <f>[1]КислПл!B59</f>
        <v>25</v>
      </c>
      <c r="AL36" s="122" t="e">
        <f>AL11</f>
        <v>#REF!</v>
      </c>
      <c r="AM36" s="6" t="e">
        <f>AK36*AL36</f>
        <v>#REF!</v>
      </c>
      <c r="AN36" s="59">
        <v>14114</v>
      </c>
      <c r="AO36" s="6" t="e">
        <f>AM36</f>
        <v>#REF!</v>
      </c>
      <c r="AP36" s="77" t="e">
        <f t="shared" si="5"/>
        <v>#REF!</v>
      </c>
      <c r="AQ36" s="6" t="e">
        <f t="shared" si="6"/>
        <v>#REF!</v>
      </c>
      <c r="AR36" s="10"/>
      <c r="AS36" s="121"/>
      <c r="AT36" s="10"/>
      <c r="AU36" s="10"/>
      <c r="AV36" s="10"/>
    </row>
    <row r="37" spans="2:48" ht="15.6">
      <c r="B37" s="148">
        <v>30</v>
      </c>
      <c r="C37" s="47"/>
      <c r="D37" s="146"/>
      <c r="E37" s="146"/>
      <c r="F37" s="146"/>
      <c r="G37" s="47"/>
      <c r="H37" s="257"/>
      <c r="I37" s="146"/>
      <c r="J37" s="146"/>
      <c r="K37" s="260"/>
      <c r="L37" s="241"/>
      <c r="M37" s="150"/>
      <c r="N37" s="241"/>
      <c r="O37" s="525"/>
      <c r="P37" s="65"/>
      <c r="Q37" s="149"/>
      <c r="R37" s="505"/>
      <c r="S37" s="69"/>
      <c r="T37" s="138"/>
      <c r="U37" s="67"/>
      <c r="V37" s="67"/>
      <c r="W37" s="67"/>
      <c r="X37" s="68"/>
      <c r="Y37" s="69"/>
      <c r="Z37" s="69"/>
      <c r="AA37" s="64"/>
      <c r="AB37" s="69"/>
      <c r="AC37" s="154"/>
      <c r="AD37" s="66"/>
      <c r="AF37" s="53">
        <v>23</v>
      </c>
      <c r="AG37" s="54"/>
      <c r="AH37" s="55">
        <f t="shared" si="0"/>
        <v>60219773</v>
      </c>
      <c r="AI37" s="1" t="e">
        <f>+AG37/#REF!</f>
        <v>#REF!</v>
      </c>
      <c r="AJ37" s="119" t="s">
        <v>55</v>
      </c>
      <c r="AK37" s="72">
        <f>[1]КислПл!B40</f>
        <v>150</v>
      </c>
      <c r="AL37" s="27" t="e">
        <f>AL12</f>
        <v>#REF!</v>
      </c>
      <c r="AM37" s="6" t="e">
        <f>AL37*AK37</f>
        <v>#REF!</v>
      </c>
      <c r="AN37" s="59">
        <v>14115</v>
      </c>
      <c r="AO37" s="6" t="e">
        <f>AM37</f>
        <v>#REF!</v>
      </c>
      <c r="AP37" s="77" t="e">
        <f t="shared" si="5"/>
        <v>#REF!</v>
      </c>
      <c r="AQ37" s="6" t="e">
        <f t="shared" si="6"/>
        <v>#REF!</v>
      </c>
      <c r="AR37" s="10"/>
      <c r="AS37" s="121"/>
      <c r="AT37" s="11"/>
      <c r="AU37" s="10"/>
      <c r="AV37" s="10"/>
    </row>
    <row r="38" spans="2:48" ht="16.2" thickBot="1">
      <c r="B38" s="151">
        <v>31</v>
      </c>
      <c r="C38" s="163"/>
      <c r="D38" s="381"/>
      <c r="E38" s="381"/>
      <c r="F38" s="381"/>
      <c r="G38" s="163"/>
      <c r="H38" s="382"/>
      <c r="I38" s="381"/>
      <c r="J38" s="381"/>
      <c r="K38" s="383"/>
      <c r="L38" s="243"/>
      <c r="M38" s="164"/>
      <c r="N38" s="242"/>
      <c r="O38" s="525"/>
      <c r="P38" s="125"/>
      <c r="Q38" s="183"/>
      <c r="R38" s="505"/>
      <c r="S38" s="129"/>
      <c r="T38" s="139"/>
      <c r="U38" s="127"/>
      <c r="V38" s="127"/>
      <c r="W38" s="127"/>
      <c r="X38" s="128"/>
      <c r="Y38" s="129"/>
      <c r="Z38" s="129"/>
      <c r="AA38" s="124"/>
      <c r="AB38" s="129"/>
      <c r="AC38" s="155"/>
      <c r="AD38" s="126"/>
      <c r="AF38" s="53">
        <v>24</v>
      </c>
      <c r="AG38" s="54"/>
      <c r="AH38" s="55">
        <f t="shared" si="0"/>
        <v>60219773</v>
      </c>
      <c r="AI38" s="1" t="e">
        <f>+AG38/#REF!</f>
        <v>#REF!</v>
      </c>
      <c r="AJ38" s="119" t="s">
        <v>41</v>
      </c>
      <c r="AK38" s="72">
        <f>[1]КислПл!B13</f>
        <v>12</v>
      </c>
      <c r="AL38" s="27" t="e">
        <f>AL13</f>
        <v>#REF!</v>
      </c>
      <c r="AM38" s="6" t="e">
        <f>AL38*AK38</f>
        <v>#REF!</v>
      </c>
      <c r="AN38" s="59">
        <v>14116</v>
      </c>
      <c r="AO38" s="6" t="e">
        <f>AM38</f>
        <v>#REF!</v>
      </c>
      <c r="AP38" s="77" t="e">
        <f t="shared" si="5"/>
        <v>#REF!</v>
      </c>
      <c r="AQ38" s="6" t="e">
        <f t="shared" si="6"/>
        <v>#REF!</v>
      </c>
      <c r="AR38" s="10"/>
      <c r="AS38" s="121"/>
      <c r="AT38" s="10"/>
      <c r="AU38" s="10"/>
      <c r="AV38" s="10"/>
    </row>
    <row r="39" spans="2:48" ht="16.2" thickBot="1">
      <c r="B39" s="165" t="s">
        <v>30</v>
      </c>
      <c r="C39" s="258"/>
      <c r="D39" s="158"/>
      <c r="E39" s="158"/>
      <c r="F39" s="158"/>
      <c r="G39" s="161"/>
      <c r="H39" s="258"/>
      <c r="I39" s="158"/>
      <c r="J39" s="158"/>
      <c r="K39" s="161"/>
      <c r="L39" s="166"/>
      <c r="M39" s="159"/>
      <c r="N39" s="156"/>
      <c r="O39" s="526"/>
      <c r="P39" s="246"/>
      <c r="Q39" s="247"/>
      <c r="R39" s="504"/>
      <c r="S39" s="156"/>
      <c r="T39" s="157"/>
      <c r="U39" s="158"/>
      <c r="V39" s="158"/>
      <c r="W39" s="158"/>
      <c r="X39" s="159"/>
      <c r="Y39" s="156"/>
      <c r="Z39" s="156"/>
      <c r="AA39" s="160"/>
      <c r="AB39" s="156"/>
      <c r="AC39" s="161"/>
      <c r="AD39" s="130"/>
      <c r="AE39" s="2"/>
      <c r="AF39" s="2"/>
      <c r="AG39" s="2"/>
      <c r="AH39" s="2"/>
      <c r="AI39" s="2"/>
      <c r="AJ39" s="27" t="s">
        <v>56</v>
      </c>
      <c r="AK39" s="76">
        <f>[1]КислПл!B23</f>
        <v>9.9570000000000007</v>
      </c>
      <c r="AL39" s="83" t="e">
        <f>AK39*AL16</f>
        <v>#REF!</v>
      </c>
      <c r="AM39" s="6" t="e">
        <f>AK39*AL16</f>
        <v>#REF!</v>
      </c>
      <c r="AN39" s="83" t="e">
        <f>AL39/AL16</f>
        <v>#REF!</v>
      </c>
      <c r="AO39" s="6" t="e">
        <f>AL39-AM39</f>
        <v>#REF!</v>
      </c>
      <c r="AP39" s="33"/>
      <c r="AQ39" s="33"/>
      <c r="AR39" s="10"/>
      <c r="AS39" s="11"/>
      <c r="AT39" s="10"/>
      <c r="AU39" s="10"/>
      <c r="AV39" s="10"/>
    </row>
    <row r="40" spans="2:48" ht="15.6">
      <c r="AJ40" s="131"/>
      <c r="AK40" s="132" t="s">
        <v>16</v>
      </c>
      <c r="AL40" s="132" t="s">
        <v>57</v>
      </c>
      <c r="AM40" s="132" t="s">
        <v>58</v>
      </c>
      <c r="AN40" s="133" t="s">
        <v>59</v>
      </c>
      <c r="AO40" s="10"/>
      <c r="AP40" s="10"/>
      <c r="AQ40" s="10"/>
      <c r="AR40" s="134"/>
      <c r="AS40" s="10"/>
      <c r="AT40" s="10"/>
      <c r="AU40" s="10"/>
      <c r="AV40" s="10"/>
    </row>
    <row r="41" spans="2:48" ht="15.75" customHeight="1">
      <c r="AJ41" s="3" t="s">
        <v>55</v>
      </c>
      <c r="AK41" s="27" t="e">
        <f>AL12</f>
        <v>#REF!</v>
      </c>
      <c r="AL41" s="135">
        <f>+[1]КислПл!B39</f>
        <v>1.1100000000000001</v>
      </c>
      <c r="AM41" s="8">
        <v>0.3</v>
      </c>
      <c r="AN41" s="9" t="e">
        <f>AK41*AL41*AM41</f>
        <v>#REF!</v>
      </c>
      <c r="AO41" s="10"/>
      <c r="AP41" s="10"/>
      <c r="AQ41" s="10"/>
      <c r="AR41" s="10"/>
      <c r="AS41" s="10"/>
      <c r="AT41" s="10"/>
      <c r="AU41" s="10"/>
      <c r="AV41" s="10"/>
    </row>
    <row r="44" spans="2:48" ht="15" customHeight="1"/>
    <row r="61" spans="2:2">
      <c r="B61" s="2"/>
    </row>
    <row r="68" spans="2:3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75" spans="2:33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B75" s="2"/>
      <c r="AC75" s="2"/>
      <c r="AD75" s="2"/>
      <c r="AE75" s="2"/>
      <c r="AF75" s="2"/>
      <c r="AG75" s="2"/>
    </row>
    <row r="76" spans="2:33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</row>
    <row r="80" spans="2:33" ht="15" customHeight="1"/>
  </sheetData>
  <mergeCells count="21">
    <mergeCell ref="B2:N2"/>
    <mergeCell ref="B4:B7"/>
    <mergeCell ref="O4:O39"/>
    <mergeCell ref="P4:Q6"/>
    <mergeCell ref="R4:R39"/>
    <mergeCell ref="AD5:AD6"/>
    <mergeCell ref="AJ24:AQ24"/>
    <mergeCell ref="AF4:AH5"/>
    <mergeCell ref="AJ4:AQ4"/>
    <mergeCell ref="C5:G5"/>
    <mergeCell ref="L5:L6"/>
    <mergeCell ref="T5:X5"/>
    <mergeCell ref="Y5:Y6"/>
    <mergeCell ref="AA5:AA6"/>
    <mergeCell ref="AB5:AB6"/>
    <mergeCell ref="AC5:AC6"/>
    <mergeCell ref="S4:AC4"/>
    <mergeCell ref="M5:M6"/>
    <mergeCell ref="Z5:Z6"/>
    <mergeCell ref="H5:K5"/>
    <mergeCell ref="C4:N4"/>
  </mergeCells>
  <pageMargins left="0.70866141732283472" right="0.70866141732283472" top="0.55118110236220474" bottom="0.35433070866141736" header="0" footer="0"/>
  <pageSetup paperSize="9" scale="76" orientation="landscape" r:id="rId1"/>
  <colBreaks count="1" manualBreakCount="1">
    <brk id="15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CC111"/>
  <sheetViews>
    <sheetView view="pageBreakPreview" zoomScaleNormal="100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8" sqref="G8"/>
    </sheetView>
  </sheetViews>
  <sheetFormatPr defaultRowHeight="14.4"/>
  <cols>
    <col min="1" max="1" width="3.109375" style="1" customWidth="1"/>
    <col min="2" max="2" width="7.109375" style="1" customWidth="1"/>
    <col min="3" max="3" width="12" style="1" customWidth="1"/>
    <col min="4" max="4" width="11.109375" style="1" customWidth="1"/>
    <col min="5" max="5" width="9" style="1" customWidth="1"/>
    <col min="6" max="6" width="12.109375" style="1" customWidth="1"/>
    <col min="7" max="7" width="11.109375" style="1" customWidth="1"/>
    <col min="8" max="8" width="8.88671875" style="1" customWidth="1"/>
    <col min="9" max="9" width="12.6640625" style="1" customWidth="1"/>
    <col min="10" max="10" width="11" style="1" customWidth="1"/>
    <col min="11" max="11" width="8.88671875" style="1" customWidth="1"/>
    <col min="12" max="12" width="12.44140625" style="1" customWidth="1"/>
    <col min="13" max="13" width="11.109375" style="1" customWidth="1"/>
    <col min="14" max="14" width="8.6640625" style="1" customWidth="1"/>
    <col min="15" max="15" width="12" style="1" customWidth="1"/>
    <col min="16" max="16" width="11" style="1" customWidth="1"/>
    <col min="17" max="17" width="8.88671875" style="1" customWidth="1"/>
    <col min="18" max="18" width="12.33203125" style="1" customWidth="1"/>
    <col min="19" max="19" width="11.109375" style="1" customWidth="1"/>
    <col min="20" max="20" width="9" style="1" customWidth="1"/>
    <col min="21" max="21" width="12.33203125" style="1" customWidth="1"/>
    <col min="22" max="22" width="11.44140625" style="1" customWidth="1"/>
    <col min="23" max="23" width="8.88671875" style="1" customWidth="1"/>
    <col min="24" max="24" width="12.33203125" style="1" customWidth="1"/>
    <col min="25" max="25" width="11" style="1" customWidth="1"/>
    <col min="26" max="26" width="8.6640625" style="1" customWidth="1"/>
    <col min="27" max="27" width="12.33203125" style="1" customWidth="1"/>
    <col min="28" max="28" width="11.33203125" style="1" customWidth="1"/>
    <col min="29" max="29" width="8.88671875" style="1" customWidth="1"/>
    <col min="30" max="30" width="12.33203125" style="1" customWidth="1"/>
    <col min="31" max="31" width="11" style="1" customWidth="1"/>
    <col min="32" max="32" width="9" style="1" customWidth="1"/>
    <col min="33" max="33" width="12.33203125" style="1" customWidth="1"/>
    <col min="34" max="34" width="11.109375" style="1" customWidth="1"/>
    <col min="35" max="35" width="8.6640625" style="1" customWidth="1"/>
    <col min="36" max="36" width="12.33203125" style="1" customWidth="1"/>
    <col min="37" max="37" width="11" style="1" customWidth="1"/>
    <col min="38" max="38" width="8.88671875" style="1" customWidth="1"/>
    <col min="39" max="39" width="12.5546875" style="1" customWidth="1"/>
    <col min="40" max="40" width="11.109375" style="1" customWidth="1"/>
    <col min="41" max="41" width="8.88671875" style="1" customWidth="1"/>
    <col min="42" max="42" width="12.33203125" style="1" customWidth="1"/>
    <col min="43" max="43" width="11.33203125" style="1" customWidth="1"/>
    <col min="44" max="44" width="8.88671875" style="1" customWidth="1"/>
    <col min="45" max="45" width="12.44140625" style="1" customWidth="1"/>
    <col min="46" max="46" width="11.109375" style="1" customWidth="1"/>
    <col min="47" max="47" width="9" style="1" customWidth="1"/>
    <col min="48" max="48" width="1.109375" style="1" customWidth="1"/>
    <col min="49" max="49" width="12" style="1" customWidth="1"/>
    <col min="50" max="50" width="11.33203125" style="1" customWidth="1"/>
    <col min="51" max="51" width="9.109375" style="1" customWidth="1"/>
    <col min="52" max="52" width="12.44140625" style="1" customWidth="1"/>
    <col min="53" max="53" width="11.109375" style="1" customWidth="1"/>
    <col min="54" max="54" width="9" style="1" customWidth="1"/>
    <col min="55" max="55" width="12.44140625" style="1" customWidth="1"/>
    <col min="56" max="56" width="11.5546875" style="1" customWidth="1"/>
    <col min="57" max="57" width="9.33203125" style="1" customWidth="1"/>
    <col min="58" max="58" width="12.44140625" style="1" customWidth="1"/>
    <col min="59" max="59" width="11.109375" style="1" customWidth="1"/>
    <col min="60" max="60" width="9" style="1" customWidth="1"/>
    <col min="61" max="61" width="12" style="1" customWidth="1"/>
    <col min="62" max="62" width="11.33203125" style="1" customWidth="1"/>
    <col min="63" max="63" width="8.88671875" style="1" customWidth="1"/>
    <col min="64" max="64" width="12.109375" style="1" customWidth="1"/>
    <col min="65" max="65" width="11.5546875" style="1" customWidth="1"/>
    <col min="66" max="66" width="8.5546875" style="1" customWidth="1"/>
    <col min="67" max="67" width="12.109375" style="1" customWidth="1"/>
    <col min="68" max="68" width="11" style="1" customWidth="1"/>
    <col min="69" max="69" width="8.88671875" style="1" customWidth="1"/>
    <col min="70" max="70" width="12.109375" style="1" customWidth="1"/>
    <col min="71" max="71" width="11.44140625" style="1" customWidth="1"/>
    <col min="72" max="72" width="8.6640625" style="1" customWidth="1"/>
    <col min="73" max="73" width="12.109375" style="2" customWidth="1"/>
    <col min="74" max="74" width="11.33203125" style="2" customWidth="1"/>
    <col min="75" max="75" width="8.88671875" style="2" customWidth="1"/>
    <col min="76" max="76" width="12.33203125" style="1" customWidth="1"/>
    <col min="77" max="77" width="11" style="1" customWidth="1"/>
    <col min="78" max="78" width="8.88671875" style="1" customWidth="1"/>
    <col min="79" max="79" width="12.109375" style="1" customWidth="1"/>
    <col min="80" max="80" width="11" style="1" customWidth="1"/>
    <col min="81" max="81" width="8.88671875" style="1" customWidth="1"/>
    <col min="82" max="271" width="9.109375" style="1"/>
    <col min="272" max="272" width="7.109375" style="1" customWidth="1"/>
    <col min="273" max="274" width="11.5546875" style="1" customWidth="1"/>
    <col min="275" max="275" width="11.6640625" style="1" customWidth="1"/>
    <col min="276" max="277" width="12" style="1" customWidth="1"/>
    <col min="278" max="278" width="11.44140625" style="1" customWidth="1"/>
    <col min="279" max="281" width="11.33203125" style="1" customWidth="1"/>
    <col min="282" max="283" width="12.5546875" style="1" customWidth="1"/>
    <col min="284" max="284" width="12.33203125" style="1" customWidth="1"/>
    <col min="285" max="286" width="11.5546875" style="1" customWidth="1"/>
    <col min="287" max="287" width="11.6640625" style="1" customWidth="1"/>
    <col min="288" max="288" width="2.109375" style="1" customWidth="1"/>
    <col min="289" max="289" width="8.5546875" style="1" customWidth="1"/>
    <col min="290" max="290" width="9.88671875" style="1" customWidth="1"/>
    <col min="291" max="291" width="8.6640625" style="1" customWidth="1"/>
    <col min="292" max="292" width="9.6640625" style="1" customWidth="1"/>
    <col min="293" max="293" width="10.109375" style="1" customWidth="1"/>
    <col min="294" max="294" width="9.33203125" style="1" customWidth="1"/>
    <col min="295" max="296" width="9.6640625" style="1" customWidth="1"/>
    <col min="297" max="298" width="9.5546875" style="1" customWidth="1"/>
    <col min="299" max="300" width="10" style="1" customWidth="1"/>
    <col min="301" max="301" width="12" style="1" customWidth="1"/>
    <col min="302" max="302" width="0" style="1" hidden="1" customWidth="1"/>
    <col min="303" max="303" width="12.109375" style="1" customWidth="1"/>
    <col min="304" max="304" width="11.33203125" style="1" customWidth="1"/>
    <col min="305" max="305" width="10.109375" style="1" customWidth="1"/>
    <col min="306" max="324" width="0" style="1" hidden="1" customWidth="1"/>
    <col min="325" max="527" width="9.109375" style="1"/>
    <col min="528" max="528" width="7.109375" style="1" customWidth="1"/>
    <col min="529" max="530" width="11.5546875" style="1" customWidth="1"/>
    <col min="531" max="531" width="11.6640625" style="1" customWidth="1"/>
    <col min="532" max="533" width="12" style="1" customWidth="1"/>
    <col min="534" max="534" width="11.44140625" style="1" customWidth="1"/>
    <col min="535" max="537" width="11.33203125" style="1" customWidth="1"/>
    <col min="538" max="539" width="12.5546875" style="1" customWidth="1"/>
    <col min="540" max="540" width="12.33203125" style="1" customWidth="1"/>
    <col min="541" max="542" width="11.5546875" style="1" customWidth="1"/>
    <col min="543" max="543" width="11.6640625" style="1" customWidth="1"/>
    <col min="544" max="544" width="2.109375" style="1" customWidth="1"/>
    <col min="545" max="545" width="8.5546875" style="1" customWidth="1"/>
    <col min="546" max="546" width="9.88671875" style="1" customWidth="1"/>
    <col min="547" max="547" width="8.6640625" style="1" customWidth="1"/>
    <col min="548" max="548" width="9.6640625" style="1" customWidth="1"/>
    <col min="549" max="549" width="10.109375" style="1" customWidth="1"/>
    <col min="550" max="550" width="9.33203125" style="1" customWidth="1"/>
    <col min="551" max="552" width="9.6640625" style="1" customWidth="1"/>
    <col min="553" max="554" width="9.5546875" style="1" customWidth="1"/>
    <col min="555" max="556" width="10" style="1" customWidth="1"/>
    <col min="557" max="557" width="12" style="1" customWidth="1"/>
    <col min="558" max="558" width="0" style="1" hidden="1" customWidth="1"/>
    <col min="559" max="559" width="12.109375" style="1" customWidth="1"/>
    <col min="560" max="560" width="11.33203125" style="1" customWidth="1"/>
    <col min="561" max="561" width="10.109375" style="1" customWidth="1"/>
    <col min="562" max="580" width="0" style="1" hidden="1" customWidth="1"/>
    <col min="581" max="783" width="9.109375" style="1"/>
    <col min="784" max="784" width="7.109375" style="1" customWidth="1"/>
    <col min="785" max="786" width="11.5546875" style="1" customWidth="1"/>
    <col min="787" max="787" width="11.6640625" style="1" customWidth="1"/>
    <col min="788" max="789" width="12" style="1" customWidth="1"/>
    <col min="790" max="790" width="11.44140625" style="1" customWidth="1"/>
    <col min="791" max="793" width="11.33203125" style="1" customWidth="1"/>
    <col min="794" max="795" width="12.5546875" style="1" customWidth="1"/>
    <col min="796" max="796" width="12.33203125" style="1" customWidth="1"/>
    <col min="797" max="798" width="11.5546875" style="1" customWidth="1"/>
    <col min="799" max="799" width="11.6640625" style="1" customWidth="1"/>
    <col min="800" max="800" width="2.109375" style="1" customWidth="1"/>
    <col min="801" max="801" width="8.5546875" style="1" customWidth="1"/>
    <col min="802" max="802" width="9.88671875" style="1" customWidth="1"/>
    <col min="803" max="803" width="8.6640625" style="1" customWidth="1"/>
    <col min="804" max="804" width="9.6640625" style="1" customWidth="1"/>
    <col min="805" max="805" width="10.109375" style="1" customWidth="1"/>
    <col min="806" max="806" width="9.33203125" style="1" customWidth="1"/>
    <col min="807" max="808" width="9.6640625" style="1" customWidth="1"/>
    <col min="809" max="810" width="9.5546875" style="1" customWidth="1"/>
    <col min="811" max="812" width="10" style="1" customWidth="1"/>
    <col min="813" max="813" width="12" style="1" customWidth="1"/>
    <col min="814" max="814" width="0" style="1" hidden="1" customWidth="1"/>
    <col min="815" max="815" width="12.109375" style="1" customWidth="1"/>
    <col min="816" max="816" width="11.33203125" style="1" customWidth="1"/>
    <col min="817" max="817" width="10.109375" style="1" customWidth="1"/>
    <col min="818" max="836" width="0" style="1" hidden="1" customWidth="1"/>
    <col min="837" max="1039" width="9.109375" style="1"/>
    <col min="1040" max="1040" width="7.109375" style="1" customWidth="1"/>
    <col min="1041" max="1042" width="11.5546875" style="1" customWidth="1"/>
    <col min="1043" max="1043" width="11.6640625" style="1" customWidth="1"/>
    <col min="1044" max="1045" width="12" style="1" customWidth="1"/>
    <col min="1046" max="1046" width="11.44140625" style="1" customWidth="1"/>
    <col min="1047" max="1049" width="11.33203125" style="1" customWidth="1"/>
    <col min="1050" max="1051" width="12.5546875" style="1" customWidth="1"/>
    <col min="1052" max="1052" width="12.33203125" style="1" customWidth="1"/>
    <col min="1053" max="1054" width="11.5546875" style="1" customWidth="1"/>
    <col min="1055" max="1055" width="11.6640625" style="1" customWidth="1"/>
    <col min="1056" max="1056" width="2.109375" style="1" customWidth="1"/>
    <col min="1057" max="1057" width="8.5546875" style="1" customWidth="1"/>
    <col min="1058" max="1058" width="9.88671875" style="1" customWidth="1"/>
    <col min="1059" max="1059" width="8.6640625" style="1" customWidth="1"/>
    <col min="1060" max="1060" width="9.6640625" style="1" customWidth="1"/>
    <col min="1061" max="1061" width="10.109375" style="1" customWidth="1"/>
    <col min="1062" max="1062" width="9.33203125" style="1" customWidth="1"/>
    <col min="1063" max="1064" width="9.6640625" style="1" customWidth="1"/>
    <col min="1065" max="1066" width="9.5546875" style="1" customWidth="1"/>
    <col min="1067" max="1068" width="10" style="1" customWidth="1"/>
    <col min="1069" max="1069" width="12" style="1" customWidth="1"/>
    <col min="1070" max="1070" width="0" style="1" hidden="1" customWidth="1"/>
    <col min="1071" max="1071" width="12.109375" style="1" customWidth="1"/>
    <col min="1072" max="1072" width="11.33203125" style="1" customWidth="1"/>
    <col min="1073" max="1073" width="10.109375" style="1" customWidth="1"/>
    <col min="1074" max="1092" width="0" style="1" hidden="1" customWidth="1"/>
    <col min="1093" max="1295" width="9.109375" style="1"/>
    <col min="1296" max="1296" width="7.109375" style="1" customWidth="1"/>
    <col min="1297" max="1298" width="11.5546875" style="1" customWidth="1"/>
    <col min="1299" max="1299" width="11.6640625" style="1" customWidth="1"/>
    <col min="1300" max="1301" width="12" style="1" customWidth="1"/>
    <col min="1302" max="1302" width="11.44140625" style="1" customWidth="1"/>
    <col min="1303" max="1305" width="11.33203125" style="1" customWidth="1"/>
    <col min="1306" max="1307" width="12.5546875" style="1" customWidth="1"/>
    <col min="1308" max="1308" width="12.33203125" style="1" customWidth="1"/>
    <col min="1309" max="1310" width="11.5546875" style="1" customWidth="1"/>
    <col min="1311" max="1311" width="11.6640625" style="1" customWidth="1"/>
    <col min="1312" max="1312" width="2.109375" style="1" customWidth="1"/>
    <col min="1313" max="1313" width="8.5546875" style="1" customWidth="1"/>
    <col min="1314" max="1314" width="9.88671875" style="1" customWidth="1"/>
    <col min="1315" max="1315" width="8.6640625" style="1" customWidth="1"/>
    <col min="1316" max="1316" width="9.6640625" style="1" customWidth="1"/>
    <col min="1317" max="1317" width="10.109375" style="1" customWidth="1"/>
    <col min="1318" max="1318" width="9.33203125" style="1" customWidth="1"/>
    <col min="1319" max="1320" width="9.6640625" style="1" customWidth="1"/>
    <col min="1321" max="1322" width="9.5546875" style="1" customWidth="1"/>
    <col min="1323" max="1324" width="10" style="1" customWidth="1"/>
    <col min="1325" max="1325" width="12" style="1" customWidth="1"/>
    <col min="1326" max="1326" width="0" style="1" hidden="1" customWidth="1"/>
    <col min="1327" max="1327" width="12.109375" style="1" customWidth="1"/>
    <col min="1328" max="1328" width="11.33203125" style="1" customWidth="1"/>
    <col min="1329" max="1329" width="10.109375" style="1" customWidth="1"/>
    <col min="1330" max="1348" width="0" style="1" hidden="1" customWidth="1"/>
    <col min="1349" max="1551" width="9.109375" style="1"/>
    <col min="1552" max="1552" width="7.109375" style="1" customWidth="1"/>
    <col min="1553" max="1554" width="11.5546875" style="1" customWidth="1"/>
    <col min="1555" max="1555" width="11.6640625" style="1" customWidth="1"/>
    <col min="1556" max="1557" width="12" style="1" customWidth="1"/>
    <col min="1558" max="1558" width="11.44140625" style="1" customWidth="1"/>
    <col min="1559" max="1561" width="11.33203125" style="1" customWidth="1"/>
    <col min="1562" max="1563" width="12.5546875" style="1" customWidth="1"/>
    <col min="1564" max="1564" width="12.33203125" style="1" customWidth="1"/>
    <col min="1565" max="1566" width="11.5546875" style="1" customWidth="1"/>
    <col min="1567" max="1567" width="11.6640625" style="1" customWidth="1"/>
    <col min="1568" max="1568" width="2.109375" style="1" customWidth="1"/>
    <col min="1569" max="1569" width="8.5546875" style="1" customWidth="1"/>
    <col min="1570" max="1570" width="9.88671875" style="1" customWidth="1"/>
    <col min="1571" max="1571" width="8.6640625" style="1" customWidth="1"/>
    <col min="1572" max="1572" width="9.6640625" style="1" customWidth="1"/>
    <col min="1573" max="1573" width="10.109375" style="1" customWidth="1"/>
    <col min="1574" max="1574" width="9.33203125" style="1" customWidth="1"/>
    <col min="1575" max="1576" width="9.6640625" style="1" customWidth="1"/>
    <col min="1577" max="1578" width="9.5546875" style="1" customWidth="1"/>
    <col min="1579" max="1580" width="10" style="1" customWidth="1"/>
    <col min="1581" max="1581" width="12" style="1" customWidth="1"/>
    <col min="1582" max="1582" width="0" style="1" hidden="1" customWidth="1"/>
    <col min="1583" max="1583" width="12.109375" style="1" customWidth="1"/>
    <col min="1584" max="1584" width="11.33203125" style="1" customWidth="1"/>
    <col min="1585" max="1585" width="10.109375" style="1" customWidth="1"/>
    <col min="1586" max="1604" width="0" style="1" hidden="1" customWidth="1"/>
    <col min="1605" max="1807" width="9.109375" style="1"/>
    <col min="1808" max="1808" width="7.109375" style="1" customWidth="1"/>
    <col min="1809" max="1810" width="11.5546875" style="1" customWidth="1"/>
    <col min="1811" max="1811" width="11.6640625" style="1" customWidth="1"/>
    <col min="1812" max="1813" width="12" style="1" customWidth="1"/>
    <col min="1814" max="1814" width="11.44140625" style="1" customWidth="1"/>
    <col min="1815" max="1817" width="11.33203125" style="1" customWidth="1"/>
    <col min="1818" max="1819" width="12.5546875" style="1" customWidth="1"/>
    <col min="1820" max="1820" width="12.33203125" style="1" customWidth="1"/>
    <col min="1821" max="1822" width="11.5546875" style="1" customWidth="1"/>
    <col min="1823" max="1823" width="11.6640625" style="1" customWidth="1"/>
    <col min="1824" max="1824" width="2.109375" style="1" customWidth="1"/>
    <col min="1825" max="1825" width="8.5546875" style="1" customWidth="1"/>
    <col min="1826" max="1826" width="9.88671875" style="1" customWidth="1"/>
    <col min="1827" max="1827" width="8.6640625" style="1" customWidth="1"/>
    <col min="1828" max="1828" width="9.6640625" style="1" customWidth="1"/>
    <col min="1829" max="1829" width="10.109375" style="1" customWidth="1"/>
    <col min="1830" max="1830" width="9.33203125" style="1" customWidth="1"/>
    <col min="1831" max="1832" width="9.6640625" style="1" customWidth="1"/>
    <col min="1833" max="1834" width="9.5546875" style="1" customWidth="1"/>
    <col min="1835" max="1836" width="10" style="1" customWidth="1"/>
    <col min="1837" max="1837" width="12" style="1" customWidth="1"/>
    <col min="1838" max="1838" width="0" style="1" hidden="1" customWidth="1"/>
    <col min="1839" max="1839" width="12.109375" style="1" customWidth="1"/>
    <col min="1840" max="1840" width="11.33203125" style="1" customWidth="1"/>
    <col min="1841" max="1841" width="10.109375" style="1" customWidth="1"/>
    <col min="1842" max="1860" width="0" style="1" hidden="1" customWidth="1"/>
    <col min="1861" max="2063" width="9.109375" style="1"/>
    <col min="2064" max="2064" width="7.109375" style="1" customWidth="1"/>
    <col min="2065" max="2066" width="11.5546875" style="1" customWidth="1"/>
    <col min="2067" max="2067" width="11.6640625" style="1" customWidth="1"/>
    <col min="2068" max="2069" width="12" style="1" customWidth="1"/>
    <col min="2070" max="2070" width="11.44140625" style="1" customWidth="1"/>
    <col min="2071" max="2073" width="11.33203125" style="1" customWidth="1"/>
    <col min="2074" max="2075" width="12.5546875" style="1" customWidth="1"/>
    <col min="2076" max="2076" width="12.33203125" style="1" customWidth="1"/>
    <col min="2077" max="2078" width="11.5546875" style="1" customWidth="1"/>
    <col min="2079" max="2079" width="11.6640625" style="1" customWidth="1"/>
    <col min="2080" max="2080" width="2.109375" style="1" customWidth="1"/>
    <col min="2081" max="2081" width="8.5546875" style="1" customWidth="1"/>
    <col min="2082" max="2082" width="9.88671875" style="1" customWidth="1"/>
    <col min="2083" max="2083" width="8.6640625" style="1" customWidth="1"/>
    <col min="2084" max="2084" width="9.6640625" style="1" customWidth="1"/>
    <col min="2085" max="2085" width="10.109375" style="1" customWidth="1"/>
    <col min="2086" max="2086" width="9.33203125" style="1" customWidth="1"/>
    <col min="2087" max="2088" width="9.6640625" style="1" customWidth="1"/>
    <col min="2089" max="2090" width="9.5546875" style="1" customWidth="1"/>
    <col min="2091" max="2092" width="10" style="1" customWidth="1"/>
    <col min="2093" max="2093" width="12" style="1" customWidth="1"/>
    <col min="2094" max="2094" width="0" style="1" hidden="1" customWidth="1"/>
    <col min="2095" max="2095" width="12.109375" style="1" customWidth="1"/>
    <col min="2096" max="2096" width="11.33203125" style="1" customWidth="1"/>
    <col min="2097" max="2097" width="10.109375" style="1" customWidth="1"/>
    <col min="2098" max="2116" width="0" style="1" hidden="1" customWidth="1"/>
    <col min="2117" max="2319" width="9.109375" style="1"/>
    <col min="2320" max="2320" width="7.109375" style="1" customWidth="1"/>
    <col min="2321" max="2322" width="11.5546875" style="1" customWidth="1"/>
    <col min="2323" max="2323" width="11.6640625" style="1" customWidth="1"/>
    <col min="2324" max="2325" width="12" style="1" customWidth="1"/>
    <col min="2326" max="2326" width="11.44140625" style="1" customWidth="1"/>
    <col min="2327" max="2329" width="11.33203125" style="1" customWidth="1"/>
    <col min="2330" max="2331" width="12.5546875" style="1" customWidth="1"/>
    <col min="2332" max="2332" width="12.33203125" style="1" customWidth="1"/>
    <col min="2333" max="2334" width="11.5546875" style="1" customWidth="1"/>
    <col min="2335" max="2335" width="11.6640625" style="1" customWidth="1"/>
    <col min="2336" max="2336" width="2.109375" style="1" customWidth="1"/>
    <col min="2337" max="2337" width="8.5546875" style="1" customWidth="1"/>
    <col min="2338" max="2338" width="9.88671875" style="1" customWidth="1"/>
    <col min="2339" max="2339" width="8.6640625" style="1" customWidth="1"/>
    <col min="2340" max="2340" width="9.6640625" style="1" customWidth="1"/>
    <col min="2341" max="2341" width="10.109375" style="1" customWidth="1"/>
    <col min="2342" max="2342" width="9.33203125" style="1" customWidth="1"/>
    <col min="2343" max="2344" width="9.6640625" style="1" customWidth="1"/>
    <col min="2345" max="2346" width="9.5546875" style="1" customWidth="1"/>
    <col min="2347" max="2348" width="10" style="1" customWidth="1"/>
    <col min="2349" max="2349" width="12" style="1" customWidth="1"/>
    <col min="2350" max="2350" width="0" style="1" hidden="1" customWidth="1"/>
    <col min="2351" max="2351" width="12.109375" style="1" customWidth="1"/>
    <col min="2352" max="2352" width="11.33203125" style="1" customWidth="1"/>
    <col min="2353" max="2353" width="10.109375" style="1" customWidth="1"/>
    <col min="2354" max="2372" width="0" style="1" hidden="1" customWidth="1"/>
    <col min="2373" max="2575" width="9.109375" style="1"/>
    <col min="2576" max="2576" width="7.109375" style="1" customWidth="1"/>
    <col min="2577" max="2578" width="11.5546875" style="1" customWidth="1"/>
    <col min="2579" max="2579" width="11.6640625" style="1" customWidth="1"/>
    <col min="2580" max="2581" width="12" style="1" customWidth="1"/>
    <col min="2582" max="2582" width="11.44140625" style="1" customWidth="1"/>
    <col min="2583" max="2585" width="11.33203125" style="1" customWidth="1"/>
    <col min="2586" max="2587" width="12.5546875" style="1" customWidth="1"/>
    <col min="2588" max="2588" width="12.33203125" style="1" customWidth="1"/>
    <col min="2589" max="2590" width="11.5546875" style="1" customWidth="1"/>
    <col min="2591" max="2591" width="11.6640625" style="1" customWidth="1"/>
    <col min="2592" max="2592" width="2.109375" style="1" customWidth="1"/>
    <col min="2593" max="2593" width="8.5546875" style="1" customWidth="1"/>
    <col min="2594" max="2594" width="9.88671875" style="1" customWidth="1"/>
    <col min="2595" max="2595" width="8.6640625" style="1" customWidth="1"/>
    <col min="2596" max="2596" width="9.6640625" style="1" customWidth="1"/>
    <col min="2597" max="2597" width="10.109375" style="1" customWidth="1"/>
    <col min="2598" max="2598" width="9.33203125" style="1" customWidth="1"/>
    <col min="2599" max="2600" width="9.6640625" style="1" customWidth="1"/>
    <col min="2601" max="2602" width="9.5546875" style="1" customWidth="1"/>
    <col min="2603" max="2604" width="10" style="1" customWidth="1"/>
    <col min="2605" max="2605" width="12" style="1" customWidth="1"/>
    <col min="2606" max="2606" width="0" style="1" hidden="1" customWidth="1"/>
    <col min="2607" max="2607" width="12.109375" style="1" customWidth="1"/>
    <col min="2608" max="2608" width="11.33203125" style="1" customWidth="1"/>
    <col min="2609" max="2609" width="10.109375" style="1" customWidth="1"/>
    <col min="2610" max="2628" width="0" style="1" hidden="1" customWidth="1"/>
    <col min="2629" max="2831" width="9.109375" style="1"/>
    <col min="2832" max="2832" width="7.109375" style="1" customWidth="1"/>
    <col min="2833" max="2834" width="11.5546875" style="1" customWidth="1"/>
    <col min="2835" max="2835" width="11.6640625" style="1" customWidth="1"/>
    <col min="2836" max="2837" width="12" style="1" customWidth="1"/>
    <col min="2838" max="2838" width="11.44140625" style="1" customWidth="1"/>
    <col min="2839" max="2841" width="11.33203125" style="1" customWidth="1"/>
    <col min="2842" max="2843" width="12.5546875" style="1" customWidth="1"/>
    <col min="2844" max="2844" width="12.33203125" style="1" customWidth="1"/>
    <col min="2845" max="2846" width="11.5546875" style="1" customWidth="1"/>
    <col min="2847" max="2847" width="11.6640625" style="1" customWidth="1"/>
    <col min="2848" max="2848" width="2.109375" style="1" customWidth="1"/>
    <col min="2849" max="2849" width="8.5546875" style="1" customWidth="1"/>
    <col min="2850" max="2850" width="9.88671875" style="1" customWidth="1"/>
    <col min="2851" max="2851" width="8.6640625" style="1" customWidth="1"/>
    <col min="2852" max="2852" width="9.6640625" style="1" customWidth="1"/>
    <col min="2853" max="2853" width="10.109375" style="1" customWidth="1"/>
    <col min="2854" max="2854" width="9.33203125" style="1" customWidth="1"/>
    <col min="2855" max="2856" width="9.6640625" style="1" customWidth="1"/>
    <col min="2857" max="2858" width="9.5546875" style="1" customWidth="1"/>
    <col min="2859" max="2860" width="10" style="1" customWidth="1"/>
    <col min="2861" max="2861" width="12" style="1" customWidth="1"/>
    <col min="2862" max="2862" width="0" style="1" hidden="1" customWidth="1"/>
    <col min="2863" max="2863" width="12.109375" style="1" customWidth="1"/>
    <col min="2864" max="2864" width="11.33203125" style="1" customWidth="1"/>
    <col min="2865" max="2865" width="10.109375" style="1" customWidth="1"/>
    <col min="2866" max="2884" width="0" style="1" hidden="1" customWidth="1"/>
    <col min="2885" max="3087" width="9.109375" style="1"/>
    <col min="3088" max="3088" width="7.109375" style="1" customWidth="1"/>
    <col min="3089" max="3090" width="11.5546875" style="1" customWidth="1"/>
    <col min="3091" max="3091" width="11.6640625" style="1" customWidth="1"/>
    <col min="3092" max="3093" width="12" style="1" customWidth="1"/>
    <col min="3094" max="3094" width="11.44140625" style="1" customWidth="1"/>
    <col min="3095" max="3097" width="11.33203125" style="1" customWidth="1"/>
    <col min="3098" max="3099" width="12.5546875" style="1" customWidth="1"/>
    <col min="3100" max="3100" width="12.33203125" style="1" customWidth="1"/>
    <col min="3101" max="3102" width="11.5546875" style="1" customWidth="1"/>
    <col min="3103" max="3103" width="11.6640625" style="1" customWidth="1"/>
    <col min="3104" max="3104" width="2.109375" style="1" customWidth="1"/>
    <col min="3105" max="3105" width="8.5546875" style="1" customWidth="1"/>
    <col min="3106" max="3106" width="9.88671875" style="1" customWidth="1"/>
    <col min="3107" max="3107" width="8.6640625" style="1" customWidth="1"/>
    <col min="3108" max="3108" width="9.6640625" style="1" customWidth="1"/>
    <col min="3109" max="3109" width="10.109375" style="1" customWidth="1"/>
    <col min="3110" max="3110" width="9.33203125" style="1" customWidth="1"/>
    <col min="3111" max="3112" width="9.6640625" style="1" customWidth="1"/>
    <col min="3113" max="3114" width="9.5546875" style="1" customWidth="1"/>
    <col min="3115" max="3116" width="10" style="1" customWidth="1"/>
    <col min="3117" max="3117" width="12" style="1" customWidth="1"/>
    <col min="3118" max="3118" width="0" style="1" hidden="1" customWidth="1"/>
    <col min="3119" max="3119" width="12.109375" style="1" customWidth="1"/>
    <col min="3120" max="3120" width="11.33203125" style="1" customWidth="1"/>
    <col min="3121" max="3121" width="10.109375" style="1" customWidth="1"/>
    <col min="3122" max="3140" width="0" style="1" hidden="1" customWidth="1"/>
    <col min="3141" max="3343" width="9.109375" style="1"/>
    <col min="3344" max="3344" width="7.109375" style="1" customWidth="1"/>
    <col min="3345" max="3346" width="11.5546875" style="1" customWidth="1"/>
    <col min="3347" max="3347" width="11.6640625" style="1" customWidth="1"/>
    <col min="3348" max="3349" width="12" style="1" customWidth="1"/>
    <col min="3350" max="3350" width="11.44140625" style="1" customWidth="1"/>
    <col min="3351" max="3353" width="11.33203125" style="1" customWidth="1"/>
    <col min="3354" max="3355" width="12.5546875" style="1" customWidth="1"/>
    <col min="3356" max="3356" width="12.33203125" style="1" customWidth="1"/>
    <col min="3357" max="3358" width="11.5546875" style="1" customWidth="1"/>
    <col min="3359" max="3359" width="11.6640625" style="1" customWidth="1"/>
    <col min="3360" max="3360" width="2.109375" style="1" customWidth="1"/>
    <col min="3361" max="3361" width="8.5546875" style="1" customWidth="1"/>
    <col min="3362" max="3362" width="9.88671875" style="1" customWidth="1"/>
    <col min="3363" max="3363" width="8.6640625" style="1" customWidth="1"/>
    <col min="3364" max="3364" width="9.6640625" style="1" customWidth="1"/>
    <col min="3365" max="3365" width="10.109375" style="1" customWidth="1"/>
    <col min="3366" max="3366" width="9.33203125" style="1" customWidth="1"/>
    <col min="3367" max="3368" width="9.6640625" style="1" customWidth="1"/>
    <col min="3369" max="3370" width="9.5546875" style="1" customWidth="1"/>
    <col min="3371" max="3372" width="10" style="1" customWidth="1"/>
    <col min="3373" max="3373" width="12" style="1" customWidth="1"/>
    <col min="3374" max="3374" width="0" style="1" hidden="1" customWidth="1"/>
    <col min="3375" max="3375" width="12.109375" style="1" customWidth="1"/>
    <col min="3376" max="3376" width="11.33203125" style="1" customWidth="1"/>
    <col min="3377" max="3377" width="10.109375" style="1" customWidth="1"/>
    <col min="3378" max="3396" width="0" style="1" hidden="1" customWidth="1"/>
    <col min="3397" max="3599" width="9.109375" style="1"/>
    <col min="3600" max="3600" width="7.109375" style="1" customWidth="1"/>
    <col min="3601" max="3602" width="11.5546875" style="1" customWidth="1"/>
    <col min="3603" max="3603" width="11.6640625" style="1" customWidth="1"/>
    <col min="3604" max="3605" width="12" style="1" customWidth="1"/>
    <col min="3606" max="3606" width="11.44140625" style="1" customWidth="1"/>
    <col min="3607" max="3609" width="11.33203125" style="1" customWidth="1"/>
    <col min="3610" max="3611" width="12.5546875" style="1" customWidth="1"/>
    <col min="3612" max="3612" width="12.33203125" style="1" customWidth="1"/>
    <col min="3613" max="3614" width="11.5546875" style="1" customWidth="1"/>
    <col min="3615" max="3615" width="11.6640625" style="1" customWidth="1"/>
    <col min="3616" max="3616" width="2.109375" style="1" customWidth="1"/>
    <col min="3617" max="3617" width="8.5546875" style="1" customWidth="1"/>
    <col min="3618" max="3618" width="9.88671875" style="1" customWidth="1"/>
    <col min="3619" max="3619" width="8.6640625" style="1" customWidth="1"/>
    <col min="3620" max="3620" width="9.6640625" style="1" customWidth="1"/>
    <col min="3621" max="3621" width="10.109375" style="1" customWidth="1"/>
    <col min="3622" max="3622" width="9.33203125" style="1" customWidth="1"/>
    <col min="3623" max="3624" width="9.6640625" style="1" customWidth="1"/>
    <col min="3625" max="3626" width="9.5546875" style="1" customWidth="1"/>
    <col min="3627" max="3628" width="10" style="1" customWidth="1"/>
    <col min="3629" max="3629" width="12" style="1" customWidth="1"/>
    <col min="3630" max="3630" width="0" style="1" hidden="1" customWidth="1"/>
    <col min="3631" max="3631" width="12.109375" style="1" customWidth="1"/>
    <col min="3632" max="3632" width="11.33203125" style="1" customWidth="1"/>
    <col min="3633" max="3633" width="10.109375" style="1" customWidth="1"/>
    <col min="3634" max="3652" width="0" style="1" hidden="1" customWidth="1"/>
    <col min="3653" max="3855" width="9.109375" style="1"/>
    <col min="3856" max="3856" width="7.109375" style="1" customWidth="1"/>
    <col min="3857" max="3858" width="11.5546875" style="1" customWidth="1"/>
    <col min="3859" max="3859" width="11.6640625" style="1" customWidth="1"/>
    <col min="3860" max="3861" width="12" style="1" customWidth="1"/>
    <col min="3862" max="3862" width="11.44140625" style="1" customWidth="1"/>
    <col min="3863" max="3865" width="11.33203125" style="1" customWidth="1"/>
    <col min="3866" max="3867" width="12.5546875" style="1" customWidth="1"/>
    <col min="3868" max="3868" width="12.33203125" style="1" customWidth="1"/>
    <col min="3869" max="3870" width="11.5546875" style="1" customWidth="1"/>
    <col min="3871" max="3871" width="11.6640625" style="1" customWidth="1"/>
    <col min="3872" max="3872" width="2.109375" style="1" customWidth="1"/>
    <col min="3873" max="3873" width="8.5546875" style="1" customWidth="1"/>
    <col min="3874" max="3874" width="9.88671875" style="1" customWidth="1"/>
    <col min="3875" max="3875" width="8.6640625" style="1" customWidth="1"/>
    <col min="3876" max="3876" width="9.6640625" style="1" customWidth="1"/>
    <col min="3877" max="3877" width="10.109375" style="1" customWidth="1"/>
    <col min="3878" max="3878" width="9.33203125" style="1" customWidth="1"/>
    <col min="3879" max="3880" width="9.6640625" style="1" customWidth="1"/>
    <col min="3881" max="3882" width="9.5546875" style="1" customWidth="1"/>
    <col min="3883" max="3884" width="10" style="1" customWidth="1"/>
    <col min="3885" max="3885" width="12" style="1" customWidth="1"/>
    <col min="3886" max="3886" width="0" style="1" hidden="1" customWidth="1"/>
    <col min="3887" max="3887" width="12.109375" style="1" customWidth="1"/>
    <col min="3888" max="3888" width="11.33203125" style="1" customWidth="1"/>
    <col min="3889" max="3889" width="10.109375" style="1" customWidth="1"/>
    <col min="3890" max="3908" width="0" style="1" hidden="1" customWidth="1"/>
    <col min="3909" max="4111" width="9.109375" style="1"/>
    <col min="4112" max="4112" width="7.109375" style="1" customWidth="1"/>
    <col min="4113" max="4114" width="11.5546875" style="1" customWidth="1"/>
    <col min="4115" max="4115" width="11.6640625" style="1" customWidth="1"/>
    <col min="4116" max="4117" width="12" style="1" customWidth="1"/>
    <col min="4118" max="4118" width="11.44140625" style="1" customWidth="1"/>
    <col min="4119" max="4121" width="11.33203125" style="1" customWidth="1"/>
    <col min="4122" max="4123" width="12.5546875" style="1" customWidth="1"/>
    <col min="4124" max="4124" width="12.33203125" style="1" customWidth="1"/>
    <col min="4125" max="4126" width="11.5546875" style="1" customWidth="1"/>
    <col min="4127" max="4127" width="11.6640625" style="1" customWidth="1"/>
    <col min="4128" max="4128" width="2.109375" style="1" customWidth="1"/>
    <col min="4129" max="4129" width="8.5546875" style="1" customWidth="1"/>
    <col min="4130" max="4130" width="9.88671875" style="1" customWidth="1"/>
    <col min="4131" max="4131" width="8.6640625" style="1" customWidth="1"/>
    <col min="4132" max="4132" width="9.6640625" style="1" customWidth="1"/>
    <col min="4133" max="4133" width="10.109375" style="1" customWidth="1"/>
    <col min="4134" max="4134" width="9.33203125" style="1" customWidth="1"/>
    <col min="4135" max="4136" width="9.6640625" style="1" customWidth="1"/>
    <col min="4137" max="4138" width="9.5546875" style="1" customWidth="1"/>
    <col min="4139" max="4140" width="10" style="1" customWidth="1"/>
    <col min="4141" max="4141" width="12" style="1" customWidth="1"/>
    <col min="4142" max="4142" width="0" style="1" hidden="1" customWidth="1"/>
    <col min="4143" max="4143" width="12.109375" style="1" customWidth="1"/>
    <col min="4144" max="4144" width="11.33203125" style="1" customWidth="1"/>
    <col min="4145" max="4145" width="10.109375" style="1" customWidth="1"/>
    <col min="4146" max="4164" width="0" style="1" hidden="1" customWidth="1"/>
    <col min="4165" max="4367" width="9.109375" style="1"/>
    <col min="4368" max="4368" width="7.109375" style="1" customWidth="1"/>
    <col min="4369" max="4370" width="11.5546875" style="1" customWidth="1"/>
    <col min="4371" max="4371" width="11.6640625" style="1" customWidth="1"/>
    <col min="4372" max="4373" width="12" style="1" customWidth="1"/>
    <col min="4374" max="4374" width="11.44140625" style="1" customWidth="1"/>
    <col min="4375" max="4377" width="11.33203125" style="1" customWidth="1"/>
    <col min="4378" max="4379" width="12.5546875" style="1" customWidth="1"/>
    <col min="4380" max="4380" width="12.33203125" style="1" customWidth="1"/>
    <col min="4381" max="4382" width="11.5546875" style="1" customWidth="1"/>
    <col min="4383" max="4383" width="11.6640625" style="1" customWidth="1"/>
    <col min="4384" max="4384" width="2.109375" style="1" customWidth="1"/>
    <col min="4385" max="4385" width="8.5546875" style="1" customWidth="1"/>
    <col min="4386" max="4386" width="9.88671875" style="1" customWidth="1"/>
    <col min="4387" max="4387" width="8.6640625" style="1" customWidth="1"/>
    <col min="4388" max="4388" width="9.6640625" style="1" customWidth="1"/>
    <col min="4389" max="4389" width="10.109375" style="1" customWidth="1"/>
    <col min="4390" max="4390" width="9.33203125" style="1" customWidth="1"/>
    <col min="4391" max="4392" width="9.6640625" style="1" customWidth="1"/>
    <col min="4393" max="4394" width="9.5546875" style="1" customWidth="1"/>
    <col min="4395" max="4396" width="10" style="1" customWidth="1"/>
    <col min="4397" max="4397" width="12" style="1" customWidth="1"/>
    <col min="4398" max="4398" width="0" style="1" hidden="1" customWidth="1"/>
    <col min="4399" max="4399" width="12.109375" style="1" customWidth="1"/>
    <col min="4400" max="4400" width="11.33203125" style="1" customWidth="1"/>
    <col min="4401" max="4401" width="10.109375" style="1" customWidth="1"/>
    <col min="4402" max="4420" width="0" style="1" hidden="1" customWidth="1"/>
    <col min="4421" max="4623" width="9.109375" style="1"/>
    <col min="4624" max="4624" width="7.109375" style="1" customWidth="1"/>
    <col min="4625" max="4626" width="11.5546875" style="1" customWidth="1"/>
    <col min="4627" max="4627" width="11.6640625" style="1" customWidth="1"/>
    <col min="4628" max="4629" width="12" style="1" customWidth="1"/>
    <col min="4630" max="4630" width="11.44140625" style="1" customWidth="1"/>
    <col min="4631" max="4633" width="11.33203125" style="1" customWidth="1"/>
    <col min="4634" max="4635" width="12.5546875" style="1" customWidth="1"/>
    <col min="4636" max="4636" width="12.33203125" style="1" customWidth="1"/>
    <col min="4637" max="4638" width="11.5546875" style="1" customWidth="1"/>
    <col min="4639" max="4639" width="11.6640625" style="1" customWidth="1"/>
    <col min="4640" max="4640" width="2.109375" style="1" customWidth="1"/>
    <col min="4641" max="4641" width="8.5546875" style="1" customWidth="1"/>
    <col min="4642" max="4642" width="9.88671875" style="1" customWidth="1"/>
    <col min="4643" max="4643" width="8.6640625" style="1" customWidth="1"/>
    <col min="4644" max="4644" width="9.6640625" style="1" customWidth="1"/>
    <col min="4645" max="4645" width="10.109375" style="1" customWidth="1"/>
    <col min="4646" max="4646" width="9.33203125" style="1" customWidth="1"/>
    <col min="4647" max="4648" width="9.6640625" style="1" customWidth="1"/>
    <col min="4649" max="4650" width="9.5546875" style="1" customWidth="1"/>
    <col min="4651" max="4652" width="10" style="1" customWidth="1"/>
    <col min="4653" max="4653" width="12" style="1" customWidth="1"/>
    <col min="4654" max="4654" width="0" style="1" hidden="1" customWidth="1"/>
    <col min="4655" max="4655" width="12.109375" style="1" customWidth="1"/>
    <col min="4656" max="4656" width="11.33203125" style="1" customWidth="1"/>
    <col min="4657" max="4657" width="10.109375" style="1" customWidth="1"/>
    <col min="4658" max="4676" width="0" style="1" hidden="1" customWidth="1"/>
    <col min="4677" max="4879" width="9.109375" style="1"/>
    <col min="4880" max="4880" width="7.109375" style="1" customWidth="1"/>
    <col min="4881" max="4882" width="11.5546875" style="1" customWidth="1"/>
    <col min="4883" max="4883" width="11.6640625" style="1" customWidth="1"/>
    <col min="4884" max="4885" width="12" style="1" customWidth="1"/>
    <col min="4886" max="4886" width="11.44140625" style="1" customWidth="1"/>
    <col min="4887" max="4889" width="11.33203125" style="1" customWidth="1"/>
    <col min="4890" max="4891" width="12.5546875" style="1" customWidth="1"/>
    <col min="4892" max="4892" width="12.33203125" style="1" customWidth="1"/>
    <col min="4893" max="4894" width="11.5546875" style="1" customWidth="1"/>
    <col min="4895" max="4895" width="11.6640625" style="1" customWidth="1"/>
    <col min="4896" max="4896" width="2.109375" style="1" customWidth="1"/>
    <col min="4897" max="4897" width="8.5546875" style="1" customWidth="1"/>
    <col min="4898" max="4898" width="9.88671875" style="1" customWidth="1"/>
    <col min="4899" max="4899" width="8.6640625" style="1" customWidth="1"/>
    <col min="4900" max="4900" width="9.6640625" style="1" customWidth="1"/>
    <col min="4901" max="4901" width="10.109375" style="1" customWidth="1"/>
    <col min="4902" max="4902" width="9.33203125" style="1" customWidth="1"/>
    <col min="4903" max="4904" width="9.6640625" style="1" customWidth="1"/>
    <col min="4905" max="4906" width="9.5546875" style="1" customWidth="1"/>
    <col min="4907" max="4908" width="10" style="1" customWidth="1"/>
    <col min="4909" max="4909" width="12" style="1" customWidth="1"/>
    <col min="4910" max="4910" width="0" style="1" hidden="1" customWidth="1"/>
    <col min="4911" max="4911" width="12.109375" style="1" customWidth="1"/>
    <col min="4912" max="4912" width="11.33203125" style="1" customWidth="1"/>
    <col min="4913" max="4913" width="10.109375" style="1" customWidth="1"/>
    <col min="4914" max="4932" width="0" style="1" hidden="1" customWidth="1"/>
    <col min="4933" max="5135" width="9.109375" style="1"/>
    <col min="5136" max="5136" width="7.109375" style="1" customWidth="1"/>
    <col min="5137" max="5138" width="11.5546875" style="1" customWidth="1"/>
    <col min="5139" max="5139" width="11.6640625" style="1" customWidth="1"/>
    <col min="5140" max="5141" width="12" style="1" customWidth="1"/>
    <col min="5142" max="5142" width="11.44140625" style="1" customWidth="1"/>
    <col min="5143" max="5145" width="11.33203125" style="1" customWidth="1"/>
    <col min="5146" max="5147" width="12.5546875" style="1" customWidth="1"/>
    <col min="5148" max="5148" width="12.33203125" style="1" customWidth="1"/>
    <col min="5149" max="5150" width="11.5546875" style="1" customWidth="1"/>
    <col min="5151" max="5151" width="11.6640625" style="1" customWidth="1"/>
    <col min="5152" max="5152" width="2.109375" style="1" customWidth="1"/>
    <col min="5153" max="5153" width="8.5546875" style="1" customWidth="1"/>
    <col min="5154" max="5154" width="9.88671875" style="1" customWidth="1"/>
    <col min="5155" max="5155" width="8.6640625" style="1" customWidth="1"/>
    <col min="5156" max="5156" width="9.6640625" style="1" customWidth="1"/>
    <col min="5157" max="5157" width="10.109375" style="1" customWidth="1"/>
    <col min="5158" max="5158" width="9.33203125" style="1" customWidth="1"/>
    <col min="5159" max="5160" width="9.6640625" style="1" customWidth="1"/>
    <col min="5161" max="5162" width="9.5546875" style="1" customWidth="1"/>
    <col min="5163" max="5164" width="10" style="1" customWidth="1"/>
    <col min="5165" max="5165" width="12" style="1" customWidth="1"/>
    <col min="5166" max="5166" width="0" style="1" hidden="1" customWidth="1"/>
    <col min="5167" max="5167" width="12.109375" style="1" customWidth="1"/>
    <col min="5168" max="5168" width="11.33203125" style="1" customWidth="1"/>
    <col min="5169" max="5169" width="10.109375" style="1" customWidth="1"/>
    <col min="5170" max="5188" width="0" style="1" hidden="1" customWidth="1"/>
    <col min="5189" max="5391" width="9.109375" style="1"/>
    <col min="5392" max="5392" width="7.109375" style="1" customWidth="1"/>
    <col min="5393" max="5394" width="11.5546875" style="1" customWidth="1"/>
    <col min="5395" max="5395" width="11.6640625" style="1" customWidth="1"/>
    <col min="5396" max="5397" width="12" style="1" customWidth="1"/>
    <col min="5398" max="5398" width="11.44140625" style="1" customWidth="1"/>
    <col min="5399" max="5401" width="11.33203125" style="1" customWidth="1"/>
    <col min="5402" max="5403" width="12.5546875" style="1" customWidth="1"/>
    <col min="5404" max="5404" width="12.33203125" style="1" customWidth="1"/>
    <col min="5405" max="5406" width="11.5546875" style="1" customWidth="1"/>
    <col min="5407" max="5407" width="11.6640625" style="1" customWidth="1"/>
    <col min="5408" max="5408" width="2.109375" style="1" customWidth="1"/>
    <col min="5409" max="5409" width="8.5546875" style="1" customWidth="1"/>
    <col min="5410" max="5410" width="9.88671875" style="1" customWidth="1"/>
    <col min="5411" max="5411" width="8.6640625" style="1" customWidth="1"/>
    <col min="5412" max="5412" width="9.6640625" style="1" customWidth="1"/>
    <col min="5413" max="5413" width="10.109375" style="1" customWidth="1"/>
    <col min="5414" max="5414" width="9.33203125" style="1" customWidth="1"/>
    <col min="5415" max="5416" width="9.6640625" style="1" customWidth="1"/>
    <col min="5417" max="5418" width="9.5546875" style="1" customWidth="1"/>
    <col min="5419" max="5420" width="10" style="1" customWidth="1"/>
    <col min="5421" max="5421" width="12" style="1" customWidth="1"/>
    <col min="5422" max="5422" width="0" style="1" hidden="1" customWidth="1"/>
    <col min="5423" max="5423" width="12.109375" style="1" customWidth="1"/>
    <col min="5424" max="5424" width="11.33203125" style="1" customWidth="1"/>
    <col min="5425" max="5425" width="10.109375" style="1" customWidth="1"/>
    <col min="5426" max="5444" width="0" style="1" hidden="1" customWidth="1"/>
    <col min="5445" max="5647" width="9.109375" style="1"/>
    <col min="5648" max="5648" width="7.109375" style="1" customWidth="1"/>
    <col min="5649" max="5650" width="11.5546875" style="1" customWidth="1"/>
    <col min="5651" max="5651" width="11.6640625" style="1" customWidth="1"/>
    <col min="5652" max="5653" width="12" style="1" customWidth="1"/>
    <col min="5654" max="5654" width="11.44140625" style="1" customWidth="1"/>
    <col min="5655" max="5657" width="11.33203125" style="1" customWidth="1"/>
    <col min="5658" max="5659" width="12.5546875" style="1" customWidth="1"/>
    <col min="5660" max="5660" width="12.33203125" style="1" customWidth="1"/>
    <col min="5661" max="5662" width="11.5546875" style="1" customWidth="1"/>
    <col min="5663" max="5663" width="11.6640625" style="1" customWidth="1"/>
    <col min="5664" max="5664" width="2.109375" style="1" customWidth="1"/>
    <col min="5665" max="5665" width="8.5546875" style="1" customWidth="1"/>
    <col min="5666" max="5666" width="9.88671875" style="1" customWidth="1"/>
    <col min="5667" max="5667" width="8.6640625" style="1" customWidth="1"/>
    <col min="5668" max="5668" width="9.6640625" style="1" customWidth="1"/>
    <col min="5669" max="5669" width="10.109375" style="1" customWidth="1"/>
    <col min="5670" max="5670" width="9.33203125" style="1" customWidth="1"/>
    <col min="5671" max="5672" width="9.6640625" style="1" customWidth="1"/>
    <col min="5673" max="5674" width="9.5546875" style="1" customWidth="1"/>
    <col min="5675" max="5676" width="10" style="1" customWidth="1"/>
    <col min="5677" max="5677" width="12" style="1" customWidth="1"/>
    <col min="5678" max="5678" width="0" style="1" hidden="1" customWidth="1"/>
    <col min="5679" max="5679" width="12.109375" style="1" customWidth="1"/>
    <col min="5680" max="5680" width="11.33203125" style="1" customWidth="1"/>
    <col min="5681" max="5681" width="10.109375" style="1" customWidth="1"/>
    <col min="5682" max="5700" width="0" style="1" hidden="1" customWidth="1"/>
    <col min="5701" max="5903" width="9.109375" style="1"/>
    <col min="5904" max="5904" width="7.109375" style="1" customWidth="1"/>
    <col min="5905" max="5906" width="11.5546875" style="1" customWidth="1"/>
    <col min="5907" max="5907" width="11.6640625" style="1" customWidth="1"/>
    <col min="5908" max="5909" width="12" style="1" customWidth="1"/>
    <col min="5910" max="5910" width="11.44140625" style="1" customWidth="1"/>
    <col min="5911" max="5913" width="11.33203125" style="1" customWidth="1"/>
    <col min="5914" max="5915" width="12.5546875" style="1" customWidth="1"/>
    <col min="5916" max="5916" width="12.33203125" style="1" customWidth="1"/>
    <col min="5917" max="5918" width="11.5546875" style="1" customWidth="1"/>
    <col min="5919" max="5919" width="11.6640625" style="1" customWidth="1"/>
    <col min="5920" max="5920" width="2.109375" style="1" customWidth="1"/>
    <col min="5921" max="5921" width="8.5546875" style="1" customWidth="1"/>
    <col min="5922" max="5922" width="9.88671875" style="1" customWidth="1"/>
    <col min="5923" max="5923" width="8.6640625" style="1" customWidth="1"/>
    <col min="5924" max="5924" width="9.6640625" style="1" customWidth="1"/>
    <col min="5925" max="5925" width="10.109375" style="1" customWidth="1"/>
    <col min="5926" max="5926" width="9.33203125" style="1" customWidth="1"/>
    <col min="5927" max="5928" width="9.6640625" style="1" customWidth="1"/>
    <col min="5929" max="5930" width="9.5546875" style="1" customWidth="1"/>
    <col min="5931" max="5932" width="10" style="1" customWidth="1"/>
    <col min="5933" max="5933" width="12" style="1" customWidth="1"/>
    <col min="5934" max="5934" width="0" style="1" hidden="1" customWidth="1"/>
    <col min="5935" max="5935" width="12.109375" style="1" customWidth="1"/>
    <col min="5936" max="5936" width="11.33203125" style="1" customWidth="1"/>
    <col min="5937" max="5937" width="10.109375" style="1" customWidth="1"/>
    <col min="5938" max="5956" width="0" style="1" hidden="1" customWidth="1"/>
    <col min="5957" max="6159" width="9.109375" style="1"/>
    <col min="6160" max="6160" width="7.109375" style="1" customWidth="1"/>
    <col min="6161" max="6162" width="11.5546875" style="1" customWidth="1"/>
    <col min="6163" max="6163" width="11.6640625" style="1" customWidth="1"/>
    <col min="6164" max="6165" width="12" style="1" customWidth="1"/>
    <col min="6166" max="6166" width="11.44140625" style="1" customWidth="1"/>
    <col min="6167" max="6169" width="11.33203125" style="1" customWidth="1"/>
    <col min="6170" max="6171" width="12.5546875" style="1" customWidth="1"/>
    <col min="6172" max="6172" width="12.33203125" style="1" customWidth="1"/>
    <col min="6173" max="6174" width="11.5546875" style="1" customWidth="1"/>
    <col min="6175" max="6175" width="11.6640625" style="1" customWidth="1"/>
    <col min="6176" max="6176" width="2.109375" style="1" customWidth="1"/>
    <col min="6177" max="6177" width="8.5546875" style="1" customWidth="1"/>
    <col min="6178" max="6178" width="9.88671875" style="1" customWidth="1"/>
    <col min="6179" max="6179" width="8.6640625" style="1" customWidth="1"/>
    <col min="6180" max="6180" width="9.6640625" style="1" customWidth="1"/>
    <col min="6181" max="6181" width="10.109375" style="1" customWidth="1"/>
    <col min="6182" max="6182" width="9.33203125" style="1" customWidth="1"/>
    <col min="6183" max="6184" width="9.6640625" style="1" customWidth="1"/>
    <col min="6185" max="6186" width="9.5546875" style="1" customWidth="1"/>
    <col min="6187" max="6188" width="10" style="1" customWidth="1"/>
    <col min="6189" max="6189" width="12" style="1" customWidth="1"/>
    <col min="6190" max="6190" width="0" style="1" hidden="1" customWidth="1"/>
    <col min="6191" max="6191" width="12.109375" style="1" customWidth="1"/>
    <col min="6192" max="6192" width="11.33203125" style="1" customWidth="1"/>
    <col min="6193" max="6193" width="10.109375" style="1" customWidth="1"/>
    <col min="6194" max="6212" width="0" style="1" hidden="1" customWidth="1"/>
    <col min="6213" max="6415" width="9.109375" style="1"/>
    <col min="6416" max="6416" width="7.109375" style="1" customWidth="1"/>
    <col min="6417" max="6418" width="11.5546875" style="1" customWidth="1"/>
    <col min="6419" max="6419" width="11.6640625" style="1" customWidth="1"/>
    <col min="6420" max="6421" width="12" style="1" customWidth="1"/>
    <col min="6422" max="6422" width="11.44140625" style="1" customWidth="1"/>
    <col min="6423" max="6425" width="11.33203125" style="1" customWidth="1"/>
    <col min="6426" max="6427" width="12.5546875" style="1" customWidth="1"/>
    <col min="6428" max="6428" width="12.33203125" style="1" customWidth="1"/>
    <col min="6429" max="6430" width="11.5546875" style="1" customWidth="1"/>
    <col min="6431" max="6431" width="11.6640625" style="1" customWidth="1"/>
    <col min="6432" max="6432" width="2.109375" style="1" customWidth="1"/>
    <col min="6433" max="6433" width="8.5546875" style="1" customWidth="1"/>
    <col min="6434" max="6434" width="9.88671875" style="1" customWidth="1"/>
    <col min="6435" max="6435" width="8.6640625" style="1" customWidth="1"/>
    <col min="6436" max="6436" width="9.6640625" style="1" customWidth="1"/>
    <col min="6437" max="6437" width="10.109375" style="1" customWidth="1"/>
    <col min="6438" max="6438" width="9.33203125" style="1" customWidth="1"/>
    <col min="6439" max="6440" width="9.6640625" style="1" customWidth="1"/>
    <col min="6441" max="6442" width="9.5546875" style="1" customWidth="1"/>
    <col min="6443" max="6444" width="10" style="1" customWidth="1"/>
    <col min="6445" max="6445" width="12" style="1" customWidth="1"/>
    <col min="6446" max="6446" width="0" style="1" hidden="1" customWidth="1"/>
    <col min="6447" max="6447" width="12.109375" style="1" customWidth="1"/>
    <col min="6448" max="6448" width="11.33203125" style="1" customWidth="1"/>
    <col min="6449" max="6449" width="10.109375" style="1" customWidth="1"/>
    <col min="6450" max="6468" width="0" style="1" hidden="1" customWidth="1"/>
    <col min="6469" max="6671" width="9.109375" style="1"/>
    <col min="6672" max="6672" width="7.109375" style="1" customWidth="1"/>
    <col min="6673" max="6674" width="11.5546875" style="1" customWidth="1"/>
    <col min="6675" max="6675" width="11.6640625" style="1" customWidth="1"/>
    <col min="6676" max="6677" width="12" style="1" customWidth="1"/>
    <col min="6678" max="6678" width="11.44140625" style="1" customWidth="1"/>
    <col min="6679" max="6681" width="11.33203125" style="1" customWidth="1"/>
    <col min="6682" max="6683" width="12.5546875" style="1" customWidth="1"/>
    <col min="6684" max="6684" width="12.33203125" style="1" customWidth="1"/>
    <col min="6685" max="6686" width="11.5546875" style="1" customWidth="1"/>
    <col min="6687" max="6687" width="11.6640625" style="1" customWidth="1"/>
    <col min="6688" max="6688" width="2.109375" style="1" customWidth="1"/>
    <col min="6689" max="6689" width="8.5546875" style="1" customWidth="1"/>
    <col min="6690" max="6690" width="9.88671875" style="1" customWidth="1"/>
    <col min="6691" max="6691" width="8.6640625" style="1" customWidth="1"/>
    <col min="6692" max="6692" width="9.6640625" style="1" customWidth="1"/>
    <col min="6693" max="6693" width="10.109375" style="1" customWidth="1"/>
    <col min="6694" max="6694" width="9.33203125" style="1" customWidth="1"/>
    <col min="6695" max="6696" width="9.6640625" style="1" customWidth="1"/>
    <col min="6697" max="6698" width="9.5546875" style="1" customWidth="1"/>
    <col min="6699" max="6700" width="10" style="1" customWidth="1"/>
    <col min="6701" max="6701" width="12" style="1" customWidth="1"/>
    <col min="6702" max="6702" width="0" style="1" hidden="1" customWidth="1"/>
    <col min="6703" max="6703" width="12.109375" style="1" customWidth="1"/>
    <col min="6704" max="6704" width="11.33203125" style="1" customWidth="1"/>
    <col min="6705" max="6705" width="10.109375" style="1" customWidth="1"/>
    <col min="6706" max="6724" width="0" style="1" hidden="1" customWidth="1"/>
    <col min="6725" max="6927" width="9.109375" style="1"/>
    <col min="6928" max="6928" width="7.109375" style="1" customWidth="1"/>
    <col min="6929" max="6930" width="11.5546875" style="1" customWidth="1"/>
    <col min="6931" max="6931" width="11.6640625" style="1" customWidth="1"/>
    <col min="6932" max="6933" width="12" style="1" customWidth="1"/>
    <col min="6934" max="6934" width="11.44140625" style="1" customWidth="1"/>
    <col min="6935" max="6937" width="11.33203125" style="1" customWidth="1"/>
    <col min="6938" max="6939" width="12.5546875" style="1" customWidth="1"/>
    <col min="6940" max="6940" width="12.33203125" style="1" customWidth="1"/>
    <col min="6941" max="6942" width="11.5546875" style="1" customWidth="1"/>
    <col min="6943" max="6943" width="11.6640625" style="1" customWidth="1"/>
    <col min="6944" max="6944" width="2.109375" style="1" customWidth="1"/>
    <col min="6945" max="6945" width="8.5546875" style="1" customWidth="1"/>
    <col min="6946" max="6946" width="9.88671875" style="1" customWidth="1"/>
    <col min="6947" max="6947" width="8.6640625" style="1" customWidth="1"/>
    <col min="6948" max="6948" width="9.6640625" style="1" customWidth="1"/>
    <col min="6949" max="6949" width="10.109375" style="1" customWidth="1"/>
    <col min="6950" max="6950" width="9.33203125" style="1" customWidth="1"/>
    <col min="6951" max="6952" width="9.6640625" style="1" customWidth="1"/>
    <col min="6953" max="6954" width="9.5546875" style="1" customWidth="1"/>
    <col min="6955" max="6956" width="10" style="1" customWidth="1"/>
    <col min="6957" max="6957" width="12" style="1" customWidth="1"/>
    <col min="6958" max="6958" width="0" style="1" hidden="1" customWidth="1"/>
    <col min="6959" max="6959" width="12.109375" style="1" customWidth="1"/>
    <col min="6960" max="6960" width="11.33203125" style="1" customWidth="1"/>
    <col min="6961" max="6961" width="10.109375" style="1" customWidth="1"/>
    <col min="6962" max="6980" width="0" style="1" hidden="1" customWidth="1"/>
    <col min="6981" max="7183" width="9.109375" style="1"/>
    <col min="7184" max="7184" width="7.109375" style="1" customWidth="1"/>
    <col min="7185" max="7186" width="11.5546875" style="1" customWidth="1"/>
    <col min="7187" max="7187" width="11.6640625" style="1" customWidth="1"/>
    <col min="7188" max="7189" width="12" style="1" customWidth="1"/>
    <col min="7190" max="7190" width="11.44140625" style="1" customWidth="1"/>
    <col min="7191" max="7193" width="11.33203125" style="1" customWidth="1"/>
    <col min="7194" max="7195" width="12.5546875" style="1" customWidth="1"/>
    <col min="7196" max="7196" width="12.33203125" style="1" customWidth="1"/>
    <col min="7197" max="7198" width="11.5546875" style="1" customWidth="1"/>
    <col min="7199" max="7199" width="11.6640625" style="1" customWidth="1"/>
    <col min="7200" max="7200" width="2.109375" style="1" customWidth="1"/>
    <col min="7201" max="7201" width="8.5546875" style="1" customWidth="1"/>
    <col min="7202" max="7202" width="9.88671875" style="1" customWidth="1"/>
    <col min="7203" max="7203" width="8.6640625" style="1" customWidth="1"/>
    <col min="7204" max="7204" width="9.6640625" style="1" customWidth="1"/>
    <col min="7205" max="7205" width="10.109375" style="1" customWidth="1"/>
    <col min="7206" max="7206" width="9.33203125" style="1" customWidth="1"/>
    <col min="7207" max="7208" width="9.6640625" style="1" customWidth="1"/>
    <col min="7209" max="7210" width="9.5546875" style="1" customWidth="1"/>
    <col min="7211" max="7212" width="10" style="1" customWidth="1"/>
    <col min="7213" max="7213" width="12" style="1" customWidth="1"/>
    <col min="7214" max="7214" width="0" style="1" hidden="1" customWidth="1"/>
    <col min="7215" max="7215" width="12.109375" style="1" customWidth="1"/>
    <col min="7216" max="7216" width="11.33203125" style="1" customWidth="1"/>
    <col min="7217" max="7217" width="10.109375" style="1" customWidth="1"/>
    <col min="7218" max="7236" width="0" style="1" hidden="1" customWidth="1"/>
    <col min="7237" max="7439" width="9.109375" style="1"/>
    <col min="7440" max="7440" width="7.109375" style="1" customWidth="1"/>
    <col min="7441" max="7442" width="11.5546875" style="1" customWidth="1"/>
    <col min="7443" max="7443" width="11.6640625" style="1" customWidth="1"/>
    <col min="7444" max="7445" width="12" style="1" customWidth="1"/>
    <col min="7446" max="7446" width="11.44140625" style="1" customWidth="1"/>
    <col min="7447" max="7449" width="11.33203125" style="1" customWidth="1"/>
    <col min="7450" max="7451" width="12.5546875" style="1" customWidth="1"/>
    <col min="7452" max="7452" width="12.33203125" style="1" customWidth="1"/>
    <col min="7453" max="7454" width="11.5546875" style="1" customWidth="1"/>
    <col min="7455" max="7455" width="11.6640625" style="1" customWidth="1"/>
    <col min="7456" max="7456" width="2.109375" style="1" customWidth="1"/>
    <col min="7457" max="7457" width="8.5546875" style="1" customWidth="1"/>
    <col min="7458" max="7458" width="9.88671875" style="1" customWidth="1"/>
    <col min="7459" max="7459" width="8.6640625" style="1" customWidth="1"/>
    <col min="7460" max="7460" width="9.6640625" style="1" customWidth="1"/>
    <col min="7461" max="7461" width="10.109375" style="1" customWidth="1"/>
    <col min="7462" max="7462" width="9.33203125" style="1" customWidth="1"/>
    <col min="7463" max="7464" width="9.6640625" style="1" customWidth="1"/>
    <col min="7465" max="7466" width="9.5546875" style="1" customWidth="1"/>
    <col min="7467" max="7468" width="10" style="1" customWidth="1"/>
    <col min="7469" max="7469" width="12" style="1" customWidth="1"/>
    <col min="7470" max="7470" width="0" style="1" hidden="1" customWidth="1"/>
    <col min="7471" max="7471" width="12.109375" style="1" customWidth="1"/>
    <col min="7472" max="7472" width="11.33203125" style="1" customWidth="1"/>
    <col min="7473" max="7473" width="10.109375" style="1" customWidth="1"/>
    <col min="7474" max="7492" width="0" style="1" hidden="1" customWidth="1"/>
    <col min="7493" max="7695" width="9.109375" style="1"/>
    <col min="7696" max="7696" width="7.109375" style="1" customWidth="1"/>
    <col min="7697" max="7698" width="11.5546875" style="1" customWidth="1"/>
    <col min="7699" max="7699" width="11.6640625" style="1" customWidth="1"/>
    <col min="7700" max="7701" width="12" style="1" customWidth="1"/>
    <col min="7702" max="7702" width="11.44140625" style="1" customWidth="1"/>
    <col min="7703" max="7705" width="11.33203125" style="1" customWidth="1"/>
    <col min="7706" max="7707" width="12.5546875" style="1" customWidth="1"/>
    <col min="7708" max="7708" width="12.33203125" style="1" customWidth="1"/>
    <col min="7709" max="7710" width="11.5546875" style="1" customWidth="1"/>
    <col min="7711" max="7711" width="11.6640625" style="1" customWidth="1"/>
    <col min="7712" max="7712" width="2.109375" style="1" customWidth="1"/>
    <col min="7713" max="7713" width="8.5546875" style="1" customWidth="1"/>
    <col min="7714" max="7714" width="9.88671875" style="1" customWidth="1"/>
    <col min="7715" max="7715" width="8.6640625" style="1" customWidth="1"/>
    <col min="7716" max="7716" width="9.6640625" style="1" customWidth="1"/>
    <col min="7717" max="7717" width="10.109375" style="1" customWidth="1"/>
    <col min="7718" max="7718" width="9.33203125" style="1" customWidth="1"/>
    <col min="7719" max="7720" width="9.6640625" style="1" customWidth="1"/>
    <col min="7721" max="7722" width="9.5546875" style="1" customWidth="1"/>
    <col min="7723" max="7724" width="10" style="1" customWidth="1"/>
    <col min="7725" max="7725" width="12" style="1" customWidth="1"/>
    <col min="7726" max="7726" width="0" style="1" hidden="1" customWidth="1"/>
    <col min="7727" max="7727" width="12.109375" style="1" customWidth="1"/>
    <col min="7728" max="7728" width="11.33203125" style="1" customWidth="1"/>
    <col min="7729" max="7729" width="10.109375" style="1" customWidth="1"/>
    <col min="7730" max="7748" width="0" style="1" hidden="1" customWidth="1"/>
    <col min="7749" max="7951" width="9.109375" style="1"/>
    <col min="7952" max="7952" width="7.109375" style="1" customWidth="1"/>
    <col min="7953" max="7954" width="11.5546875" style="1" customWidth="1"/>
    <col min="7955" max="7955" width="11.6640625" style="1" customWidth="1"/>
    <col min="7956" max="7957" width="12" style="1" customWidth="1"/>
    <col min="7958" max="7958" width="11.44140625" style="1" customWidth="1"/>
    <col min="7959" max="7961" width="11.33203125" style="1" customWidth="1"/>
    <col min="7962" max="7963" width="12.5546875" style="1" customWidth="1"/>
    <col min="7964" max="7964" width="12.33203125" style="1" customWidth="1"/>
    <col min="7965" max="7966" width="11.5546875" style="1" customWidth="1"/>
    <col min="7967" max="7967" width="11.6640625" style="1" customWidth="1"/>
    <col min="7968" max="7968" width="2.109375" style="1" customWidth="1"/>
    <col min="7969" max="7969" width="8.5546875" style="1" customWidth="1"/>
    <col min="7970" max="7970" width="9.88671875" style="1" customWidth="1"/>
    <col min="7971" max="7971" width="8.6640625" style="1" customWidth="1"/>
    <col min="7972" max="7972" width="9.6640625" style="1" customWidth="1"/>
    <col min="7973" max="7973" width="10.109375" style="1" customWidth="1"/>
    <col min="7974" max="7974" width="9.33203125" style="1" customWidth="1"/>
    <col min="7975" max="7976" width="9.6640625" style="1" customWidth="1"/>
    <col min="7977" max="7978" width="9.5546875" style="1" customWidth="1"/>
    <col min="7979" max="7980" width="10" style="1" customWidth="1"/>
    <col min="7981" max="7981" width="12" style="1" customWidth="1"/>
    <col min="7982" max="7982" width="0" style="1" hidden="1" customWidth="1"/>
    <col min="7983" max="7983" width="12.109375" style="1" customWidth="1"/>
    <col min="7984" max="7984" width="11.33203125" style="1" customWidth="1"/>
    <col min="7985" max="7985" width="10.109375" style="1" customWidth="1"/>
    <col min="7986" max="8004" width="0" style="1" hidden="1" customWidth="1"/>
    <col min="8005" max="8207" width="9.109375" style="1"/>
    <col min="8208" max="8208" width="7.109375" style="1" customWidth="1"/>
    <col min="8209" max="8210" width="11.5546875" style="1" customWidth="1"/>
    <col min="8211" max="8211" width="11.6640625" style="1" customWidth="1"/>
    <col min="8212" max="8213" width="12" style="1" customWidth="1"/>
    <col min="8214" max="8214" width="11.44140625" style="1" customWidth="1"/>
    <col min="8215" max="8217" width="11.33203125" style="1" customWidth="1"/>
    <col min="8218" max="8219" width="12.5546875" style="1" customWidth="1"/>
    <col min="8220" max="8220" width="12.33203125" style="1" customWidth="1"/>
    <col min="8221" max="8222" width="11.5546875" style="1" customWidth="1"/>
    <col min="8223" max="8223" width="11.6640625" style="1" customWidth="1"/>
    <col min="8224" max="8224" width="2.109375" style="1" customWidth="1"/>
    <col min="8225" max="8225" width="8.5546875" style="1" customWidth="1"/>
    <col min="8226" max="8226" width="9.88671875" style="1" customWidth="1"/>
    <col min="8227" max="8227" width="8.6640625" style="1" customWidth="1"/>
    <col min="8228" max="8228" width="9.6640625" style="1" customWidth="1"/>
    <col min="8229" max="8229" width="10.109375" style="1" customWidth="1"/>
    <col min="8230" max="8230" width="9.33203125" style="1" customWidth="1"/>
    <col min="8231" max="8232" width="9.6640625" style="1" customWidth="1"/>
    <col min="8233" max="8234" width="9.5546875" style="1" customWidth="1"/>
    <col min="8235" max="8236" width="10" style="1" customWidth="1"/>
    <col min="8237" max="8237" width="12" style="1" customWidth="1"/>
    <col min="8238" max="8238" width="0" style="1" hidden="1" customWidth="1"/>
    <col min="8239" max="8239" width="12.109375" style="1" customWidth="1"/>
    <col min="8240" max="8240" width="11.33203125" style="1" customWidth="1"/>
    <col min="8241" max="8241" width="10.109375" style="1" customWidth="1"/>
    <col min="8242" max="8260" width="0" style="1" hidden="1" customWidth="1"/>
    <col min="8261" max="8463" width="9.109375" style="1"/>
    <col min="8464" max="8464" width="7.109375" style="1" customWidth="1"/>
    <col min="8465" max="8466" width="11.5546875" style="1" customWidth="1"/>
    <col min="8467" max="8467" width="11.6640625" style="1" customWidth="1"/>
    <col min="8468" max="8469" width="12" style="1" customWidth="1"/>
    <col min="8470" max="8470" width="11.44140625" style="1" customWidth="1"/>
    <col min="8471" max="8473" width="11.33203125" style="1" customWidth="1"/>
    <col min="8474" max="8475" width="12.5546875" style="1" customWidth="1"/>
    <col min="8476" max="8476" width="12.33203125" style="1" customWidth="1"/>
    <col min="8477" max="8478" width="11.5546875" style="1" customWidth="1"/>
    <col min="8479" max="8479" width="11.6640625" style="1" customWidth="1"/>
    <col min="8480" max="8480" width="2.109375" style="1" customWidth="1"/>
    <col min="8481" max="8481" width="8.5546875" style="1" customWidth="1"/>
    <col min="8482" max="8482" width="9.88671875" style="1" customWidth="1"/>
    <col min="8483" max="8483" width="8.6640625" style="1" customWidth="1"/>
    <col min="8484" max="8484" width="9.6640625" style="1" customWidth="1"/>
    <col min="8485" max="8485" width="10.109375" style="1" customWidth="1"/>
    <col min="8486" max="8486" width="9.33203125" style="1" customWidth="1"/>
    <col min="8487" max="8488" width="9.6640625" style="1" customWidth="1"/>
    <col min="8489" max="8490" width="9.5546875" style="1" customWidth="1"/>
    <col min="8491" max="8492" width="10" style="1" customWidth="1"/>
    <col min="8493" max="8493" width="12" style="1" customWidth="1"/>
    <col min="8494" max="8494" width="0" style="1" hidden="1" customWidth="1"/>
    <col min="8495" max="8495" width="12.109375" style="1" customWidth="1"/>
    <col min="8496" max="8496" width="11.33203125" style="1" customWidth="1"/>
    <col min="8497" max="8497" width="10.109375" style="1" customWidth="1"/>
    <col min="8498" max="8516" width="0" style="1" hidden="1" customWidth="1"/>
    <col min="8517" max="8719" width="9.109375" style="1"/>
    <col min="8720" max="8720" width="7.109375" style="1" customWidth="1"/>
    <col min="8721" max="8722" width="11.5546875" style="1" customWidth="1"/>
    <col min="8723" max="8723" width="11.6640625" style="1" customWidth="1"/>
    <col min="8724" max="8725" width="12" style="1" customWidth="1"/>
    <col min="8726" max="8726" width="11.44140625" style="1" customWidth="1"/>
    <col min="8727" max="8729" width="11.33203125" style="1" customWidth="1"/>
    <col min="8730" max="8731" width="12.5546875" style="1" customWidth="1"/>
    <col min="8732" max="8732" width="12.33203125" style="1" customWidth="1"/>
    <col min="8733" max="8734" width="11.5546875" style="1" customWidth="1"/>
    <col min="8735" max="8735" width="11.6640625" style="1" customWidth="1"/>
    <col min="8736" max="8736" width="2.109375" style="1" customWidth="1"/>
    <col min="8737" max="8737" width="8.5546875" style="1" customWidth="1"/>
    <col min="8738" max="8738" width="9.88671875" style="1" customWidth="1"/>
    <col min="8739" max="8739" width="8.6640625" style="1" customWidth="1"/>
    <col min="8740" max="8740" width="9.6640625" style="1" customWidth="1"/>
    <col min="8741" max="8741" width="10.109375" style="1" customWidth="1"/>
    <col min="8742" max="8742" width="9.33203125" style="1" customWidth="1"/>
    <col min="8743" max="8744" width="9.6640625" style="1" customWidth="1"/>
    <col min="8745" max="8746" width="9.5546875" style="1" customWidth="1"/>
    <col min="8747" max="8748" width="10" style="1" customWidth="1"/>
    <col min="8749" max="8749" width="12" style="1" customWidth="1"/>
    <col min="8750" max="8750" width="0" style="1" hidden="1" customWidth="1"/>
    <col min="8751" max="8751" width="12.109375" style="1" customWidth="1"/>
    <col min="8752" max="8752" width="11.33203125" style="1" customWidth="1"/>
    <col min="8753" max="8753" width="10.109375" style="1" customWidth="1"/>
    <col min="8754" max="8772" width="0" style="1" hidden="1" customWidth="1"/>
    <col min="8773" max="8975" width="9.109375" style="1"/>
    <col min="8976" max="8976" width="7.109375" style="1" customWidth="1"/>
    <col min="8977" max="8978" width="11.5546875" style="1" customWidth="1"/>
    <col min="8979" max="8979" width="11.6640625" style="1" customWidth="1"/>
    <col min="8980" max="8981" width="12" style="1" customWidth="1"/>
    <col min="8982" max="8982" width="11.44140625" style="1" customWidth="1"/>
    <col min="8983" max="8985" width="11.33203125" style="1" customWidth="1"/>
    <col min="8986" max="8987" width="12.5546875" style="1" customWidth="1"/>
    <col min="8988" max="8988" width="12.33203125" style="1" customWidth="1"/>
    <col min="8989" max="8990" width="11.5546875" style="1" customWidth="1"/>
    <col min="8991" max="8991" width="11.6640625" style="1" customWidth="1"/>
    <col min="8992" max="8992" width="2.109375" style="1" customWidth="1"/>
    <col min="8993" max="8993" width="8.5546875" style="1" customWidth="1"/>
    <col min="8994" max="8994" width="9.88671875" style="1" customWidth="1"/>
    <col min="8995" max="8995" width="8.6640625" style="1" customWidth="1"/>
    <col min="8996" max="8996" width="9.6640625" style="1" customWidth="1"/>
    <col min="8997" max="8997" width="10.109375" style="1" customWidth="1"/>
    <col min="8998" max="8998" width="9.33203125" style="1" customWidth="1"/>
    <col min="8999" max="9000" width="9.6640625" style="1" customWidth="1"/>
    <col min="9001" max="9002" width="9.5546875" style="1" customWidth="1"/>
    <col min="9003" max="9004" width="10" style="1" customWidth="1"/>
    <col min="9005" max="9005" width="12" style="1" customWidth="1"/>
    <col min="9006" max="9006" width="0" style="1" hidden="1" customWidth="1"/>
    <col min="9007" max="9007" width="12.109375" style="1" customWidth="1"/>
    <col min="9008" max="9008" width="11.33203125" style="1" customWidth="1"/>
    <col min="9009" max="9009" width="10.109375" style="1" customWidth="1"/>
    <col min="9010" max="9028" width="0" style="1" hidden="1" customWidth="1"/>
    <col min="9029" max="9231" width="9.109375" style="1"/>
    <col min="9232" max="9232" width="7.109375" style="1" customWidth="1"/>
    <col min="9233" max="9234" width="11.5546875" style="1" customWidth="1"/>
    <col min="9235" max="9235" width="11.6640625" style="1" customWidth="1"/>
    <col min="9236" max="9237" width="12" style="1" customWidth="1"/>
    <col min="9238" max="9238" width="11.44140625" style="1" customWidth="1"/>
    <col min="9239" max="9241" width="11.33203125" style="1" customWidth="1"/>
    <col min="9242" max="9243" width="12.5546875" style="1" customWidth="1"/>
    <col min="9244" max="9244" width="12.33203125" style="1" customWidth="1"/>
    <col min="9245" max="9246" width="11.5546875" style="1" customWidth="1"/>
    <col min="9247" max="9247" width="11.6640625" style="1" customWidth="1"/>
    <col min="9248" max="9248" width="2.109375" style="1" customWidth="1"/>
    <col min="9249" max="9249" width="8.5546875" style="1" customWidth="1"/>
    <col min="9250" max="9250" width="9.88671875" style="1" customWidth="1"/>
    <col min="9251" max="9251" width="8.6640625" style="1" customWidth="1"/>
    <col min="9252" max="9252" width="9.6640625" style="1" customWidth="1"/>
    <col min="9253" max="9253" width="10.109375" style="1" customWidth="1"/>
    <col min="9254" max="9254" width="9.33203125" style="1" customWidth="1"/>
    <col min="9255" max="9256" width="9.6640625" style="1" customWidth="1"/>
    <col min="9257" max="9258" width="9.5546875" style="1" customWidth="1"/>
    <col min="9259" max="9260" width="10" style="1" customWidth="1"/>
    <col min="9261" max="9261" width="12" style="1" customWidth="1"/>
    <col min="9262" max="9262" width="0" style="1" hidden="1" customWidth="1"/>
    <col min="9263" max="9263" width="12.109375" style="1" customWidth="1"/>
    <col min="9264" max="9264" width="11.33203125" style="1" customWidth="1"/>
    <col min="9265" max="9265" width="10.109375" style="1" customWidth="1"/>
    <col min="9266" max="9284" width="0" style="1" hidden="1" customWidth="1"/>
    <col min="9285" max="9487" width="9.109375" style="1"/>
    <col min="9488" max="9488" width="7.109375" style="1" customWidth="1"/>
    <col min="9489" max="9490" width="11.5546875" style="1" customWidth="1"/>
    <col min="9491" max="9491" width="11.6640625" style="1" customWidth="1"/>
    <col min="9492" max="9493" width="12" style="1" customWidth="1"/>
    <col min="9494" max="9494" width="11.44140625" style="1" customWidth="1"/>
    <col min="9495" max="9497" width="11.33203125" style="1" customWidth="1"/>
    <col min="9498" max="9499" width="12.5546875" style="1" customWidth="1"/>
    <col min="9500" max="9500" width="12.33203125" style="1" customWidth="1"/>
    <col min="9501" max="9502" width="11.5546875" style="1" customWidth="1"/>
    <col min="9503" max="9503" width="11.6640625" style="1" customWidth="1"/>
    <col min="9504" max="9504" width="2.109375" style="1" customWidth="1"/>
    <col min="9505" max="9505" width="8.5546875" style="1" customWidth="1"/>
    <col min="9506" max="9506" width="9.88671875" style="1" customWidth="1"/>
    <col min="9507" max="9507" width="8.6640625" style="1" customWidth="1"/>
    <col min="9508" max="9508" width="9.6640625" style="1" customWidth="1"/>
    <col min="9509" max="9509" width="10.109375" style="1" customWidth="1"/>
    <col min="9510" max="9510" width="9.33203125" style="1" customWidth="1"/>
    <col min="9511" max="9512" width="9.6640625" style="1" customWidth="1"/>
    <col min="9513" max="9514" width="9.5546875" style="1" customWidth="1"/>
    <col min="9515" max="9516" width="10" style="1" customWidth="1"/>
    <col min="9517" max="9517" width="12" style="1" customWidth="1"/>
    <col min="9518" max="9518" width="0" style="1" hidden="1" customWidth="1"/>
    <col min="9519" max="9519" width="12.109375" style="1" customWidth="1"/>
    <col min="9520" max="9520" width="11.33203125" style="1" customWidth="1"/>
    <col min="9521" max="9521" width="10.109375" style="1" customWidth="1"/>
    <col min="9522" max="9540" width="0" style="1" hidden="1" customWidth="1"/>
    <col min="9541" max="9743" width="9.109375" style="1"/>
    <col min="9744" max="9744" width="7.109375" style="1" customWidth="1"/>
    <col min="9745" max="9746" width="11.5546875" style="1" customWidth="1"/>
    <col min="9747" max="9747" width="11.6640625" style="1" customWidth="1"/>
    <col min="9748" max="9749" width="12" style="1" customWidth="1"/>
    <col min="9750" max="9750" width="11.44140625" style="1" customWidth="1"/>
    <col min="9751" max="9753" width="11.33203125" style="1" customWidth="1"/>
    <col min="9754" max="9755" width="12.5546875" style="1" customWidth="1"/>
    <col min="9756" max="9756" width="12.33203125" style="1" customWidth="1"/>
    <col min="9757" max="9758" width="11.5546875" style="1" customWidth="1"/>
    <col min="9759" max="9759" width="11.6640625" style="1" customWidth="1"/>
    <col min="9760" max="9760" width="2.109375" style="1" customWidth="1"/>
    <col min="9761" max="9761" width="8.5546875" style="1" customWidth="1"/>
    <col min="9762" max="9762" width="9.88671875" style="1" customWidth="1"/>
    <col min="9763" max="9763" width="8.6640625" style="1" customWidth="1"/>
    <col min="9764" max="9764" width="9.6640625" style="1" customWidth="1"/>
    <col min="9765" max="9765" width="10.109375" style="1" customWidth="1"/>
    <col min="9766" max="9766" width="9.33203125" style="1" customWidth="1"/>
    <col min="9767" max="9768" width="9.6640625" style="1" customWidth="1"/>
    <col min="9769" max="9770" width="9.5546875" style="1" customWidth="1"/>
    <col min="9771" max="9772" width="10" style="1" customWidth="1"/>
    <col min="9773" max="9773" width="12" style="1" customWidth="1"/>
    <col min="9774" max="9774" width="0" style="1" hidden="1" customWidth="1"/>
    <col min="9775" max="9775" width="12.109375" style="1" customWidth="1"/>
    <col min="9776" max="9776" width="11.33203125" style="1" customWidth="1"/>
    <col min="9777" max="9777" width="10.109375" style="1" customWidth="1"/>
    <col min="9778" max="9796" width="0" style="1" hidden="1" customWidth="1"/>
    <col min="9797" max="9999" width="9.109375" style="1"/>
    <col min="10000" max="10000" width="7.109375" style="1" customWidth="1"/>
    <col min="10001" max="10002" width="11.5546875" style="1" customWidth="1"/>
    <col min="10003" max="10003" width="11.6640625" style="1" customWidth="1"/>
    <col min="10004" max="10005" width="12" style="1" customWidth="1"/>
    <col min="10006" max="10006" width="11.44140625" style="1" customWidth="1"/>
    <col min="10007" max="10009" width="11.33203125" style="1" customWidth="1"/>
    <col min="10010" max="10011" width="12.5546875" style="1" customWidth="1"/>
    <col min="10012" max="10012" width="12.33203125" style="1" customWidth="1"/>
    <col min="10013" max="10014" width="11.5546875" style="1" customWidth="1"/>
    <col min="10015" max="10015" width="11.6640625" style="1" customWidth="1"/>
    <col min="10016" max="10016" width="2.109375" style="1" customWidth="1"/>
    <col min="10017" max="10017" width="8.5546875" style="1" customWidth="1"/>
    <col min="10018" max="10018" width="9.88671875" style="1" customWidth="1"/>
    <col min="10019" max="10019" width="8.6640625" style="1" customWidth="1"/>
    <col min="10020" max="10020" width="9.6640625" style="1" customWidth="1"/>
    <col min="10021" max="10021" width="10.109375" style="1" customWidth="1"/>
    <col min="10022" max="10022" width="9.33203125" style="1" customWidth="1"/>
    <col min="10023" max="10024" width="9.6640625" style="1" customWidth="1"/>
    <col min="10025" max="10026" width="9.5546875" style="1" customWidth="1"/>
    <col min="10027" max="10028" width="10" style="1" customWidth="1"/>
    <col min="10029" max="10029" width="12" style="1" customWidth="1"/>
    <col min="10030" max="10030" width="0" style="1" hidden="1" customWidth="1"/>
    <col min="10031" max="10031" width="12.109375" style="1" customWidth="1"/>
    <col min="10032" max="10032" width="11.33203125" style="1" customWidth="1"/>
    <col min="10033" max="10033" width="10.109375" style="1" customWidth="1"/>
    <col min="10034" max="10052" width="0" style="1" hidden="1" customWidth="1"/>
    <col min="10053" max="10255" width="9.109375" style="1"/>
    <col min="10256" max="10256" width="7.109375" style="1" customWidth="1"/>
    <col min="10257" max="10258" width="11.5546875" style="1" customWidth="1"/>
    <col min="10259" max="10259" width="11.6640625" style="1" customWidth="1"/>
    <col min="10260" max="10261" width="12" style="1" customWidth="1"/>
    <col min="10262" max="10262" width="11.44140625" style="1" customWidth="1"/>
    <col min="10263" max="10265" width="11.33203125" style="1" customWidth="1"/>
    <col min="10266" max="10267" width="12.5546875" style="1" customWidth="1"/>
    <col min="10268" max="10268" width="12.33203125" style="1" customWidth="1"/>
    <col min="10269" max="10270" width="11.5546875" style="1" customWidth="1"/>
    <col min="10271" max="10271" width="11.6640625" style="1" customWidth="1"/>
    <col min="10272" max="10272" width="2.109375" style="1" customWidth="1"/>
    <col min="10273" max="10273" width="8.5546875" style="1" customWidth="1"/>
    <col min="10274" max="10274" width="9.88671875" style="1" customWidth="1"/>
    <col min="10275" max="10275" width="8.6640625" style="1" customWidth="1"/>
    <col min="10276" max="10276" width="9.6640625" style="1" customWidth="1"/>
    <col min="10277" max="10277" width="10.109375" style="1" customWidth="1"/>
    <col min="10278" max="10278" width="9.33203125" style="1" customWidth="1"/>
    <col min="10279" max="10280" width="9.6640625" style="1" customWidth="1"/>
    <col min="10281" max="10282" width="9.5546875" style="1" customWidth="1"/>
    <col min="10283" max="10284" width="10" style="1" customWidth="1"/>
    <col min="10285" max="10285" width="12" style="1" customWidth="1"/>
    <col min="10286" max="10286" width="0" style="1" hidden="1" customWidth="1"/>
    <col min="10287" max="10287" width="12.109375" style="1" customWidth="1"/>
    <col min="10288" max="10288" width="11.33203125" style="1" customWidth="1"/>
    <col min="10289" max="10289" width="10.109375" style="1" customWidth="1"/>
    <col min="10290" max="10308" width="0" style="1" hidden="1" customWidth="1"/>
    <col min="10309" max="10511" width="9.109375" style="1"/>
    <col min="10512" max="10512" width="7.109375" style="1" customWidth="1"/>
    <col min="10513" max="10514" width="11.5546875" style="1" customWidth="1"/>
    <col min="10515" max="10515" width="11.6640625" style="1" customWidth="1"/>
    <col min="10516" max="10517" width="12" style="1" customWidth="1"/>
    <col min="10518" max="10518" width="11.44140625" style="1" customWidth="1"/>
    <col min="10519" max="10521" width="11.33203125" style="1" customWidth="1"/>
    <col min="10522" max="10523" width="12.5546875" style="1" customWidth="1"/>
    <col min="10524" max="10524" width="12.33203125" style="1" customWidth="1"/>
    <col min="10525" max="10526" width="11.5546875" style="1" customWidth="1"/>
    <col min="10527" max="10527" width="11.6640625" style="1" customWidth="1"/>
    <col min="10528" max="10528" width="2.109375" style="1" customWidth="1"/>
    <col min="10529" max="10529" width="8.5546875" style="1" customWidth="1"/>
    <col min="10530" max="10530" width="9.88671875" style="1" customWidth="1"/>
    <col min="10531" max="10531" width="8.6640625" style="1" customWidth="1"/>
    <col min="10532" max="10532" width="9.6640625" style="1" customWidth="1"/>
    <col min="10533" max="10533" width="10.109375" style="1" customWidth="1"/>
    <col min="10534" max="10534" width="9.33203125" style="1" customWidth="1"/>
    <col min="10535" max="10536" width="9.6640625" style="1" customWidth="1"/>
    <col min="10537" max="10538" width="9.5546875" style="1" customWidth="1"/>
    <col min="10539" max="10540" width="10" style="1" customWidth="1"/>
    <col min="10541" max="10541" width="12" style="1" customWidth="1"/>
    <col min="10542" max="10542" width="0" style="1" hidden="1" customWidth="1"/>
    <col min="10543" max="10543" width="12.109375" style="1" customWidth="1"/>
    <col min="10544" max="10544" width="11.33203125" style="1" customWidth="1"/>
    <col min="10545" max="10545" width="10.109375" style="1" customWidth="1"/>
    <col min="10546" max="10564" width="0" style="1" hidden="1" customWidth="1"/>
    <col min="10565" max="10767" width="9.109375" style="1"/>
    <col min="10768" max="10768" width="7.109375" style="1" customWidth="1"/>
    <col min="10769" max="10770" width="11.5546875" style="1" customWidth="1"/>
    <col min="10771" max="10771" width="11.6640625" style="1" customWidth="1"/>
    <col min="10772" max="10773" width="12" style="1" customWidth="1"/>
    <col min="10774" max="10774" width="11.44140625" style="1" customWidth="1"/>
    <col min="10775" max="10777" width="11.33203125" style="1" customWidth="1"/>
    <col min="10778" max="10779" width="12.5546875" style="1" customWidth="1"/>
    <col min="10780" max="10780" width="12.33203125" style="1" customWidth="1"/>
    <col min="10781" max="10782" width="11.5546875" style="1" customWidth="1"/>
    <col min="10783" max="10783" width="11.6640625" style="1" customWidth="1"/>
    <col min="10784" max="10784" width="2.109375" style="1" customWidth="1"/>
    <col min="10785" max="10785" width="8.5546875" style="1" customWidth="1"/>
    <col min="10786" max="10786" width="9.88671875" style="1" customWidth="1"/>
    <col min="10787" max="10787" width="8.6640625" style="1" customWidth="1"/>
    <col min="10788" max="10788" width="9.6640625" style="1" customWidth="1"/>
    <col min="10789" max="10789" width="10.109375" style="1" customWidth="1"/>
    <col min="10790" max="10790" width="9.33203125" style="1" customWidth="1"/>
    <col min="10791" max="10792" width="9.6640625" style="1" customWidth="1"/>
    <col min="10793" max="10794" width="9.5546875" style="1" customWidth="1"/>
    <col min="10795" max="10796" width="10" style="1" customWidth="1"/>
    <col min="10797" max="10797" width="12" style="1" customWidth="1"/>
    <col min="10798" max="10798" width="0" style="1" hidden="1" customWidth="1"/>
    <col min="10799" max="10799" width="12.109375" style="1" customWidth="1"/>
    <col min="10800" max="10800" width="11.33203125" style="1" customWidth="1"/>
    <col min="10801" max="10801" width="10.109375" style="1" customWidth="1"/>
    <col min="10802" max="10820" width="0" style="1" hidden="1" customWidth="1"/>
    <col min="10821" max="11023" width="9.109375" style="1"/>
    <col min="11024" max="11024" width="7.109375" style="1" customWidth="1"/>
    <col min="11025" max="11026" width="11.5546875" style="1" customWidth="1"/>
    <col min="11027" max="11027" width="11.6640625" style="1" customWidth="1"/>
    <col min="11028" max="11029" width="12" style="1" customWidth="1"/>
    <col min="11030" max="11030" width="11.44140625" style="1" customWidth="1"/>
    <col min="11031" max="11033" width="11.33203125" style="1" customWidth="1"/>
    <col min="11034" max="11035" width="12.5546875" style="1" customWidth="1"/>
    <col min="11036" max="11036" width="12.33203125" style="1" customWidth="1"/>
    <col min="11037" max="11038" width="11.5546875" style="1" customWidth="1"/>
    <col min="11039" max="11039" width="11.6640625" style="1" customWidth="1"/>
    <col min="11040" max="11040" width="2.109375" style="1" customWidth="1"/>
    <col min="11041" max="11041" width="8.5546875" style="1" customWidth="1"/>
    <col min="11042" max="11042" width="9.88671875" style="1" customWidth="1"/>
    <col min="11043" max="11043" width="8.6640625" style="1" customWidth="1"/>
    <col min="11044" max="11044" width="9.6640625" style="1" customWidth="1"/>
    <col min="11045" max="11045" width="10.109375" style="1" customWidth="1"/>
    <col min="11046" max="11046" width="9.33203125" style="1" customWidth="1"/>
    <col min="11047" max="11048" width="9.6640625" style="1" customWidth="1"/>
    <col min="11049" max="11050" width="9.5546875" style="1" customWidth="1"/>
    <col min="11051" max="11052" width="10" style="1" customWidth="1"/>
    <col min="11053" max="11053" width="12" style="1" customWidth="1"/>
    <col min="11054" max="11054" width="0" style="1" hidden="1" customWidth="1"/>
    <col min="11055" max="11055" width="12.109375" style="1" customWidth="1"/>
    <col min="11056" max="11056" width="11.33203125" style="1" customWidth="1"/>
    <col min="11057" max="11057" width="10.109375" style="1" customWidth="1"/>
    <col min="11058" max="11076" width="0" style="1" hidden="1" customWidth="1"/>
    <col min="11077" max="11279" width="9.109375" style="1"/>
    <col min="11280" max="11280" width="7.109375" style="1" customWidth="1"/>
    <col min="11281" max="11282" width="11.5546875" style="1" customWidth="1"/>
    <col min="11283" max="11283" width="11.6640625" style="1" customWidth="1"/>
    <col min="11284" max="11285" width="12" style="1" customWidth="1"/>
    <col min="11286" max="11286" width="11.44140625" style="1" customWidth="1"/>
    <col min="11287" max="11289" width="11.33203125" style="1" customWidth="1"/>
    <col min="11290" max="11291" width="12.5546875" style="1" customWidth="1"/>
    <col min="11292" max="11292" width="12.33203125" style="1" customWidth="1"/>
    <col min="11293" max="11294" width="11.5546875" style="1" customWidth="1"/>
    <col min="11295" max="11295" width="11.6640625" style="1" customWidth="1"/>
    <col min="11296" max="11296" width="2.109375" style="1" customWidth="1"/>
    <col min="11297" max="11297" width="8.5546875" style="1" customWidth="1"/>
    <col min="11298" max="11298" width="9.88671875" style="1" customWidth="1"/>
    <col min="11299" max="11299" width="8.6640625" style="1" customWidth="1"/>
    <col min="11300" max="11300" width="9.6640625" style="1" customWidth="1"/>
    <col min="11301" max="11301" width="10.109375" style="1" customWidth="1"/>
    <col min="11302" max="11302" width="9.33203125" style="1" customWidth="1"/>
    <col min="11303" max="11304" width="9.6640625" style="1" customWidth="1"/>
    <col min="11305" max="11306" width="9.5546875" style="1" customWidth="1"/>
    <col min="11307" max="11308" width="10" style="1" customWidth="1"/>
    <col min="11309" max="11309" width="12" style="1" customWidth="1"/>
    <col min="11310" max="11310" width="0" style="1" hidden="1" customWidth="1"/>
    <col min="11311" max="11311" width="12.109375" style="1" customWidth="1"/>
    <col min="11312" max="11312" width="11.33203125" style="1" customWidth="1"/>
    <col min="11313" max="11313" width="10.109375" style="1" customWidth="1"/>
    <col min="11314" max="11332" width="0" style="1" hidden="1" customWidth="1"/>
    <col min="11333" max="11535" width="9.109375" style="1"/>
    <col min="11536" max="11536" width="7.109375" style="1" customWidth="1"/>
    <col min="11537" max="11538" width="11.5546875" style="1" customWidth="1"/>
    <col min="11539" max="11539" width="11.6640625" style="1" customWidth="1"/>
    <col min="11540" max="11541" width="12" style="1" customWidth="1"/>
    <col min="11542" max="11542" width="11.44140625" style="1" customWidth="1"/>
    <col min="11543" max="11545" width="11.33203125" style="1" customWidth="1"/>
    <col min="11546" max="11547" width="12.5546875" style="1" customWidth="1"/>
    <col min="11548" max="11548" width="12.33203125" style="1" customWidth="1"/>
    <col min="11549" max="11550" width="11.5546875" style="1" customWidth="1"/>
    <col min="11551" max="11551" width="11.6640625" style="1" customWidth="1"/>
    <col min="11552" max="11552" width="2.109375" style="1" customWidth="1"/>
    <col min="11553" max="11553" width="8.5546875" style="1" customWidth="1"/>
    <col min="11554" max="11554" width="9.88671875" style="1" customWidth="1"/>
    <col min="11555" max="11555" width="8.6640625" style="1" customWidth="1"/>
    <col min="11556" max="11556" width="9.6640625" style="1" customWidth="1"/>
    <col min="11557" max="11557" width="10.109375" style="1" customWidth="1"/>
    <col min="11558" max="11558" width="9.33203125" style="1" customWidth="1"/>
    <col min="11559" max="11560" width="9.6640625" style="1" customWidth="1"/>
    <col min="11561" max="11562" width="9.5546875" style="1" customWidth="1"/>
    <col min="11563" max="11564" width="10" style="1" customWidth="1"/>
    <col min="11565" max="11565" width="12" style="1" customWidth="1"/>
    <col min="11566" max="11566" width="0" style="1" hidden="1" customWidth="1"/>
    <col min="11567" max="11567" width="12.109375" style="1" customWidth="1"/>
    <col min="11568" max="11568" width="11.33203125" style="1" customWidth="1"/>
    <col min="11569" max="11569" width="10.109375" style="1" customWidth="1"/>
    <col min="11570" max="11588" width="0" style="1" hidden="1" customWidth="1"/>
    <col min="11589" max="11791" width="9.109375" style="1"/>
    <col min="11792" max="11792" width="7.109375" style="1" customWidth="1"/>
    <col min="11793" max="11794" width="11.5546875" style="1" customWidth="1"/>
    <col min="11795" max="11795" width="11.6640625" style="1" customWidth="1"/>
    <col min="11796" max="11797" width="12" style="1" customWidth="1"/>
    <col min="11798" max="11798" width="11.44140625" style="1" customWidth="1"/>
    <col min="11799" max="11801" width="11.33203125" style="1" customWidth="1"/>
    <col min="11802" max="11803" width="12.5546875" style="1" customWidth="1"/>
    <col min="11804" max="11804" width="12.33203125" style="1" customWidth="1"/>
    <col min="11805" max="11806" width="11.5546875" style="1" customWidth="1"/>
    <col min="11807" max="11807" width="11.6640625" style="1" customWidth="1"/>
    <col min="11808" max="11808" width="2.109375" style="1" customWidth="1"/>
    <col min="11809" max="11809" width="8.5546875" style="1" customWidth="1"/>
    <col min="11810" max="11810" width="9.88671875" style="1" customWidth="1"/>
    <col min="11811" max="11811" width="8.6640625" style="1" customWidth="1"/>
    <col min="11812" max="11812" width="9.6640625" style="1" customWidth="1"/>
    <col min="11813" max="11813" width="10.109375" style="1" customWidth="1"/>
    <col min="11814" max="11814" width="9.33203125" style="1" customWidth="1"/>
    <col min="11815" max="11816" width="9.6640625" style="1" customWidth="1"/>
    <col min="11817" max="11818" width="9.5546875" style="1" customWidth="1"/>
    <col min="11819" max="11820" width="10" style="1" customWidth="1"/>
    <col min="11821" max="11821" width="12" style="1" customWidth="1"/>
    <col min="11822" max="11822" width="0" style="1" hidden="1" customWidth="1"/>
    <col min="11823" max="11823" width="12.109375" style="1" customWidth="1"/>
    <col min="11824" max="11824" width="11.33203125" style="1" customWidth="1"/>
    <col min="11825" max="11825" width="10.109375" style="1" customWidth="1"/>
    <col min="11826" max="11844" width="0" style="1" hidden="1" customWidth="1"/>
    <col min="11845" max="12047" width="9.109375" style="1"/>
    <col min="12048" max="12048" width="7.109375" style="1" customWidth="1"/>
    <col min="12049" max="12050" width="11.5546875" style="1" customWidth="1"/>
    <col min="12051" max="12051" width="11.6640625" style="1" customWidth="1"/>
    <col min="12052" max="12053" width="12" style="1" customWidth="1"/>
    <col min="12054" max="12054" width="11.44140625" style="1" customWidth="1"/>
    <col min="12055" max="12057" width="11.33203125" style="1" customWidth="1"/>
    <col min="12058" max="12059" width="12.5546875" style="1" customWidth="1"/>
    <col min="12060" max="12060" width="12.33203125" style="1" customWidth="1"/>
    <col min="12061" max="12062" width="11.5546875" style="1" customWidth="1"/>
    <col min="12063" max="12063" width="11.6640625" style="1" customWidth="1"/>
    <col min="12064" max="12064" width="2.109375" style="1" customWidth="1"/>
    <col min="12065" max="12065" width="8.5546875" style="1" customWidth="1"/>
    <col min="12066" max="12066" width="9.88671875" style="1" customWidth="1"/>
    <col min="12067" max="12067" width="8.6640625" style="1" customWidth="1"/>
    <col min="12068" max="12068" width="9.6640625" style="1" customWidth="1"/>
    <col min="12069" max="12069" width="10.109375" style="1" customWidth="1"/>
    <col min="12070" max="12070" width="9.33203125" style="1" customWidth="1"/>
    <col min="12071" max="12072" width="9.6640625" style="1" customWidth="1"/>
    <col min="12073" max="12074" width="9.5546875" style="1" customWidth="1"/>
    <col min="12075" max="12076" width="10" style="1" customWidth="1"/>
    <col min="12077" max="12077" width="12" style="1" customWidth="1"/>
    <col min="12078" max="12078" width="0" style="1" hidden="1" customWidth="1"/>
    <col min="12079" max="12079" width="12.109375" style="1" customWidth="1"/>
    <col min="12080" max="12080" width="11.33203125" style="1" customWidth="1"/>
    <col min="12081" max="12081" width="10.109375" style="1" customWidth="1"/>
    <col min="12082" max="12100" width="0" style="1" hidden="1" customWidth="1"/>
    <col min="12101" max="12303" width="9.109375" style="1"/>
    <col min="12304" max="12304" width="7.109375" style="1" customWidth="1"/>
    <col min="12305" max="12306" width="11.5546875" style="1" customWidth="1"/>
    <col min="12307" max="12307" width="11.6640625" style="1" customWidth="1"/>
    <col min="12308" max="12309" width="12" style="1" customWidth="1"/>
    <col min="12310" max="12310" width="11.44140625" style="1" customWidth="1"/>
    <col min="12311" max="12313" width="11.33203125" style="1" customWidth="1"/>
    <col min="12314" max="12315" width="12.5546875" style="1" customWidth="1"/>
    <col min="12316" max="12316" width="12.33203125" style="1" customWidth="1"/>
    <col min="12317" max="12318" width="11.5546875" style="1" customWidth="1"/>
    <col min="12319" max="12319" width="11.6640625" style="1" customWidth="1"/>
    <col min="12320" max="12320" width="2.109375" style="1" customWidth="1"/>
    <col min="12321" max="12321" width="8.5546875" style="1" customWidth="1"/>
    <col min="12322" max="12322" width="9.88671875" style="1" customWidth="1"/>
    <col min="12323" max="12323" width="8.6640625" style="1" customWidth="1"/>
    <col min="12324" max="12324" width="9.6640625" style="1" customWidth="1"/>
    <col min="12325" max="12325" width="10.109375" style="1" customWidth="1"/>
    <col min="12326" max="12326" width="9.33203125" style="1" customWidth="1"/>
    <col min="12327" max="12328" width="9.6640625" style="1" customWidth="1"/>
    <col min="12329" max="12330" width="9.5546875" style="1" customWidth="1"/>
    <col min="12331" max="12332" width="10" style="1" customWidth="1"/>
    <col min="12333" max="12333" width="12" style="1" customWidth="1"/>
    <col min="12334" max="12334" width="0" style="1" hidden="1" customWidth="1"/>
    <col min="12335" max="12335" width="12.109375" style="1" customWidth="1"/>
    <col min="12336" max="12336" width="11.33203125" style="1" customWidth="1"/>
    <col min="12337" max="12337" width="10.109375" style="1" customWidth="1"/>
    <col min="12338" max="12356" width="0" style="1" hidden="1" customWidth="1"/>
    <col min="12357" max="12559" width="9.109375" style="1"/>
    <col min="12560" max="12560" width="7.109375" style="1" customWidth="1"/>
    <col min="12561" max="12562" width="11.5546875" style="1" customWidth="1"/>
    <col min="12563" max="12563" width="11.6640625" style="1" customWidth="1"/>
    <col min="12564" max="12565" width="12" style="1" customWidth="1"/>
    <col min="12566" max="12566" width="11.44140625" style="1" customWidth="1"/>
    <col min="12567" max="12569" width="11.33203125" style="1" customWidth="1"/>
    <col min="12570" max="12571" width="12.5546875" style="1" customWidth="1"/>
    <col min="12572" max="12572" width="12.33203125" style="1" customWidth="1"/>
    <col min="12573" max="12574" width="11.5546875" style="1" customWidth="1"/>
    <col min="12575" max="12575" width="11.6640625" style="1" customWidth="1"/>
    <col min="12576" max="12576" width="2.109375" style="1" customWidth="1"/>
    <col min="12577" max="12577" width="8.5546875" style="1" customWidth="1"/>
    <col min="12578" max="12578" width="9.88671875" style="1" customWidth="1"/>
    <col min="12579" max="12579" width="8.6640625" style="1" customWidth="1"/>
    <col min="12580" max="12580" width="9.6640625" style="1" customWidth="1"/>
    <col min="12581" max="12581" width="10.109375" style="1" customWidth="1"/>
    <col min="12582" max="12582" width="9.33203125" style="1" customWidth="1"/>
    <col min="12583" max="12584" width="9.6640625" style="1" customWidth="1"/>
    <col min="12585" max="12586" width="9.5546875" style="1" customWidth="1"/>
    <col min="12587" max="12588" width="10" style="1" customWidth="1"/>
    <col min="12589" max="12589" width="12" style="1" customWidth="1"/>
    <col min="12590" max="12590" width="0" style="1" hidden="1" customWidth="1"/>
    <col min="12591" max="12591" width="12.109375" style="1" customWidth="1"/>
    <col min="12592" max="12592" width="11.33203125" style="1" customWidth="1"/>
    <col min="12593" max="12593" width="10.109375" style="1" customWidth="1"/>
    <col min="12594" max="12612" width="0" style="1" hidden="1" customWidth="1"/>
    <col min="12613" max="12815" width="9.109375" style="1"/>
    <col min="12816" max="12816" width="7.109375" style="1" customWidth="1"/>
    <col min="12817" max="12818" width="11.5546875" style="1" customWidth="1"/>
    <col min="12819" max="12819" width="11.6640625" style="1" customWidth="1"/>
    <col min="12820" max="12821" width="12" style="1" customWidth="1"/>
    <col min="12822" max="12822" width="11.44140625" style="1" customWidth="1"/>
    <col min="12823" max="12825" width="11.33203125" style="1" customWidth="1"/>
    <col min="12826" max="12827" width="12.5546875" style="1" customWidth="1"/>
    <col min="12828" max="12828" width="12.33203125" style="1" customWidth="1"/>
    <col min="12829" max="12830" width="11.5546875" style="1" customWidth="1"/>
    <col min="12831" max="12831" width="11.6640625" style="1" customWidth="1"/>
    <col min="12832" max="12832" width="2.109375" style="1" customWidth="1"/>
    <col min="12833" max="12833" width="8.5546875" style="1" customWidth="1"/>
    <col min="12834" max="12834" width="9.88671875" style="1" customWidth="1"/>
    <col min="12835" max="12835" width="8.6640625" style="1" customWidth="1"/>
    <col min="12836" max="12836" width="9.6640625" style="1" customWidth="1"/>
    <col min="12837" max="12837" width="10.109375" style="1" customWidth="1"/>
    <col min="12838" max="12838" width="9.33203125" style="1" customWidth="1"/>
    <col min="12839" max="12840" width="9.6640625" style="1" customWidth="1"/>
    <col min="12841" max="12842" width="9.5546875" style="1" customWidth="1"/>
    <col min="12843" max="12844" width="10" style="1" customWidth="1"/>
    <col min="12845" max="12845" width="12" style="1" customWidth="1"/>
    <col min="12846" max="12846" width="0" style="1" hidden="1" customWidth="1"/>
    <col min="12847" max="12847" width="12.109375" style="1" customWidth="1"/>
    <col min="12848" max="12848" width="11.33203125" style="1" customWidth="1"/>
    <col min="12849" max="12849" width="10.109375" style="1" customWidth="1"/>
    <col min="12850" max="12868" width="0" style="1" hidden="1" customWidth="1"/>
    <col min="12869" max="13071" width="9.109375" style="1"/>
    <col min="13072" max="13072" width="7.109375" style="1" customWidth="1"/>
    <col min="13073" max="13074" width="11.5546875" style="1" customWidth="1"/>
    <col min="13075" max="13075" width="11.6640625" style="1" customWidth="1"/>
    <col min="13076" max="13077" width="12" style="1" customWidth="1"/>
    <col min="13078" max="13078" width="11.44140625" style="1" customWidth="1"/>
    <col min="13079" max="13081" width="11.33203125" style="1" customWidth="1"/>
    <col min="13082" max="13083" width="12.5546875" style="1" customWidth="1"/>
    <col min="13084" max="13084" width="12.33203125" style="1" customWidth="1"/>
    <col min="13085" max="13086" width="11.5546875" style="1" customWidth="1"/>
    <col min="13087" max="13087" width="11.6640625" style="1" customWidth="1"/>
    <col min="13088" max="13088" width="2.109375" style="1" customWidth="1"/>
    <col min="13089" max="13089" width="8.5546875" style="1" customWidth="1"/>
    <col min="13090" max="13090" width="9.88671875" style="1" customWidth="1"/>
    <col min="13091" max="13091" width="8.6640625" style="1" customWidth="1"/>
    <col min="13092" max="13092" width="9.6640625" style="1" customWidth="1"/>
    <col min="13093" max="13093" width="10.109375" style="1" customWidth="1"/>
    <col min="13094" max="13094" width="9.33203125" style="1" customWidth="1"/>
    <col min="13095" max="13096" width="9.6640625" style="1" customWidth="1"/>
    <col min="13097" max="13098" width="9.5546875" style="1" customWidth="1"/>
    <col min="13099" max="13100" width="10" style="1" customWidth="1"/>
    <col min="13101" max="13101" width="12" style="1" customWidth="1"/>
    <col min="13102" max="13102" width="0" style="1" hidden="1" customWidth="1"/>
    <col min="13103" max="13103" width="12.109375" style="1" customWidth="1"/>
    <col min="13104" max="13104" width="11.33203125" style="1" customWidth="1"/>
    <col min="13105" max="13105" width="10.109375" style="1" customWidth="1"/>
    <col min="13106" max="13124" width="0" style="1" hidden="1" customWidth="1"/>
    <col min="13125" max="13327" width="9.109375" style="1"/>
    <col min="13328" max="13328" width="7.109375" style="1" customWidth="1"/>
    <col min="13329" max="13330" width="11.5546875" style="1" customWidth="1"/>
    <col min="13331" max="13331" width="11.6640625" style="1" customWidth="1"/>
    <col min="13332" max="13333" width="12" style="1" customWidth="1"/>
    <col min="13334" max="13334" width="11.44140625" style="1" customWidth="1"/>
    <col min="13335" max="13337" width="11.33203125" style="1" customWidth="1"/>
    <col min="13338" max="13339" width="12.5546875" style="1" customWidth="1"/>
    <col min="13340" max="13340" width="12.33203125" style="1" customWidth="1"/>
    <col min="13341" max="13342" width="11.5546875" style="1" customWidth="1"/>
    <col min="13343" max="13343" width="11.6640625" style="1" customWidth="1"/>
    <col min="13344" max="13344" width="2.109375" style="1" customWidth="1"/>
    <col min="13345" max="13345" width="8.5546875" style="1" customWidth="1"/>
    <col min="13346" max="13346" width="9.88671875" style="1" customWidth="1"/>
    <col min="13347" max="13347" width="8.6640625" style="1" customWidth="1"/>
    <col min="13348" max="13348" width="9.6640625" style="1" customWidth="1"/>
    <col min="13349" max="13349" width="10.109375" style="1" customWidth="1"/>
    <col min="13350" max="13350" width="9.33203125" style="1" customWidth="1"/>
    <col min="13351" max="13352" width="9.6640625" style="1" customWidth="1"/>
    <col min="13353" max="13354" width="9.5546875" style="1" customWidth="1"/>
    <col min="13355" max="13356" width="10" style="1" customWidth="1"/>
    <col min="13357" max="13357" width="12" style="1" customWidth="1"/>
    <col min="13358" max="13358" width="0" style="1" hidden="1" customWidth="1"/>
    <col min="13359" max="13359" width="12.109375" style="1" customWidth="1"/>
    <col min="13360" max="13360" width="11.33203125" style="1" customWidth="1"/>
    <col min="13361" max="13361" width="10.109375" style="1" customWidth="1"/>
    <col min="13362" max="13380" width="0" style="1" hidden="1" customWidth="1"/>
    <col min="13381" max="13583" width="9.109375" style="1"/>
    <col min="13584" max="13584" width="7.109375" style="1" customWidth="1"/>
    <col min="13585" max="13586" width="11.5546875" style="1" customWidth="1"/>
    <col min="13587" max="13587" width="11.6640625" style="1" customWidth="1"/>
    <col min="13588" max="13589" width="12" style="1" customWidth="1"/>
    <col min="13590" max="13590" width="11.44140625" style="1" customWidth="1"/>
    <col min="13591" max="13593" width="11.33203125" style="1" customWidth="1"/>
    <col min="13594" max="13595" width="12.5546875" style="1" customWidth="1"/>
    <col min="13596" max="13596" width="12.33203125" style="1" customWidth="1"/>
    <col min="13597" max="13598" width="11.5546875" style="1" customWidth="1"/>
    <col min="13599" max="13599" width="11.6640625" style="1" customWidth="1"/>
    <col min="13600" max="13600" width="2.109375" style="1" customWidth="1"/>
    <col min="13601" max="13601" width="8.5546875" style="1" customWidth="1"/>
    <col min="13602" max="13602" width="9.88671875" style="1" customWidth="1"/>
    <col min="13603" max="13603" width="8.6640625" style="1" customWidth="1"/>
    <col min="13604" max="13604" width="9.6640625" style="1" customWidth="1"/>
    <col min="13605" max="13605" width="10.109375" style="1" customWidth="1"/>
    <col min="13606" max="13606" width="9.33203125" style="1" customWidth="1"/>
    <col min="13607" max="13608" width="9.6640625" style="1" customWidth="1"/>
    <col min="13609" max="13610" width="9.5546875" style="1" customWidth="1"/>
    <col min="13611" max="13612" width="10" style="1" customWidth="1"/>
    <col min="13613" max="13613" width="12" style="1" customWidth="1"/>
    <col min="13614" max="13614" width="0" style="1" hidden="1" customWidth="1"/>
    <col min="13615" max="13615" width="12.109375" style="1" customWidth="1"/>
    <col min="13616" max="13616" width="11.33203125" style="1" customWidth="1"/>
    <col min="13617" max="13617" width="10.109375" style="1" customWidth="1"/>
    <col min="13618" max="13636" width="0" style="1" hidden="1" customWidth="1"/>
    <col min="13637" max="13839" width="9.109375" style="1"/>
    <col min="13840" max="13840" width="7.109375" style="1" customWidth="1"/>
    <col min="13841" max="13842" width="11.5546875" style="1" customWidth="1"/>
    <col min="13843" max="13843" width="11.6640625" style="1" customWidth="1"/>
    <col min="13844" max="13845" width="12" style="1" customWidth="1"/>
    <col min="13846" max="13846" width="11.44140625" style="1" customWidth="1"/>
    <col min="13847" max="13849" width="11.33203125" style="1" customWidth="1"/>
    <col min="13850" max="13851" width="12.5546875" style="1" customWidth="1"/>
    <col min="13852" max="13852" width="12.33203125" style="1" customWidth="1"/>
    <col min="13853" max="13854" width="11.5546875" style="1" customWidth="1"/>
    <col min="13855" max="13855" width="11.6640625" style="1" customWidth="1"/>
    <col min="13856" max="13856" width="2.109375" style="1" customWidth="1"/>
    <col min="13857" max="13857" width="8.5546875" style="1" customWidth="1"/>
    <col min="13858" max="13858" width="9.88671875" style="1" customWidth="1"/>
    <col min="13859" max="13859" width="8.6640625" style="1" customWidth="1"/>
    <col min="13860" max="13860" width="9.6640625" style="1" customWidth="1"/>
    <col min="13861" max="13861" width="10.109375" style="1" customWidth="1"/>
    <col min="13862" max="13862" width="9.33203125" style="1" customWidth="1"/>
    <col min="13863" max="13864" width="9.6640625" style="1" customWidth="1"/>
    <col min="13865" max="13866" width="9.5546875" style="1" customWidth="1"/>
    <col min="13867" max="13868" width="10" style="1" customWidth="1"/>
    <col min="13869" max="13869" width="12" style="1" customWidth="1"/>
    <col min="13870" max="13870" width="0" style="1" hidden="1" customWidth="1"/>
    <col min="13871" max="13871" width="12.109375" style="1" customWidth="1"/>
    <col min="13872" max="13872" width="11.33203125" style="1" customWidth="1"/>
    <col min="13873" max="13873" width="10.109375" style="1" customWidth="1"/>
    <col min="13874" max="13892" width="0" style="1" hidden="1" customWidth="1"/>
    <col min="13893" max="14095" width="9.109375" style="1"/>
    <col min="14096" max="14096" width="7.109375" style="1" customWidth="1"/>
    <col min="14097" max="14098" width="11.5546875" style="1" customWidth="1"/>
    <col min="14099" max="14099" width="11.6640625" style="1" customWidth="1"/>
    <col min="14100" max="14101" width="12" style="1" customWidth="1"/>
    <col min="14102" max="14102" width="11.44140625" style="1" customWidth="1"/>
    <col min="14103" max="14105" width="11.33203125" style="1" customWidth="1"/>
    <col min="14106" max="14107" width="12.5546875" style="1" customWidth="1"/>
    <col min="14108" max="14108" width="12.33203125" style="1" customWidth="1"/>
    <col min="14109" max="14110" width="11.5546875" style="1" customWidth="1"/>
    <col min="14111" max="14111" width="11.6640625" style="1" customWidth="1"/>
    <col min="14112" max="14112" width="2.109375" style="1" customWidth="1"/>
    <col min="14113" max="14113" width="8.5546875" style="1" customWidth="1"/>
    <col min="14114" max="14114" width="9.88671875" style="1" customWidth="1"/>
    <col min="14115" max="14115" width="8.6640625" style="1" customWidth="1"/>
    <col min="14116" max="14116" width="9.6640625" style="1" customWidth="1"/>
    <col min="14117" max="14117" width="10.109375" style="1" customWidth="1"/>
    <col min="14118" max="14118" width="9.33203125" style="1" customWidth="1"/>
    <col min="14119" max="14120" width="9.6640625" style="1" customWidth="1"/>
    <col min="14121" max="14122" width="9.5546875" style="1" customWidth="1"/>
    <col min="14123" max="14124" width="10" style="1" customWidth="1"/>
    <col min="14125" max="14125" width="12" style="1" customWidth="1"/>
    <col min="14126" max="14126" width="0" style="1" hidden="1" customWidth="1"/>
    <col min="14127" max="14127" width="12.109375" style="1" customWidth="1"/>
    <col min="14128" max="14128" width="11.33203125" style="1" customWidth="1"/>
    <col min="14129" max="14129" width="10.109375" style="1" customWidth="1"/>
    <col min="14130" max="14148" width="0" style="1" hidden="1" customWidth="1"/>
    <col min="14149" max="14351" width="9.109375" style="1"/>
    <col min="14352" max="14352" width="7.109375" style="1" customWidth="1"/>
    <col min="14353" max="14354" width="11.5546875" style="1" customWidth="1"/>
    <col min="14355" max="14355" width="11.6640625" style="1" customWidth="1"/>
    <col min="14356" max="14357" width="12" style="1" customWidth="1"/>
    <col min="14358" max="14358" width="11.44140625" style="1" customWidth="1"/>
    <col min="14359" max="14361" width="11.33203125" style="1" customWidth="1"/>
    <col min="14362" max="14363" width="12.5546875" style="1" customWidth="1"/>
    <col min="14364" max="14364" width="12.33203125" style="1" customWidth="1"/>
    <col min="14365" max="14366" width="11.5546875" style="1" customWidth="1"/>
    <col min="14367" max="14367" width="11.6640625" style="1" customWidth="1"/>
    <col min="14368" max="14368" width="2.109375" style="1" customWidth="1"/>
    <col min="14369" max="14369" width="8.5546875" style="1" customWidth="1"/>
    <col min="14370" max="14370" width="9.88671875" style="1" customWidth="1"/>
    <col min="14371" max="14371" width="8.6640625" style="1" customWidth="1"/>
    <col min="14372" max="14372" width="9.6640625" style="1" customWidth="1"/>
    <col min="14373" max="14373" width="10.109375" style="1" customWidth="1"/>
    <col min="14374" max="14374" width="9.33203125" style="1" customWidth="1"/>
    <col min="14375" max="14376" width="9.6640625" style="1" customWidth="1"/>
    <col min="14377" max="14378" width="9.5546875" style="1" customWidth="1"/>
    <col min="14379" max="14380" width="10" style="1" customWidth="1"/>
    <col min="14381" max="14381" width="12" style="1" customWidth="1"/>
    <col min="14382" max="14382" width="0" style="1" hidden="1" customWidth="1"/>
    <col min="14383" max="14383" width="12.109375" style="1" customWidth="1"/>
    <col min="14384" max="14384" width="11.33203125" style="1" customWidth="1"/>
    <col min="14385" max="14385" width="10.109375" style="1" customWidth="1"/>
    <col min="14386" max="14404" width="0" style="1" hidden="1" customWidth="1"/>
    <col min="14405" max="14607" width="9.109375" style="1"/>
    <col min="14608" max="14608" width="7.109375" style="1" customWidth="1"/>
    <col min="14609" max="14610" width="11.5546875" style="1" customWidth="1"/>
    <col min="14611" max="14611" width="11.6640625" style="1" customWidth="1"/>
    <col min="14612" max="14613" width="12" style="1" customWidth="1"/>
    <col min="14614" max="14614" width="11.44140625" style="1" customWidth="1"/>
    <col min="14615" max="14617" width="11.33203125" style="1" customWidth="1"/>
    <col min="14618" max="14619" width="12.5546875" style="1" customWidth="1"/>
    <col min="14620" max="14620" width="12.33203125" style="1" customWidth="1"/>
    <col min="14621" max="14622" width="11.5546875" style="1" customWidth="1"/>
    <col min="14623" max="14623" width="11.6640625" style="1" customWidth="1"/>
    <col min="14624" max="14624" width="2.109375" style="1" customWidth="1"/>
    <col min="14625" max="14625" width="8.5546875" style="1" customWidth="1"/>
    <col min="14626" max="14626" width="9.88671875" style="1" customWidth="1"/>
    <col min="14627" max="14627" width="8.6640625" style="1" customWidth="1"/>
    <col min="14628" max="14628" width="9.6640625" style="1" customWidth="1"/>
    <col min="14629" max="14629" width="10.109375" style="1" customWidth="1"/>
    <col min="14630" max="14630" width="9.33203125" style="1" customWidth="1"/>
    <col min="14631" max="14632" width="9.6640625" style="1" customWidth="1"/>
    <col min="14633" max="14634" width="9.5546875" style="1" customWidth="1"/>
    <col min="14635" max="14636" width="10" style="1" customWidth="1"/>
    <col min="14637" max="14637" width="12" style="1" customWidth="1"/>
    <col min="14638" max="14638" width="0" style="1" hidden="1" customWidth="1"/>
    <col min="14639" max="14639" width="12.109375" style="1" customWidth="1"/>
    <col min="14640" max="14640" width="11.33203125" style="1" customWidth="1"/>
    <col min="14641" max="14641" width="10.109375" style="1" customWidth="1"/>
    <col min="14642" max="14660" width="0" style="1" hidden="1" customWidth="1"/>
    <col min="14661" max="14863" width="9.109375" style="1"/>
    <col min="14864" max="14864" width="7.109375" style="1" customWidth="1"/>
    <col min="14865" max="14866" width="11.5546875" style="1" customWidth="1"/>
    <col min="14867" max="14867" width="11.6640625" style="1" customWidth="1"/>
    <col min="14868" max="14869" width="12" style="1" customWidth="1"/>
    <col min="14870" max="14870" width="11.44140625" style="1" customWidth="1"/>
    <col min="14871" max="14873" width="11.33203125" style="1" customWidth="1"/>
    <col min="14874" max="14875" width="12.5546875" style="1" customWidth="1"/>
    <col min="14876" max="14876" width="12.33203125" style="1" customWidth="1"/>
    <col min="14877" max="14878" width="11.5546875" style="1" customWidth="1"/>
    <col min="14879" max="14879" width="11.6640625" style="1" customWidth="1"/>
    <col min="14880" max="14880" width="2.109375" style="1" customWidth="1"/>
    <col min="14881" max="14881" width="8.5546875" style="1" customWidth="1"/>
    <col min="14882" max="14882" width="9.88671875" style="1" customWidth="1"/>
    <col min="14883" max="14883" width="8.6640625" style="1" customWidth="1"/>
    <col min="14884" max="14884" width="9.6640625" style="1" customWidth="1"/>
    <col min="14885" max="14885" width="10.109375" style="1" customWidth="1"/>
    <col min="14886" max="14886" width="9.33203125" style="1" customWidth="1"/>
    <col min="14887" max="14888" width="9.6640625" style="1" customWidth="1"/>
    <col min="14889" max="14890" width="9.5546875" style="1" customWidth="1"/>
    <col min="14891" max="14892" width="10" style="1" customWidth="1"/>
    <col min="14893" max="14893" width="12" style="1" customWidth="1"/>
    <col min="14894" max="14894" width="0" style="1" hidden="1" customWidth="1"/>
    <col min="14895" max="14895" width="12.109375" style="1" customWidth="1"/>
    <col min="14896" max="14896" width="11.33203125" style="1" customWidth="1"/>
    <col min="14897" max="14897" width="10.109375" style="1" customWidth="1"/>
    <col min="14898" max="14916" width="0" style="1" hidden="1" customWidth="1"/>
    <col min="14917" max="15119" width="9.109375" style="1"/>
    <col min="15120" max="15120" width="7.109375" style="1" customWidth="1"/>
    <col min="15121" max="15122" width="11.5546875" style="1" customWidth="1"/>
    <col min="15123" max="15123" width="11.6640625" style="1" customWidth="1"/>
    <col min="15124" max="15125" width="12" style="1" customWidth="1"/>
    <col min="15126" max="15126" width="11.44140625" style="1" customWidth="1"/>
    <col min="15127" max="15129" width="11.33203125" style="1" customWidth="1"/>
    <col min="15130" max="15131" width="12.5546875" style="1" customWidth="1"/>
    <col min="15132" max="15132" width="12.33203125" style="1" customWidth="1"/>
    <col min="15133" max="15134" width="11.5546875" style="1" customWidth="1"/>
    <col min="15135" max="15135" width="11.6640625" style="1" customWidth="1"/>
    <col min="15136" max="15136" width="2.109375" style="1" customWidth="1"/>
    <col min="15137" max="15137" width="8.5546875" style="1" customWidth="1"/>
    <col min="15138" max="15138" width="9.88671875" style="1" customWidth="1"/>
    <col min="15139" max="15139" width="8.6640625" style="1" customWidth="1"/>
    <col min="15140" max="15140" width="9.6640625" style="1" customWidth="1"/>
    <col min="15141" max="15141" width="10.109375" style="1" customWidth="1"/>
    <col min="15142" max="15142" width="9.33203125" style="1" customWidth="1"/>
    <col min="15143" max="15144" width="9.6640625" style="1" customWidth="1"/>
    <col min="15145" max="15146" width="9.5546875" style="1" customWidth="1"/>
    <col min="15147" max="15148" width="10" style="1" customWidth="1"/>
    <col min="15149" max="15149" width="12" style="1" customWidth="1"/>
    <col min="15150" max="15150" width="0" style="1" hidden="1" customWidth="1"/>
    <col min="15151" max="15151" width="12.109375" style="1" customWidth="1"/>
    <col min="15152" max="15152" width="11.33203125" style="1" customWidth="1"/>
    <col min="15153" max="15153" width="10.109375" style="1" customWidth="1"/>
    <col min="15154" max="15172" width="0" style="1" hidden="1" customWidth="1"/>
    <col min="15173" max="15375" width="9.109375" style="1"/>
    <col min="15376" max="15376" width="7.109375" style="1" customWidth="1"/>
    <col min="15377" max="15378" width="11.5546875" style="1" customWidth="1"/>
    <col min="15379" max="15379" width="11.6640625" style="1" customWidth="1"/>
    <col min="15380" max="15381" width="12" style="1" customWidth="1"/>
    <col min="15382" max="15382" width="11.44140625" style="1" customWidth="1"/>
    <col min="15383" max="15385" width="11.33203125" style="1" customWidth="1"/>
    <col min="15386" max="15387" width="12.5546875" style="1" customWidth="1"/>
    <col min="15388" max="15388" width="12.33203125" style="1" customWidth="1"/>
    <col min="15389" max="15390" width="11.5546875" style="1" customWidth="1"/>
    <col min="15391" max="15391" width="11.6640625" style="1" customWidth="1"/>
    <col min="15392" max="15392" width="2.109375" style="1" customWidth="1"/>
    <col min="15393" max="15393" width="8.5546875" style="1" customWidth="1"/>
    <col min="15394" max="15394" width="9.88671875" style="1" customWidth="1"/>
    <col min="15395" max="15395" width="8.6640625" style="1" customWidth="1"/>
    <col min="15396" max="15396" width="9.6640625" style="1" customWidth="1"/>
    <col min="15397" max="15397" width="10.109375" style="1" customWidth="1"/>
    <col min="15398" max="15398" width="9.33203125" style="1" customWidth="1"/>
    <col min="15399" max="15400" width="9.6640625" style="1" customWidth="1"/>
    <col min="15401" max="15402" width="9.5546875" style="1" customWidth="1"/>
    <col min="15403" max="15404" width="10" style="1" customWidth="1"/>
    <col min="15405" max="15405" width="12" style="1" customWidth="1"/>
    <col min="15406" max="15406" width="0" style="1" hidden="1" customWidth="1"/>
    <col min="15407" max="15407" width="12.109375" style="1" customWidth="1"/>
    <col min="15408" max="15408" width="11.33203125" style="1" customWidth="1"/>
    <col min="15409" max="15409" width="10.109375" style="1" customWidth="1"/>
    <col min="15410" max="15428" width="0" style="1" hidden="1" customWidth="1"/>
    <col min="15429" max="15631" width="9.109375" style="1"/>
    <col min="15632" max="15632" width="7.109375" style="1" customWidth="1"/>
    <col min="15633" max="15634" width="11.5546875" style="1" customWidth="1"/>
    <col min="15635" max="15635" width="11.6640625" style="1" customWidth="1"/>
    <col min="15636" max="15637" width="12" style="1" customWidth="1"/>
    <col min="15638" max="15638" width="11.44140625" style="1" customWidth="1"/>
    <col min="15639" max="15641" width="11.33203125" style="1" customWidth="1"/>
    <col min="15642" max="15643" width="12.5546875" style="1" customWidth="1"/>
    <col min="15644" max="15644" width="12.33203125" style="1" customWidth="1"/>
    <col min="15645" max="15646" width="11.5546875" style="1" customWidth="1"/>
    <col min="15647" max="15647" width="11.6640625" style="1" customWidth="1"/>
    <col min="15648" max="15648" width="2.109375" style="1" customWidth="1"/>
    <col min="15649" max="15649" width="8.5546875" style="1" customWidth="1"/>
    <col min="15650" max="15650" width="9.88671875" style="1" customWidth="1"/>
    <col min="15651" max="15651" width="8.6640625" style="1" customWidth="1"/>
    <col min="15652" max="15652" width="9.6640625" style="1" customWidth="1"/>
    <col min="15653" max="15653" width="10.109375" style="1" customWidth="1"/>
    <col min="15654" max="15654" width="9.33203125" style="1" customWidth="1"/>
    <col min="15655" max="15656" width="9.6640625" style="1" customWidth="1"/>
    <col min="15657" max="15658" width="9.5546875" style="1" customWidth="1"/>
    <col min="15659" max="15660" width="10" style="1" customWidth="1"/>
    <col min="15661" max="15661" width="12" style="1" customWidth="1"/>
    <col min="15662" max="15662" width="0" style="1" hidden="1" customWidth="1"/>
    <col min="15663" max="15663" width="12.109375" style="1" customWidth="1"/>
    <col min="15664" max="15664" width="11.33203125" style="1" customWidth="1"/>
    <col min="15665" max="15665" width="10.109375" style="1" customWidth="1"/>
    <col min="15666" max="15684" width="0" style="1" hidden="1" customWidth="1"/>
    <col min="15685" max="15887" width="9.109375" style="1"/>
    <col min="15888" max="15888" width="7.109375" style="1" customWidth="1"/>
    <col min="15889" max="15890" width="11.5546875" style="1" customWidth="1"/>
    <col min="15891" max="15891" width="11.6640625" style="1" customWidth="1"/>
    <col min="15892" max="15893" width="12" style="1" customWidth="1"/>
    <col min="15894" max="15894" width="11.44140625" style="1" customWidth="1"/>
    <col min="15895" max="15897" width="11.33203125" style="1" customWidth="1"/>
    <col min="15898" max="15899" width="12.5546875" style="1" customWidth="1"/>
    <col min="15900" max="15900" width="12.33203125" style="1" customWidth="1"/>
    <col min="15901" max="15902" width="11.5546875" style="1" customWidth="1"/>
    <col min="15903" max="15903" width="11.6640625" style="1" customWidth="1"/>
    <col min="15904" max="15904" width="2.109375" style="1" customWidth="1"/>
    <col min="15905" max="15905" width="8.5546875" style="1" customWidth="1"/>
    <col min="15906" max="15906" width="9.88671875" style="1" customWidth="1"/>
    <col min="15907" max="15907" width="8.6640625" style="1" customWidth="1"/>
    <col min="15908" max="15908" width="9.6640625" style="1" customWidth="1"/>
    <col min="15909" max="15909" width="10.109375" style="1" customWidth="1"/>
    <col min="15910" max="15910" width="9.33203125" style="1" customWidth="1"/>
    <col min="15911" max="15912" width="9.6640625" style="1" customWidth="1"/>
    <col min="15913" max="15914" width="9.5546875" style="1" customWidth="1"/>
    <col min="15915" max="15916" width="10" style="1" customWidth="1"/>
    <col min="15917" max="15917" width="12" style="1" customWidth="1"/>
    <col min="15918" max="15918" width="0" style="1" hidden="1" customWidth="1"/>
    <col min="15919" max="15919" width="12.109375" style="1" customWidth="1"/>
    <col min="15920" max="15920" width="11.33203125" style="1" customWidth="1"/>
    <col min="15921" max="15921" width="10.109375" style="1" customWidth="1"/>
    <col min="15922" max="15940" width="0" style="1" hidden="1" customWidth="1"/>
    <col min="15941" max="16143" width="9.109375" style="1"/>
    <col min="16144" max="16144" width="7.109375" style="1" customWidth="1"/>
    <col min="16145" max="16146" width="11.5546875" style="1" customWidth="1"/>
    <col min="16147" max="16147" width="11.6640625" style="1" customWidth="1"/>
    <col min="16148" max="16149" width="12" style="1" customWidth="1"/>
    <col min="16150" max="16150" width="11.44140625" style="1" customWidth="1"/>
    <col min="16151" max="16153" width="11.33203125" style="1" customWidth="1"/>
    <col min="16154" max="16155" width="12.5546875" style="1" customWidth="1"/>
    <col min="16156" max="16156" width="12.33203125" style="1" customWidth="1"/>
    <col min="16157" max="16158" width="11.5546875" style="1" customWidth="1"/>
    <col min="16159" max="16159" width="11.6640625" style="1" customWidth="1"/>
    <col min="16160" max="16160" width="2.109375" style="1" customWidth="1"/>
    <col min="16161" max="16161" width="8.5546875" style="1" customWidth="1"/>
    <col min="16162" max="16162" width="9.88671875" style="1" customWidth="1"/>
    <col min="16163" max="16163" width="8.6640625" style="1" customWidth="1"/>
    <col min="16164" max="16164" width="9.6640625" style="1" customWidth="1"/>
    <col min="16165" max="16165" width="10.109375" style="1" customWidth="1"/>
    <col min="16166" max="16166" width="9.33203125" style="1" customWidth="1"/>
    <col min="16167" max="16168" width="9.6640625" style="1" customWidth="1"/>
    <col min="16169" max="16170" width="9.5546875" style="1" customWidth="1"/>
    <col min="16171" max="16172" width="10" style="1" customWidth="1"/>
    <col min="16173" max="16173" width="12" style="1" customWidth="1"/>
    <col min="16174" max="16174" width="0" style="1" hidden="1" customWidth="1"/>
    <col min="16175" max="16175" width="12.109375" style="1" customWidth="1"/>
    <col min="16176" max="16176" width="11.33203125" style="1" customWidth="1"/>
    <col min="16177" max="16177" width="10.109375" style="1" customWidth="1"/>
    <col min="16178" max="16196" width="0" style="1" hidden="1" customWidth="1"/>
    <col min="16197" max="16384" width="9.109375" style="1"/>
  </cols>
  <sheetData>
    <row r="1" spans="2:81" collapsed="1"/>
    <row r="2" spans="2:81" ht="21" customHeight="1">
      <c r="B2" s="499" t="s">
        <v>156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281"/>
      <c r="CC2" s="214"/>
    </row>
    <row r="3" spans="2:81" ht="15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  <c r="AX3" s="365"/>
      <c r="AY3" s="365"/>
      <c r="AZ3" s="365"/>
      <c r="BA3" s="365"/>
      <c r="BB3" s="365"/>
      <c r="BC3" s="365"/>
      <c r="BD3" s="365"/>
      <c r="BE3" s="365"/>
      <c r="BF3" s="365"/>
      <c r="BG3" s="365"/>
      <c r="BH3" s="365"/>
      <c r="BI3" s="365"/>
      <c r="BJ3" s="365"/>
      <c r="BK3" s="365"/>
      <c r="BL3" s="365"/>
      <c r="BM3" s="365"/>
      <c r="BN3" s="365"/>
      <c r="BO3" s="365"/>
      <c r="BP3" s="365"/>
      <c r="BQ3" s="365"/>
      <c r="BR3" s="365"/>
      <c r="BS3" s="365"/>
      <c r="BT3" s="365"/>
      <c r="BU3" s="365"/>
      <c r="BV3" s="365"/>
      <c r="BW3" s="365"/>
      <c r="BX3" s="365"/>
      <c r="BY3" s="365"/>
      <c r="BZ3" s="365"/>
      <c r="CA3" s="365"/>
      <c r="CB3" s="280"/>
      <c r="CC3" s="213"/>
    </row>
    <row r="4" spans="2:81" s="363" customFormat="1" ht="29.25" customHeight="1" thickBot="1">
      <c r="B4" s="512" t="s">
        <v>63</v>
      </c>
      <c r="C4" s="593" t="s">
        <v>160</v>
      </c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4"/>
      <c r="X4" s="594"/>
      <c r="Y4" s="594"/>
      <c r="Z4" s="594"/>
      <c r="AA4" s="594"/>
      <c r="AB4" s="594"/>
      <c r="AC4" s="594"/>
      <c r="AD4" s="594"/>
      <c r="AE4" s="594"/>
      <c r="AF4" s="594"/>
      <c r="AG4" s="594"/>
      <c r="AH4" s="594"/>
      <c r="AI4" s="594"/>
      <c r="AJ4" s="594"/>
      <c r="AK4" s="594"/>
      <c r="AL4" s="594"/>
      <c r="AM4" s="594"/>
      <c r="AN4" s="594"/>
      <c r="AO4" s="594"/>
      <c r="AP4" s="594"/>
      <c r="AQ4" s="594"/>
      <c r="AR4" s="594"/>
      <c r="AS4" s="594"/>
      <c r="AT4" s="594"/>
      <c r="AU4" s="595"/>
      <c r="AV4" s="502"/>
      <c r="AW4" s="494" t="s">
        <v>161</v>
      </c>
      <c r="AX4" s="495"/>
      <c r="AY4" s="495"/>
      <c r="AZ4" s="495"/>
      <c r="BA4" s="495"/>
      <c r="BB4" s="495"/>
      <c r="BC4" s="495"/>
      <c r="BD4" s="495"/>
      <c r="BE4" s="495"/>
      <c r="BF4" s="495"/>
      <c r="BG4" s="495"/>
      <c r="BH4" s="495"/>
      <c r="BI4" s="495"/>
      <c r="BJ4" s="495"/>
      <c r="BK4" s="495"/>
      <c r="BL4" s="495"/>
      <c r="BM4" s="495"/>
      <c r="BN4" s="495"/>
      <c r="BO4" s="495"/>
      <c r="BP4" s="495"/>
      <c r="BQ4" s="495"/>
      <c r="BR4" s="495"/>
      <c r="BS4" s="495"/>
      <c r="BT4" s="495"/>
      <c r="BU4" s="495"/>
      <c r="BV4" s="495"/>
      <c r="BW4" s="495"/>
      <c r="BX4" s="495"/>
      <c r="BY4" s="495"/>
      <c r="BZ4" s="495"/>
      <c r="CA4" s="495"/>
      <c r="CB4" s="495"/>
      <c r="CC4" s="496"/>
    </row>
    <row r="5" spans="2:81" s="363" customFormat="1" ht="45" customHeight="1" thickBot="1">
      <c r="B5" s="513"/>
      <c r="C5" s="551" t="s">
        <v>137</v>
      </c>
      <c r="D5" s="552"/>
      <c r="E5" s="552"/>
      <c r="F5" s="553"/>
      <c r="G5" s="554"/>
      <c r="H5" s="554"/>
      <c r="I5" s="554"/>
      <c r="J5" s="554"/>
      <c r="K5" s="554"/>
      <c r="L5" s="554"/>
      <c r="M5" s="554"/>
      <c r="N5" s="554"/>
      <c r="O5" s="554"/>
      <c r="P5" s="255"/>
      <c r="Q5" s="371"/>
      <c r="R5" s="581" t="s">
        <v>138</v>
      </c>
      <c r="S5" s="582"/>
      <c r="T5" s="582"/>
      <c r="U5" s="582"/>
      <c r="V5" s="582"/>
      <c r="W5" s="582"/>
      <c r="X5" s="582"/>
      <c r="Y5" s="582"/>
      <c r="Z5" s="582"/>
      <c r="AA5" s="582"/>
      <c r="AB5" s="582"/>
      <c r="AC5" s="582"/>
      <c r="AD5" s="582"/>
      <c r="AE5" s="582"/>
      <c r="AF5" s="582"/>
      <c r="AG5" s="582"/>
      <c r="AH5" s="582"/>
      <c r="AI5" s="582"/>
      <c r="AJ5" s="582"/>
      <c r="AK5" s="582"/>
      <c r="AL5" s="583"/>
      <c r="AM5" s="500" t="s">
        <v>121</v>
      </c>
      <c r="AN5" s="584"/>
      <c r="AO5" s="585"/>
      <c r="AP5" s="550" t="s">
        <v>122</v>
      </c>
      <c r="AQ5" s="550"/>
      <c r="AR5" s="550"/>
      <c r="AS5" s="573" t="s">
        <v>125</v>
      </c>
      <c r="AT5" s="574"/>
      <c r="AU5" s="575"/>
      <c r="AV5" s="503"/>
      <c r="AW5" s="573" t="s">
        <v>126</v>
      </c>
      <c r="AX5" s="574"/>
      <c r="AY5" s="575"/>
      <c r="AZ5" s="545" t="s">
        <v>11</v>
      </c>
      <c r="BA5" s="546"/>
      <c r="BB5" s="546"/>
      <c r="BC5" s="546"/>
      <c r="BD5" s="546"/>
      <c r="BE5" s="546"/>
      <c r="BF5" s="546"/>
      <c r="BG5" s="546"/>
      <c r="BH5" s="546"/>
      <c r="BI5" s="546"/>
      <c r="BJ5" s="546"/>
      <c r="BK5" s="546"/>
      <c r="BL5" s="546"/>
      <c r="BM5" s="546"/>
      <c r="BN5" s="547"/>
      <c r="BO5" s="555" t="s">
        <v>12</v>
      </c>
      <c r="BP5" s="556"/>
      <c r="BQ5" s="557"/>
      <c r="BR5" s="586" t="s">
        <v>157</v>
      </c>
      <c r="BS5" s="587"/>
      <c r="BT5" s="588"/>
      <c r="BU5" s="539" t="s">
        <v>3</v>
      </c>
      <c r="BV5" s="540"/>
      <c r="BW5" s="541"/>
      <c r="BX5" s="536" t="s">
        <v>143</v>
      </c>
      <c r="BY5" s="537"/>
      <c r="BZ5" s="538"/>
      <c r="CA5" s="548" t="s">
        <v>158</v>
      </c>
      <c r="CB5" s="548"/>
      <c r="CC5" s="549"/>
    </row>
    <row r="6" spans="2:81" ht="18" customHeight="1" thickBot="1">
      <c r="B6" s="513"/>
      <c r="C6" s="596" t="s">
        <v>134</v>
      </c>
      <c r="D6" s="597"/>
      <c r="E6" s="597"/>
      <c r="F6" s="598" t="s">
        <v>135</v>
      </c>
      <c r="G6" s="599"/>
      <c r="H6" s="599"/>
      <c r="I6" s="569" t="s">
        <v>136</v>
      </c>
      <c r="J6" s="570"/>
      <c r="K6" s="571"/>
      <c r="L6" s="572" t="s">
        <v>147</v>
      </c>
      <c r="M6" s="572"/>
      <c r="N6" s="572"/>
      <c r="O6" s="600" t="s">
        <v>147</v>
      </c>
      <c r="P6" s="601"/>
      <c r="Q6" s="602"/>
      <c r="R6" s="518" t="s">
        <v>149</v>
      </c>
      <c r="S6" s="518"/>
      <c r="T6" s="592"/>
      <c r="U6" s="518" t="s">
        <v>150</v>
      </c>
      <c r="V6" s="518"/>
      <c r="W6" s="592"/>
      <c r="X6" s="518" t="s">
        <v>151</v>
      </c>
      <c r="Y6" s="518"/>
      <c r="Z6" s="592"/>
      <c r="AA6" s="581" t="s">
        <v>152</v>
      </c>
      <c r="AB6" s="582"/>
      <c r="AC6" s="583"/>
      <c r="AD6" s="581" t="s">
        <v>153</v>
      </c>
      <c r="AE6" s="582"/>
      <c r="AF6" s="583"/>
      <c r="AG6" s="581" t="s">
        <v>154</v>
      </c>
      <c r="AH6" s="582"/>
      <c r="AI6" s="583"/>
      <c r="AJ6" s="581" t="s">
        <v>155</v>
      </c>
      <c r="AK6" s="582"/>
      <c r="AL6" s="583"/>
      <c r="AM6" s="533" t="s">
        <v>123</v>
      </c>
      <c r="AN6" s="534"/>
      <c r="AO6" s="535"/>
      <c r="AP6" s="578" t="s">
        <v>60</v>
      </c>
      <c r="AQ6" s="579"/>
      <c r="AR6" s="580"/>
      <c r="AS6" s="603" t="s">
        <v>123</v>
      </c>
      <c r="AT6" s="604"/>
      <c r="AU6" s="605"/>
      <c r="AV6" s="503"/>
      <c r="AW6" s="576" t="s">
        <v>124</v>
      </c>
      <c r="AX6" s="577"/>
      <c r="AY6" s="577"/>
      <c r="AZ6" s="562" t="s">
        <v>61</v>
      </c>
      <c r="BA6" s="563"/>
      <c r="BB6" s="564"/>
      <c r="BC6" s="565" t="s">
        <v>32</v>
      </c>
      <c r="BD6" s="565"/>
      <c r="BE6" s="565"/>
      <c r="BF6" s="559" t="s">
        <v>33</v>
      </c>
      <c r="BG6" s="560"/>
      <c r="BH6" s="561"/>
      <c r="BI6" s="558" t="s">
        <v>34</v>
      </c>
      <c r="BJ6" s="558"/>
      <c r="BK6" s="558"/>
      <c r="BL6" s="566" t="s">
        <v>123</v>
      </c>
      <c r="BM6" s="567"/>
      <c r="BN6" s="568"/>
      <c r="BO6" s="555"/>
      <c r="BP6" s="556"/>
      <c r="BQ6" s="557"/>
      <c r="BR6" s="589"/>
      <c r="BS6" s="590"/>
      <c r="BT6" s="591"/>
      <c r="BU6" s="542" t="s">
        <v>123</v>
      </c>
      <c r="BV6" s="543"/>
      <c r="BW6" s="544"/>
      <c r="BX6" s="536"/>
      <c r="BY6" s="537"/>
      <c r="BZ6" s="538"/>
      <c r="CA6" s="548"/>
      <c r="CB6" s="548"/>
      <c r="CC6" s="549"/>
    </row>
    <row r="7" spans="2:81" s="351" customFormat="1" ht="18" customHeight="1">
      <c r="B7" s="513"/>
      <c r="C7" s="275" t="s">
        <v>146</v>
      </c>
      <c r="D7" s="330" t="s">
        <v>127</v>
      </c>
      <c r="E7" s="265" t="s">
        <v>77</v>
      </c>
      <c r="F7" s="266" t="s">
        <v>146</v>
      </c>
      <c r="G7" s="334" t="s">
        <v>127</v>
      </c>
      <c r="H7" s="373" t="s">
        <v>77</v>
      </c>
      <c r="I7" s="327" t="s">
        <v>146</v>
      </c>
      <c r="J7" s="377" t="s">
        <v>127</v>
      </c>
      <c r="K7" s="386" t="s">
        <v>77</v>
      </c>
      <c r="L7" s="384" t="s">
        <v>146</v>
      </c>
      <c r="M7" s="385" t="s">
        <v>127</v>
      </c>
      <c r="N7" s="388" t="s">
        <v>77</v>
      </c>
      <c r="O7" s="387" t="s">
        <v>146</v>
      </c>
      <c r="P7" s="340" t="s">
        <v>127</v>
      </c>
      <c r="Q7" s="378" t="s">
        <v>77</v>
      </c>
      <c r="R7" s="374" t="s">
        <v>146</v>
      </c>
      <c r="S7" s="332" t="s">
        <v>127</v>
      </c>
      <c r="T7" s="264" t="s">
        <v>77</v>
      </c>
      <c r="U7" s="374" t="s">
        <v>146</v>
      </c>
      <c r="V7" s="332" t="s">
        <v>127</v>
      </c>
      <c r="W7" s="264" t="s">
        <v>77</v>
      </c>
      <c r="X7" s="374" t="s">
        <v>146</v>
      </c>
      <c r="Y7" s="332" t="s">
        <v>127</v>
      </c>
      <c r="Z7" s="264" t="s">
        <v>77</v>
      </c>
      <c r="AA7" s="374" t="s">
        <v>146</v>
      </c>
      <c r="AB7" s="332" t="s">
        <v>127</v>
      </c>
      <c r="AC7" s="264" t="s">
        <v>77</v>
      </c>
      <c r="AD7" s="374" t="s">
        <v>146</v>
      </c>
      <c r="AE7" s="332" t="s">
        <v>127</v>
      </c>
      <c r="AF7" s="264" t="s">
        <v>77</v>
      </c>
      <c r="AG7" s="374" t="s">
        <v>146</v>
      </c>
      <c r="AH7" s="332" t="s">
        <v>127</v>
      </c>
      <c r="AI7" s="264" t="s">
        <v>77</v>
      </c>
      <c r="AJ7" s="374" t="s">
        <v>146</v>
      </c>
      <c r="AK7" s="332" t="s">
        <v>127</v>
      </c>
      <c r="AL7" s="264" t="s">
        <v>77</v>
      </c>
      <c r="AM7" s="267" t="s">
        <v>146</v>
      </c>
      <c r="AN7" s="331" t="s">
        <v>127</v>
      </c>
      <c r="AO7" s="268" t="s">
        <v>77</v>
      </c>
      <c r="AP7" s="389" t="s">
        <v>146</v>
      </c>
      <c r="AQ7" s="390" t="s">
        <v>127</v>
      </c>
      <c r="AR7" s="391" t="s">
        <v>77</v>
      </c>
      <c r="AS7" s="336" t="s">
        <v>146</v>
      </c>
      <c r="AT7" s="337" t="s">
        <v>127</v>
      </c>
      <c r="AU7" s="329" t="s">
        <v>77</v>
      </c>
      <c r="AV7" s="503"/>
      <c r="AW7" s="336" t="s">
        <v>146</v>
      </c>
      <c r="AX7" s="337" t="s">
        <v>127</v>
      </c>
      <c r="AY7" s="328" t="s">
        <v>77</v>
      </c>
      <c r="AZ7" s="341" t="s">
        <v>146</v>
      </c>
      <c r="BA7" s="393" t="s">
        <v>127</v>
      </c>
      <c r="BB7" s="342" t="s">
        <v>77</v>
      </c>
      <c r="BC7" s="343" t="s">
        <v>146</v>
      </c>
      <c r="BD7" s="394" t="s">
        <v>127</v>
      </c>
      <c r="BE7" s="344" t="s">
        <v>77</v>
      </c>
      <c r="BF7" s="345" t="s">
        <v>146</v>
      </c>
      <c r="BG7" s="395" t="s">
        <v>127</v>
      </c>
      <c r="BH7" s="346" t="s">
        <v>77</v>
      </c>
      <c r="BI7" s="347" t="s">
        <v>146</v>
      </c>
      <c r="BJ7" s="397" t="s">
        <v>127</v>
      </c>
      <c r="BK7" s="348" t="s">
        <v>77</v>
      </c>
      <c r="BL7" s="349" t="s">
        <v>146</v>
      </c>
      <c r="BM7" s="396" t="s">
        <v>127</v>
      </c>
      <c r="BN7" s="350" t="s">
        <v>77</v>
      </c>
      <c r="BO7" s="275" t="s">
        <v>146</v>
      </c>
      <c r="BP7" s="333" t="s">
        <v>127</v>
      </c>
      <c r="BQ7" s="271" t="s">
        <v>77</v>
      </c>
      <c r="BR7" s="327" t="s">
        <v>146</v>
      </c>
      <c r="BS7" s="377" t="s">
        <v>127</v>
      </c>
      <c r="BT7" s="398" t="s">
        <v>77</v>
      </c>
      <c r="BU7" s="276" t="s">
        <v>146</v>
      </c>
      <c r="BV7" s="364" t="s">
        <v>127</v>
      </c>
      <c r="BW7" s="269" t="s">
        <v>77</v>
      </c>
      <c r="BX7" s="277" t="s">
        <v>146</v>
      </c>
      <c r="BY7" s="338" t="s">
        <v>127</v>
      </c>
      <c r="BZ7" s="272" t="s">
        <v>77</v>
      </c>
      <c r="CA7" s="278" t="s">
        <v>146</v>
      </c>
      <c r="CB7" s="339" t="s">
        <v>127</v>
      </c>
      <c r="CC7" s="270" t="s">
        <v>77</v>
      </c>
    </row>
    <row r="8" spans="2:81" s="362" customFormat="1" ht="15.75" customHeight="1" thickBot="1">
      <c r="B8" s="514"/>
      <c r="C8" s="355" t="s">
        <v>2</v>
      </c>
      <c r="D8" s="352" t="s">
        <v>128</v>
      </c>
      <c r="E8" s="353" t="s">
        <v>78</v>
      </c>
      <c r="F8" s="355" t="s">
        <v>2</v>
      </c>
      <c r="G8" s="352" t="s">
        <v>128</v>
      </c>
      <c r="H8" s="360" t="s">
        <v>78</v>
      </c>
      <c r="I8" s="355" t="s">
        <v>2</v>
      </c>
      <c r="J8" s="361" t="s">
        <v>128</v>
      </c>
      <c r="K8" s="359" t="s">
        <v>78</v>
      </c>
      <c r="L8" s="355" t="s">
        <v>2</v>
      </c>
      <c r="M8" s="361" t="s">
        <v>128</v>
      </c>
      <c r="N8" s="353" t="s">
        <v>78</v>
      </c>
      <c r="O8" s="354" t="s">
        <v>2</v>
      </c>
      <c r="P8" s="361" t="s">
        <v>128</v>
      </c>
      <c r="Q8" s="353" t="s">
        <v>78</v>
      </c>
      <c r="R8" s="375" t="s">
        <v>2</v>
      </c>
      <c r="S8" s="352" t="s">
        <v>128</v>
      </c>
      <c r="T8" s="353" t="s">
        <v>78</v>
      </c>
      <c r="U8" s="375" t="s">
        <v>2</v>
      </c>
      <c r="V8" s="352" t="s">
        <v>128</v>
      </c>
      <c r="W8" s="353" t="s">
        <v>78</v>
      </c>
      <c r="X8" s="375" t="s">
        <v>2</v>
      </c>
      <c r="Y8" s="352" t="s">
        <v>128</v>
      </c>
      <c r="Z8" s="353" t="s">
        <v>78</v>
      </c>
      <c r="AA8" s="375" t="s">
        <v>2</v>
      </c>
      <c r="AB8" s="352" t="s">
        <v>128</v>
      </c>
      <c r="AC8" s="353" t="s">
        <v>78</v>
      </c>
      <c r="AD8" s="375" t="s">
        <v>2</v>
      </c>
      <c r="AE8" s="352" t="s">
        <v>128</v>
      </c>
      <c r="AF8" s="353" t="s">
        <v>78</v>
      </c>
      <c r="AG8" s="375" t="s">
        <v>2</v>
      </c>
      <c r="AH8" s="352" t="s">
        <v>128</v>
      </c>
      <c r="AI8" s="353" t="s">
        <v>78</v>
      </c>
      <c r="AJ8" s="375" t="s">
        <v>2</v>
      </c>
      <c r="AK8" s="352" t="s">
        <v>128</v>
      </c>
      <c r="AL8" s="353" t="s">
        <v>78</v>
      </c>
      <c r="AM8" s="355" t="s">
        <v>2</v>
      </c>
      <c r="AN8" s="352" t="s">
        <v>128</v>
      </c>
      <c r="AO8" s="353" t="s">
        <v>78</v>
      </c>
      <c r="AP8" s="355" t="s">
        <v>2</v>
      </c>
      <c r="AQ8" s="352" t="s">
        <v>128</v>
      </c>
      <c r="AR8" s="353" t="s">
        <v>78</v>
      </c>
      <c r="AS8" s="357" t="s">
        <v>2</v>
      </c>
      <c r="AT8" s="352" t="s">
        <v>128</v>
      </c>
      <c r="AU8" s="358" t="s">
        <v>78</v>
      </c>
      <c r="AV8" s="503"/>
      <c r="AW8" s="355" t="s">
        <v>2</v>
      </c>
      <c r="AX8" s="352" t="s">
        <v>128</v>
      </c>
      <c r="AY8" s="359" t="s">
        <v>78</v>
      </c>
      <c r="AZ8" s="355" t="s">
        <v>2</v>
      </c>
      <c r="BA8" s="352" t="s">
        <v>128</v>
      </c>
      <c r="BB8" s="353" t="s">
        <v>78</v>
      </c>
      <c r="BC8" s="354" t="s">
        <v>2</v>
      </c>
      <c r="BD8" s="352" t="s">
        <v>128</v>
      </c>
      <c r="BE8" s="359" t="s">
        <v>78</v>
      </c>
      <c r="BF8" s="355" t="s">
        <v>2</v>
      </c>
      <c r="BG8" s="352" t="s">
        <v>128</v>
      </c>
      <c r="BH8" s="353" t="s">
        <v>78</v>
      </c>
      <c r="BI8" s="354" t="s">
        <v>2</v>
      </c>
      <c r="BJ8" s="352" t="s">
        <v>128</v>
      </c>
      <c r="BK8" s="359" t="s">
        <v>78</v>
      </c>
      <c r="BL8" s="355" t="s">
        <v>2</v>
      </c>
      <c r="BM8" s="352" t="s">
        <v>128</v>
      </c>
      <c r="BN8" s="353" t="s">
        <v>78</v>
      </c>
      <c r="BO8" s="355" t="s">
        <v>2</v>
      </c>
      <c r="BP8" s="352" t="s">
        <v>128</v>
      </c>
      <c r="BQ8" s="353" t="s">
        <v>78</v>
      </c>
      <c r="BR8" s="355" t="s">
        <v>2</v>
      </c>
      <c r="BS8" s="352" t="s">
        <v>128</v>
      </c>
      <c r="BT8" s="353" t="s">
        <v>78</v>
      </c>
      <c r="BU8" s="354" t="s">
        <v>2</v>
      </c>
      <c r="BV8" s="361" t="s">
        <v>128</v>
      </c>
      <c r="BW8" s="360" t="s">
        <v>78</v>
      </c>
      <c r="BX8" s="355" t="s">
        <v>2</v>
      </c>
      <c r="BY8" s="352" t="s">
        <v>128</v>
      </c>
      <c r="BZ8" s="353" t="s">
        <v>78</v>
      </c>
      <c r="CA8" s="354" t="s">
        <v>2</v>
      </c>
      <c r="CB8" s="361" t="s">
        <v>128</v>
      </c>
      <c r="CC8" s="356" t="s">
        <v>78</v>
      </c>
    </row>
    <row r="9" spans="2:81">
      <c r="B9" s="151">
        <v>1</v>
      </c>
      <c r="C9" s="45"/>
      <c r="D9" s="46"/>
      <c r="E9" s="153"/>
      <c r="F9" s="43"/>
      <c r="G9" s="152"/>
      <c r="H9" s="46"/>
      <c r="I9" s="256"/>
      <c r="J9" s="152"/>
      <c r="K9" s="259"/>
      <c r="L9" s="46"/>
      <c r="M9" s="152"/>
      <c r="N9" s="46"/>
      <c r="O9" s="43"/>
      <c r="P9" s="152"/>
      <c r="Q9" s="259"/>
      <c r="R9" s="376"/>
      <c r="S9" s="46"/>
      <c r="T9" s="44"/>
      <c r="U9" s="376"/>
      <c r="V9" s="46"/>
      <c r="W9" s="44"/>
      <c r="X9" s="376"/>
      <c r="Y9" s="46"/>
      <c r="Z9" s="44"/>
      <c r="AA9" s="376"/>
      <c r="AB9" s="46"/>
      <c r="AC9" s="44"/>
      <c r="AD9" s="376"/>
      <c r="AE9" s="46"/>
      <c r="AF9" s="44"/>
      <c r="AG9" s="376"/>
      <c r="AH9" s="46"/>
      <c r="AI9" s="44"/>
      <c r="AJ9" s="376"/>
      <c r="AK9" s="46"/>
      <c r="AL9" s="44"/>
      <c r="AM9" s="43"/>
      <c r="AN9" s="46"/>
      <c r="AO9" s="44"/>
      <c r="AP9" s="43"/>
      <c r="AQ9" s="46"/>
      <c r="AR9" s="44"/>
      <c r="AS9" s="256"/>
      <c r="AT9" s="152"/>
      <c r="AU9" s="259"/>
      <c r="AV9" s="503"/>
      <c r="AW9" s="50"/>
      <c r="AX9" s="51"/>
      <c r="AY9" s="145"/>
      <c r="AZ9" s="50"/>
      <c r="BA9" s="51"/>
      <c r="BB9" s="182"/>
      <c r="BC9" s="144"/>
      <c r="BD9" s="51"/>
      <c r="BE9" s="145"/>
      <c r="BF9" s="50"/>
      <c r="BG9" s="51"/>
      <c r="BH9" s="182"/>
      <c r="BI9" s="144"/>
      <c r="BJ9" s="51"/>
      <c r="BK9" s="145"/>
      <c r="BL9" s="50"/>
      <c r="BM9" s="51"/>
      <c r="BN9" s="182"/>
      <c r="BO9" s="50"/>
      <c r="BP9" s="51"/>
      <c r="BQ9" s="182"/>
      <c r="BR9" s="50"/>
      <c r="BS9" s="51"/>
      <c r="BT9" s="182"/>
      <c r="BU9" s="48"/>
      <c r="BV9" s="49"/>
      <c r="BW9" s="203"/>
      <c r="BX9" s="50"/>
      <c r="BY9" s="51"/>
      <c r="BZ9" s="182"/>
      <c r="CA9" s="144"/>
      <c r="CB9" s="168"/>
      <c r="CC9" s="173"/>
    </row>
    <row r="10" spans="2:81">
      <c r="B10" s="148">
        <v>2</v>
      </c>
      <c r="C10" s="62"/>
      <c r="D10" s="47"/>
      <c r="E10" s="150"/>
      <c r="F10" s="60"/>
      <c r="G10" s="146"/>
      <c r="H10" s="47"/>
      <c r="I10" s="257"/>
      <c r="J10" s="146"/>
      <c r="K10" s="260"/>
      <c r="L10" s="47"/>
      <c r="M10" s="146"/>
      <c r="N10" s="47"/>
      <c r="O10" s="60"/>
      <c r="P10" s="146"/>
      <c r="Q10" s="260"/>
      <c r="R10" s="62"/>
      <c r="S10" s="47"/>
      <c r="T10" s="61"/>
      <c r="U10" s="62"/>
      <c r="V10" s="47"/>
      <c r="W10" s="61"/>
      <c r="X10" s="62"/>
      <c r="Y10" s="47"/>
      <c r="Z10" s="61"/>
      <c r="AA10" s="62"/>
      <c r="AB10" s="47"/>
      <c r="AC10" s="61"/>
      <c r="AD10" s="62"/>
      <c r="AE10" s="47"/>
      <c r="AF10" s="61"/>
      <c r="AG10" s="62"/>
      <c r="AH10" s="47"/>
      <c r="AI10" s="61"/>
      <c r="AJ10" s="62"/>
      <c r="AK10" s="47"/>
      <c r="AL10" s="61"/>
      <c r="AM10" s="60"/>
      <c r="AN10" s="47"/>
      <c r="AO10" s="61"/>
      <c r="AP10" s="60"/>
      <c r="AQ10" s="47"/>
      <c r="AR10" s="61"/>
      <c r="AS10" s="257"/>
      <c r="AT10" s="146"/>
      <c r="AU10" s="260"/>
      <c r="AV10" s="503"/>
      <c r="AW10" s="65"/>
      <c r="AX10" s="66"/>
      <c r="AY10" s="68"/>
      <c r="AZ10" s="65"/>
      <c r="BA10" s="66"/>
      <c r="BB10" s="149"/>
      <c r="BC10" s="138"/>
      <c r="BD10" s="66"/>
      <c r="BE10" s="68"/>
      <c r="BF10" s="65"/>
      <c r="BG10" s="66"/>
      <c r="BH10" s="149"/>
      <c r="BI10" s="138"/>
      <c r="BJ10" s="66"/>
      <c r="BK10" s="68"/>
      <c r="BL10" s="65"/>
      <c r="BM10" s="66"/>
      <c r="BN10" s="149"/>
      <c r="BO10" s="65"/>
      <c r="BP10" s="66"/>
      <c r="BQ10" s="149"/>
      <c r="BR10" s="65"/>
      <c r="BS10" s="66"/>
      <c r="BT10" s="149"/>
      <c r="BU10" s="63"/>
      <c r="BV10" s="64"/>
      <c r="BW10" s="204"/>
      <c r="BX10" s="65"/>
      <c r="BY10" s="66"/>
      <c r="BZ10" s="149"/>
      <c r="CA10" s="138"/>
      <c r="CB10" s="67"/>
      <c r="CC10" s="154"/>
    </row>
    <row r="11" spans="2:81">
      <c r="B11" s="148">
        <v>3</v>
      </c>
      <c r="C11" s="62"/>
      <c r="D11" s="47"/>
      <c r="E11" s="150"/>
      <c r="F11" s="60"/>
      <c r="G11" s="146"/>
      <c r="H11" s="47"/>
      <c r="I11" s="257"/>
      <c r="J11" s="146"/>
      <c r="K11" s="260"/>
      <c r="L11" s="47"/>
      <c r="M11" s="146"/>
      <c r="N11" s="47"/>
      <c r="O11" s="60"/>
      <c r="P11" s="146"/>
      <c r="Q11" s="260"/>
      <c r="R11" s="62"/>
      <c r="S11" s="47"/>
      <c r="T11" s="61"/>
      <c r="U11" s="62"/>
      <c r="V11" s="47"/>
      <c r="W11" s="61"/>
      <c r="X11" s="62"/>
      <c r="Y11" s="47"/>
      <c r="Z11" s="61"/>
      <c r="AA11" s="62"/>
      <c r="AB11" s="47"/>
      <c r="AC11" s="61"/>
      <c r="AD11" s="62"/>
      <c r="AE11" s="47"/>
      <c r="AF11" s="61"/>
      <c r="AG11" s="62"/>
      <c r="AH11" s="47"/>
      <c r="AI11" s="61"/>
      <c r="AJ11" s="62"/>
      <c r="AK11" s="47"/>
      <c r="AL11" s="61"/>
      <c r="AM11" s="60"/>
      <c r="AN11" s="47"/>
      <c r="AO11" s="61"/>
      <c r="AP11" s="60"/>
      <c r="AQ11" s="47"/>
      <c r="AR11" s="61"/>
      <c r="AS11" s="257"/>
      <c r="AT11" s="146"/>
      <c r="AU11" s="260"/>
      <c r="AV11" s="503"/>
      <c r="AW11" s="65"/>
      <c r="AX11" s="66"/>
      <c r="AY11" s="68"/>
      <c r="AZ11" s="273"/>
      <c r="BA11" s="392"/>
      <c r="BB11" s="274"/>
      <c r="BC11" s="138"/>
      <c r="BD11" s="66"/>
      <c r="BE11" s="68"/>
      <c r="BF11" s="65"/>
      <c r="BG11" s="66"/>
      <c r="BH11" s="149"/>
      <c r="BI11" s="138"/>
      <c r="BJ11" s="66"/>
      <c r="BK11" s="68"/>
      <c r="BL11" s="65"/>
      <c r="BM11" s="66"/>
      <c r="BN11" s="149"/>
      <c r="BO11" s="65"/>
      <c r="BP11" s="66"/>
      <c r="BQ11" s="149"/>
      <c r="BR11" s="65"/>
      <c r="BS11" s="66"/>
      <c r="BT11" s="149"/>
      <c r="BU11" s="63"/>
      <c r="BV11" s="64"/>
      <c r="BW11" s="204"/>
      <c r="BX11" s="65"/>
      <c r="BY11" s="66"/>
      <c r="BZ11" s="149"/>
      <c r="CA11" s="138"/>
      <c r="CB11" s="67"/>
      <c r="CC11" s="154"/>
    </row>
    <row r="12" spans="2:81">
      <c r="B12" s="148">
        <v>4</v>
      </c>
      <c r="C12" s="62"/>
      <c r="D12" s="47"/>
      <c r="E12" s="150"/>
      <c r="F12" s="60"/>
      <c r="G12" s="146"/>
      <c r="H12" s="47"/>
      <c r="I12" s="257"/>
      <c r="J12" s="146"/>
      <c r="K12" s="260"/>
      <c r="L12" s="47"/>
      <c r="M12" s="146"/>
      <c r="N12" s="47"/>
      <c r="O12" s="60"/>
      <c r="P12" s="146"/>
      <c r="Q12" s="260"/>
      <c r="R12" s="62"/>
      <c r="S12" s="47"/>
      <c r="T12" s="61"/>
      <c r="U12" s="62"/>
      <c r="V12" s="47"/>
      <c r="W12" s="61"/>
      <c r="X12" s="62"/>
      <c r="Y12" s="47"/>
      <c r="Z12" s="61"/>
      <c r="AA12" s="62"/>
      <c r="AB12" s="47"/>
      <c r="AC12" s="61"/>
      <c r="AD12" s="62"/>
      <c r="AE12" s="47"/>
      <c r="AF12" s="61"/>
      <c r="AG12" s="62"/>
      <c r="AH12" s="47"/>
      <c r="AI12" s="61"/>
      <c r="AJ12" s="62"/>
      <c r="AK12" s="47"/>
      <c r="AL12" s="61"/>
      <c r="AM12" s="60"/>
      <c r="AN12" s="47"/>
      <c r="AO12" s="61"/>
      <c r="AP12" s="60"/>
      <c r="AQ12" s="47"/>
      <c r="AR12" s="61"/>
      <c r="AS12" s="257"/>
      <c r="AT12" s="146"/>
      <c r="AU12" s="260"/>
      <c r="AV12" s="503"/>
      <c r="AW12" s="65"/>
      <c r="AX12" s="66"/>
      <c r="AY12" s="68"/>
      <c r="AZ12" s="65"/>
      <c r="BA12" s="66"/>
      <c r="BB12" s="149"/>
      <c r="BC12" s="138"/>
      <c r="BD12" s="66"/>
      <c r="BE12" s="68"/>
      <c r="BF12" s="65"/>
      <c r="BG12" s="66"/>
      <c r="BH12" s="149"/>
      <c r="BI12" s="138"/>
      <c r="BJ12" s="66"/>
      <c r="BK12" s="68"/>
      <c r="BL12" s="65"/>
      <c r="BM12" s="66"/>
      <c r="BN12" s="149"/>
      <c r="BO12" s="65"/>
      <c r="BP12" s="66"/>
      <c r="BQ12" s="149"/>
      <c r="BR12" s="65"/>
      <c r="BS12" s="66"/>
      <c r="BT12" s="149"/>
      <c r="BU12" s="63"/>
      <c r="BV12" s="64"/>
      <c r="BW12" s="204"/>
      <c r="BX12" s="65"/>
      <c r="BY12" s="66"/>
      <c r="BZ12" s="149"/>
      <c r="CA12" s="138"/>
      <c r="CB12" s="67"/>
      <c r="CC12" s="154"/>
    </row>
    <row r="13" spans="2:81">
      <c r="B13" s="148">
        <v>5</v>
      </c>
      <c r="C13" s="62"/>
      <c r="D13" s="47"/>
      <c r="E13" s="150"/>
      <c r="F13" s="60"/>
      <c r="G13" s="146"/>
      <c r="H13" s="47"/>
      <c r="I13" s="257"/>
      <c r="J13" s="146"/>
      <c r="K13" s="260"/>
      <c r="L13" s="47"/>
      <c r="M13" s="146"/>
      <c r="N13" s="47"/>
      <c r="O13" s="60"/>
      <c r="P13" s="146"/>
      <c r="Q13" s="260"/>
      <c r="R13" s="62"/>
      <c r="S13" s="47"/>
      <c r="T13" s="61"/>
      <c r="U13" s="62"/>
      <c r="V13" s="47"/>
      <c r="W13" s="61"/>
      <c r="X13" s="62"/>
      <c r="Y13" s="47"/>
      <c r="Z13" s="61"/>
      <c r="AA13" s="62"/>
      <c r="AB13" s="47"/>
      <c r="AC13" s="61"/>
      <c r="AD13" s="62"/>
      <c r="AE13" s="47"/>
      <c r="AF13" s="61"/>
      <c r="AG13" s="62"/>
      <c r="AH13" s="47"/>
      <c r="AI13" s="61"/>
      <c r="AJ13" s="62"/>
      <c r="AK13" s="47"/>
      <c r="AL13" s="61"/>
      <c r="AM13" s="60"/>
      <c r="AN13" s="47"/>
      <c r="AO13" s="61"/>
      <c r="AP13" s="60"/>
      <c r="AQ13" s="47"/>
      <c r="AR13" s="61"/>
      <c r="AS13" s="257"/>
      <c r="AT13" s="146"/>
      <c r="AU13" s="260"/>
      <c r="AV13" s="503"/>
      <c r="AW13" s="65"/>
      <c r="AX13" s="66"/>
      <c r="AY13" s="68"/>
      <c r="AZ13" s="65"/>
      <c r="BA13" s="66"/>
      <c r="BB13" s="149"/>
      <c r="BC13" s="138"/>
      <c r="BD13" s="66"/>
      <c r="BE13" s="68"/>
      <c r="BF13" s="65"/>
      <c r="BG13" s="66"/>
      <c r="BH13" s="149"/>
      <c r="BI13" s="138"/>
      <c r="BJ13" s="66"/>
      <c r="BK13" s="68"/>
      <c r="BL13" s="65"/>
      <c r="BM13" s="66"/>
      <c r="BN13" s="149"/>
      <c r="BO13" s="65"/>
      <c r="BP13" s="66"/>
      <c r="BQ13" s="149"/>
      <c r="BR13" s="65"/>
      <c r="BS13" s="66"/>
      <c r="BT13" s="149"/>
      <c r="BU13" s="63"/>
      <c r="BV13" s="64"/>
      <c r="BW13" s="204"/>
      <c r="BX13" s="65"/>
      <c r="BY13" s="66"/>
      <c r="BZ13" s="149"/>
      <c r="CA13" s="138"/>
      <c r="CB13" s="67"/>
      <c r="CC13" s="154"/>
    </row>
    <row r="14" spans="2:81">
      <c r="B14" s="148">
        <v>6</v>
      </c>
      <c r="C14" s="62"/>
      <c r="D14" s="47"/>
      <c r="E14" s="150"/>
      <c r="F14" s="60"/>
      <c r="G14" s="146"/>
      <c r="H14" s="47"/>
      <c r="I14" s="257"/>
      <c r="J14" s="146"/>
      <c r="K14" s="260"/>
      <c r="L14" s="47"/>
      <c r="M14" s="146"/>
      <c r="N14" s="47"/>
      <c r="O14" s="60"/>
      <c r="P14" s="146"/>
      <c r="Q14" s="260"/>
      <c r="R14" s="62"/>
      <c r="S14" s="47"/>
      <c r="T14" s="61"/>
      <c r="U14" s="62"/>
      <c r="V14" s="47"/>
      <c r="W14" s="61"/>
      <c r="X14" s="62"/>
      <c r="Y14" s="47"/>
      <c r="Z14" s="61"/>
      <c r="AA14" s="62"/>
      <c r="AB14" s="47"/>
      <c r="AC14" s="61"/>
      <c r="AD14" s="62"/>
      <c r="AE14" s="47"/>
      <c r="AF14" s="61"/>
      <c r="AG14" s="62"/>
      <c r="AH14" s="47"/>
      <c r="AI14" s="61"/>
      <c r="AJ14" s="62"/>
      <c r="AK14" s="47"/>
      <c r="AL14" s="61"/>
      <c r="AM14" s="60"/>
      <c r="AN14" s="47"/>
      <c r="AO14" s="61"/>
      <c r="AP14" s="60"/>
      <c r="AQ14" s="47"/>
      <c r="AR14" s="61"/>
      <c r="AS14" s="257"/>
      <c r="AT14" s="146"/>
      <c r="AU14" s="260"/>
      <c r="AV14" s="503"/>
      <c r="AW14" s="65"/>
      <c r="AX14" s="66"/>
      <c r="AY14" s="68"/>
      <c r="AZ14" s="65"/>
      <c r="BA14" s="66"/>
      <c r="BB14" s="149"/>
      <c r="BC14" s="138"/>
      <c r="BD14" s="66"/>
      <c r="BE14" s="68"/>
      <c r="BF14" s="65"/>
      <c r="BG14" s="66"/>
      <c r="BH14" s="149"/>
      <c r="BI14" s="138"/>
      <c r="BJ14" s="66"/>
      <c r="BK14" s="68"/>
      <c r="BL14" s="65"/>
      <c r="BM14" s="66"/>
      <c r="BN14" s="149"/>
      <c r="BO14" s="65"/>
      <c r="BP14" s="66"/>
      <c r="BQ14" s="149"/>
      <c r="BR14" s="65"/>
      <c r="BS14" s="66"/>
      <c r="BT14" s="149"/>
      <c r="BU14" s="63"/>
      <c r="BV14" s="64"/>
      <c r="BW14" s="204"/>
      <c r="BX14" s="65"/>
      <c r="BY14" s="66"/>
      <c r="BZ14" s="149"/>
      <c r="CA14" s="138"/>
      <c r="CB14" s="67"/>
      <c r="CC14" s="154"/>
    </row>
    <row r="15" spans="2:81">
      <c r="B15" s="148">
        <v>7</v>
      </c>
      <c r="C15" s="62"/>
      <c r="D15" s="47"/>
      <c r="E15" s="150"/>
      <c r="F15" s="60"/>
      <c r="G15" s="146"/>
      <c r="H15" s="47"/>
      <c r="I15" s="257"/>
      <c r="J15" s="146"/>
      <c r="K15" s="260"/>
      <c r="L15" s="47"/>
      <c r="M15" s="146"/>
      <c r="N15" s="47"/>
      <c r="O15" s="60"/>
      <c r="P15" s="146"/>
      <c r="Q15" s="260"/>
      <c r="R15" s="62"/>
      <c r="S15" s="47"/>
      <c r="T15" s="61"/>
      <c r="U15" s="62"/>
      <c r="V15" s="47"/>
      <c r="W15" s="61"/>
      <c r="X15" s="62"/>
      <c r="Y15" s="47"/>
      <c r="Z15" s="61"/>
      <c r="AA15" s="62"/>
      <c r="AB15" s="47"/>
      <c r="AC15" s="61"/>
      <c r="AD15" s="62"/>
      <c r="AE15" s="47"/>
      <c r="AF15" s="61"/>
      <c r="AG15" s="62"/>
      <c r="AH15" s="47"/>
      <c r="AI15" s="61"/>
      <c r="AJ15" s="62"/>
      <c r="AK15" s="47"/>
      <c r="AL15" s="61"/>
      <c r="AM15" s="60"/>
      <c r="AN15" s="47"/>
      <c r="AO15" s="61"/>
      <c r="AP15" s="60"/>
      <c r="AQ15" s="47"/>
      <c r="AR15" s="61"/>
      <c r="AS15" s="257"/>
      <c r="AT15" s="146"/>
      <c r="AU15" s="260"/>
      <c r="AV15" s="503"/>
      <c r="AW15" s="65"/>
      <c r="AX15" s="66"/>
      <c r="AY15" s="68"/>
      <c r="AZ15" s="65"/>
      <c r="BA15" s="66"/>
      <c r="BB15" s="149"/>
      <c r="BC15" s="138"/>
      <c r="BD15" s="66"/>
      <c r="BE15" s="68"/>
      <c r="BF15" s="65"/>
      <c r="BG15" s="66"/>
      <c r="BH15" s="149"/>
      <c r="BI15" s="138"/>
      <c r="BJ15" s="66"/>
      <c r="BK15" s="68"/>
      <c r="BL15" s="65"/>
      <c r="BM15" s="66"/>
      <c r="BN15" s="149"/>
      <c r="BO15" s="65"/>
      <c r="BP15" s="66"/>
      <c r="BQ15" s="149"/>
      <c r="BR15" s="65"/>
      <c r="BS15" s="66"/>
      <c r="BT15" s="149"/>
      <c r="BU15" s="63"/>
      <c r="BV15" s="64"/>
      <c r="BW15" s="204"/>
      <c r="BX15" s="65"/>
      <c r="BY15" s="66"/>
      <c r="BZ15" s="149"/>
      <c r="CA15" s="138"/>
      <c r="CB15" s="67"/>
      <c r="CC15" s="154"/>
    </row>
    <row r="16" spans="2:81">
      <c r="B16" s="148">
        <v>8</v>
      </c>
      <c r="C16" s="62"/>
      <c r="D16" s="47"/>
      <c r="E16" s="150"/>
      <c r="F16" s="60"/>
      <c r="G16" s="146"/>
      <c r="H16" s="47"/>
      <c r="I16" s="257"/>
      <c r="J16" s="146"/>
      <c r="K16" s="260"/>
      <c r="L16" s="47"/>
      <c r="M16" s="146"/>
      <c r="N16" s="47"/>
      <c r="O16" s="60"/>
      <c r="P16" s="146"/>
      <c r="Q16" s="260"/>
      <c r="R16" s="62"/>
      <c r="S16" s="47"/>
      <c r="T16" s="61"/>
      <c r="U16" s="62"/>
      <c r="V16" s="47"/>
      <c r="W16" s="61"/>
      <c r="X16" s="62"/>
      <c r="Y16" s="47"/>
      <c r="Z16" s="61"/>
      <c r="AA16" s="62"/>
      <c r="AB16" s="47"/>
      <c r="AC16" s="61"/>
      <c r="AD16" s="62"/>
      <c r="AE16" s="47"/>
      <c r="AF16" s="61"/>
      <c r="AG16" s="62"/>
      <c r="AH16" s="47"/>
      <c r="AI16" s="61"/>
      <c r="AJ16" s="62"/>
      <c r="AK16" s="47"/>
      <c r="AL16" s="61"/>
      <c r="AM16" s="60"/>
      <c r="AN16" s="47"/>
      <c r="AO16" s="61"/>
      <c r="AP16" s="60"/>
      <c r="AQ16" s="47"/>
      <c r="AR16" s="61"/>
      <c r="AS16" s="257"/>
      <c r="AT16" s="146"/>
      <c r="AU16" s="260"/>
      <c r="AV16" s="503"/>
      <c r="AW16" s="65"/>
      <c r="AX16" s="66"/>
      <c r="AY16" s="68"/>
      <c r="AZ16" s="65"/>
      <c r="BA16" s="66"/>
      <c r="BB16" s="149"/>
      <c r="BC16" s="138"/>
      <c r="BD16" s="66"/>
      <c r="BE16" s="68"/>
      <c r="BF16" s="65"/>
      <c r="BG16" s="66"/>
      <c r="BH16" s="149"/>
      <c r="BI16" s="138"/>
      <c r="BJ16" s="66"/>
      <c r="BK16" s="68"/>
      <c r="BL16" s="65"/>
      <c r="BM16" s="66"/>
      <c r="BN16" s="149"/>
      <c r="BO16" s="65"/>
      <c r="BP16" s="66"/>
      <c r="BQ16" s="149"/>
      <c r="BR16" s="65"/>
      <c r="BS16" s="66"/>
      <c r="BT16" s="149"/>
      <c r="BU16" s="63"/>
      <c r="BV16" s="64"/>
      <c r="BW16" s="204"/>
      <c r="BX16" s="65"/>
      <c r="BY16" s="66"/>
      <c r="BZ16" s="149"/>
      <c r="CA16" s="138"/>
      <c r="CB16" s="67"/>
      <c r="CC16" s="154"/>
    </row>
    <row r="17" spans="2:81">
      <c r="B17" s="148">
        <v>9</v>
      </c>
      <c r="C17" s="62"/>
      <c r="D17" s="47"/>
      <c r="E17" s="150"/>
      <c r="F17" s="60"/>
      <c r="G17" s="146"/>
      <c r="H17" s="47"/>
      <c r="I17" s="257"/>
      <c r="J17" s="146"/>
      <c r="K17" s="260"/>
      <c r="L17" s="47"/>
      <c r="M17" s="146"/>
      <c r="N17" s="47"/>
      <c r="O17" s="60"/>
      <c r="P17" s="146"/>
      <c r="Q17" s="260"/>
      <c r="R17" s="62"/>
      <c r="S17" s="47"/>
      <c r="T17" s="61"/>
      <c r="U17" s="62"/>
      <c r="V17" s="47"/>
      <c r="W17" s="61"/>
      <c r="X17" s="62"/>
      <c r="Y17" s="47"/>
      <c r="Z17" s="61"/>
      <c r="AA17" s="62"/>
      <c r="AB17" s="47"/>
      <c r="AC17" s="61"/>
      <c r="AD17" s="62"/>
      <c r="AE17" s="47"/>
      <c r="AF17" s="61"/>
      <c r="AG17" s="62"/>
      <c r="AH17" s="47"/>
      <c r="AI17" s="61"/>
      <c r="AJ17" s="62"/>
      <c r="AK17" s="47"/>
      <c r="AL17" s="61"/>
      <c r="AM17" s="60"/>
      <c r="AN17" s="47"/>
      <c r="AO17" s="61"/>
      <c r="AP17" s="60"/>
      <c r="AQ17" s="47"/>
      <c r="AR17" s="61"/>
      <c r="AS17" s="257"/>
      <c r="AT17" s="146"/>
      <c r="AU17" s="260"/>
      <c r="AV17" s="503"/>
      <c r="AW17" s="65"/>
      <c r="AX17" s="66"/>
      <c r="AY17" s="68"/>
      <c r="AZ17" s="65"/>
      <c r="BA17" s="66"/>
      <c r="BB17" s="149"/>
      <c r="BC17" s="138"/>
      <c r="BD17" s="66"/>
      <c r="BE17" s="68"/>
      <c r="BF17" s="65"/>
      <c r="BG17" s="66"/>
      <c r="BH17" s="149"/>
      <c r="BI17" s="138"/>
      <c r="BJ17" s="66"/>
      <c r="BK17" s="68"/>
      <c r="BL17" s="65"/>
      <c r="BM17" s="66"/>
      <c r="BN17" s="149"/>
      <c r="BO17" s="65"/>
      <c r="BP17" s="66"/>
      <c r="BQ17" s="149"/>
      <c r="BR17" s="65"/>
      <c r="BS17" s="66"/>
      <c r="BT17" s="149"/>
      <c r="BU17" s="63"/>
      <c r="BV17" s="64"/>
      <c r="BW17" s="204"/>
      <c r="BX17" s="65"/>
      <c r="BY17" s="66"/>
      <c r="BZ17" s="149"/>
      <c r="CA17" s="138"/>
      <c r="CB17" s="67"/>
      <c r="CC17" s="154"/>
    </row>
    <row r="18" spans="2:81">
      <c r="B18" s="148">
        <v>10</v>
      </c>
      <c r="C18" s="62"/>
      <c r="D18" s="47"/>
      <c r="E18" s="150"/>
      <c r="F18" s="60"/>
      <c r="G18" s="146"/>
      <c r="H18" s="47"/>
      <c r="I18" s="257"/>
      <c r="J18" s="146"/>
      <c r="K18" s="260"/>
      <c r="L18" s="47"/>
      <c r="M18" s="146"/>
      <c r="N18" s="47"/>
      <c r="O18" s="60"/>
      <c r="P18" s="146"/>
      <c r="Q18" s="260"/>
      <c r="R18" s="62"/>
      <c r="S18" s="47"/>
      <c r="T18" s="61"/>
      <c r="U18" s="62"/>
      <c r="V18" s="47"/>
      <c r="W18" s="61"/>
      <c r="X18" s="62"/>
      <c r="Y18" s="47"/>
      <c r="Z18" s="61"/>
      <c r="AA18" s="62"/>
      <c r="AB18" s="47"/>
      <c r="AC18" s="61"/>
      <c r="AD18" s="62"/>
      <c r="AE18" s="47"/>
      <c r="AF18" s="61"/>
      <c r="AG18" s="62"/>
      <c r="AH18" s="47"/>
      <c r="AI18" s="61"/>
      <c r="AJ18" s="62"/>
      <c r="AK18" s="47"/>
      <c r="AL18" s="61"/>
      <c r="AM18" s="60"/>
      <c r="AN18" s="47"/>
      <c r="AO18" s="61"/>
      <c r="AP18" s="60"/>
      <c r="AQ18" s="47"/>
      <c r="AR18" s="61"/>
      <c r="AS18" s="257"/>
      <c r="AT18" s="146"/>
      <c r="AU18" s="260"/>
      <c r="AV18" s="503"/>
      <c r="AW18" s="65"/>
      <c r="AX18" s="66"/>
      <c r="AY18" s="68"/>
      <c r="AZ18" s="65"/>
      <c r="BA18" s="66"/>
      <c r="BB18" s="149"/>
      <c r="BC18" s="138"/>
      <c r="BD18" s="66"/>
      <c r="BE18" s="68"/>
      <c r="BF18" s="65"/>
      <c r="BG18" s="66"/>
      <c r="BH18" s="149"/>
      <c r="BI18" s="138"/>
      <c r="BJ18" s="66"/>
      <c r="BK18" s="68"/>
      <c r="BL18" s="65"/>
      <c r="BM18" s="66"/>
      <c r="BN18" s="149"/>
      <c r="BO18" s="65"/>
      <c r="BP18" s="66"/>
      <c r="BQ18" s="149"/>
      <c r="BR18" s="65"/>
      <c r="BS18" s="66"/>
      <c r="BT18" s="149"/>
      <c r="BU18" s="63"/>
      <c r="BV18" s="64"/>
      <c r="BW18" s="204"/>
      <c r="BX18" s="65"/>
      <c r="BY18" s="66"/>
      <c r="BZ18" s="149"/>
      <c r="CA18" s="138"/>
      <c r="CB18" s="67"/>
      <c r="CC18" s="154"/>
    </row>
    <row r="19" spans="2:81">
      <c r="B19" s="148">
        <v>11</v>
      </c>
      <c r="C19" s="62"/>
      <c r="D19" s="47"/>
      <c r="E19" s="150"/>
      <c r="F19" s="60"/>
      <c r="G19" s="146"/>
      <c r="H19" s="47"/>
      <c r="I19" s="257"/>
      <c r="J19" s="146"/>
      <c r="K19" s="260"/>
      <c r="L19" s="47"/>
      <c r="M19" s="146"/>
      <c r="N19" s="47"/>
      <c r="O19" s="60"/>
      <c r="P19" s="146"/>
      <c r="Q19" s="260"/>
      <c r="R19" s="62"/>
      <c r="S19" s="47"/>
      <c r="T19" s="61"/>
      <c r="U19" s="62"/>
      <c r="V19" s="47"/>
      <c r="W19" s="61"/>
      <c r="X19" s="62"/>
      <c r="Y19" s="47"/>
      <c r="Z19" s="61"/>
      <c r="AA19" s="62"/>
      <c r="AB19" s="47"/>
      <c r="AC19" s="61"/>
      <c r="AD19" s="62"/>
      <c r="AE19" s="47"/>
      <c r="AF19" s="61"/>
      <c r="AG19" s="62"/>
      <c r="AH19" s="47"/>
      <c r="AI19" s="61"/>
      <c r="AJ19" s="62"/>
      <c r="AK19" s="47"/>
      <c r="AL19" s="61"/>
      <c r="AM19" s="60"/>
      <c r="AN19" s="47"/>
      <c r="AO19" s="61"/>
      <c r="AP19" s="60"/>
      <c r="AQ19" s="47"/>
      <c r="AR19" s="61"/>
      <c r="AS19" s="257"/>
      <c r="AT19" s="146"/>
      <c r="AU19" s="260"/>
      <c r="AV19" s="503"/>
      <c r="AW19" s="65"/>
      <c r="AX19" s="66"/>
      <c r="AY19" s="68"/>
      <c r="AZ19" s="65"/>
      <c r="BA19" s="66"/>
      <c r="BB19" s="149"/>
      <c r="BC19" s="138"/>
      <c r="BD19" s="66"/>
      <c r="BE19" s="68"/>
      <c r="BF19" s="65"/>
      <c r="BG19" s="66"/>
      <c r="BH19" s="149"/>
      <c r="BI19" s="138"/>
      <c r="BJ19" s="66"/>
      <c r="BK19" s="68"/>
      <c r="BL19" s="65"/>
      <c r="BM19" s="66"/>
      <c r="BN19" s="149"/>
      <c r="BO19" s="65"/>
      <c r="BP19" s="66"/>
      <c r="BQ19" s="149"/>
      <c r="BR19" s="65"/>
      <c r="BS19" s="66"/>
      <c r="BT19" s="149"/>
      <c r="BU19" s="63"/>
      <c r="BV19" s="64"/>
      <c r="BW19" s="204"/>
      <c r="BX19" s="65"/>
      <c r="BY19" s="66"/>
      <c r="BZ19" s="149"/>
      <c r="CA19" s="138"/>
      <c r="CB19" s="67"/>
      <c r="CC19" s="154"/>
    </row>
    <row r="20" spans="2:81">
      <c r="B20" s="148">
        <v>12</v>
      </c>
      <c r="C20" s="62"/>
      <c r="D20" s="47"/>
      <c r="E20" s="150"/>
      <c r="F20" s="60"/>
      <c r="G20" s="146"/>
      <c r="H20" s="47"/>
      <c r="I20" s="257"/>
      <c r="J20" s="146"/>
      <c r="K20" s="260"/>
      <c r="L20" s="47"/>
      <c r="M20" s="146"/>
      <c r="N20" s="47"/>
      <c r="O20" s="60"/>
      <c r="P20" s="146"/>
      <c r="Q20" s="260"/>
      <c r="R20" s="62"/>
      <c r="S20" s="47"/>
      <c r="T20" s="61"/>
      <c r="U20" s="62"/>
      <c r="V20" s="47"/>
      <c r="W20" s="61"/>
      <c r="X20" s="62"/>
      <c r="Y20" s="47"/>
      <c r="Z20" s="61"/>
      <c r="AA20" s="62"/>
      <c r="AB20" s="47"/>
      <c r="AC20" s="61"/>
      <c r="AD20" s="62"/>
      <c r="AE20" s="47"/>
      <c r="AF20" s="61"/>
      <c r="AG20" s="62"/>
      <c r="AH20" s="47"/>
      <c r="AI20" s="61"/>
      <c r="AJ20" s="62"/>
      <c r="AK20" s="47"/>
      <c r="AL20" s="61"/>
      <c r="AM20" s="60"/>
      <c r="AN20" s="47"/>
      <c r="AO20" s="61"/>
      <c r="AP20" s="60"/>
      <c r="AQ20" s="47"/>
      <c r="AR20" s="61"/>
      <c r="AS20" s="257"/>
      <c r="AT20" s="146"/>
      <c r="AU20" s="260"/>
      <c r="AV20" s="503"/>
      <c r="AW20" s="65"/>
      <c r="AX20" s="66"/>
      <c r="AY20" s="68"/>
      <c r="AZ20" s="65"/>
      <c r="BA20" s="66"/>
      <c r="BB20" s="149"/>
      <c r="BC20" s="138"/>
      <c r="BD20" s="66"/>
      <c r="BE20" s="68"/>
      <c r="BF20" s="65"/>
      <c r="BG20" s="66"/>
      <c r="BH20" s="149"/>
      <c r="BI20" s="138"/>
      <c r="BJ20" s="66"/>
      <c r="BK20" s="68"/>
      <c r="BL20" s="65"/>
      <c r="BM20" s="66"/>
      <c r="BN20" s="149"/>
      <c r="BO20" s="65"/>
      <c r="BP20" s="66"/>
      <c r="BQ20" s="149"/>
      <c r="BR20" s="65"/>
      <c r="BS20" s="66"/>
      <c r="BT20" s="149"/>
      <c r="BU20" s="63"/>
      <c r="BV20" s="64"/>
      <c r="BW20" s="204"/>
      <c r="BX20" s="65"/>
      <c r="BY20" s="66"/>
      <c r="BZ20" s="149"/>
      <c r="CA20" s="138"/>
      <c r="CB20" s="67"/>
      <c r="CC20" s="154"/>
    </row>
    <row r="21" spans="2:81">
      <c r="B21" s="148">
        <v>13</v>
      </c>
      <c r="C21" s="62"/>
      <c r="D21" s="47"/>
      <c r="E21" s="150"/>
      <c r="F21" s="60"/>
      <c r="G21" s="146"/>
      <c r="H21" s="47"/>
      <c r="I21" s="257"/>
      <c r="J21" s="146"/>
      <c r="K21" s="260"/>
      <c r="L21" s="47"/>
      <c r="M21" s="146"/>
      <c r="N21" s="47"/>
      <c r="O21" s="60"/>
      <c r="P21" s="146"/>
      <c r="Q21" s="260"/>
      <c r="R21" s="62"/>
      <c r="S21" s="47"/>
      <c r="T21" s="61"/>
      <c r="U21" s="62"/>
      <c r="V21" s="47"/>
      <c r="W21" s="61"/>
      <c r="X21" s="62"/>
      <c r="Y21" s="47"/>
      <c r="Z21" s="61"/>
      <c r="AA21" s="62"/>
      <c r="AB21" s="47"/>
      <c r="AC21" s="61"/>
      <c r="AD21" s="62"/>
      <c r="AE21" s="47"/>
      <c r="AF21" s="61"/>
      <c r="AG21" s="62"/>
      <c r="AH21" s="47"/>
      <c r="AI21" s="61"/>
      <c r="AJ21" s="62"/>
      <c r="AK21" s="47"/>
      <c r="AL21" s="61"/>
      <c r="AM21" s="60"/>
      <c r="AN21" s="47"/>
      <c r="AO21" s="61"/>
      <c r="AP21" s="60"/>
      <c r="AQ21" s="47"/>
      <c r="AR21" s="61"/>
      <c r="AS21" s="257"/>
      <c r="AT21" s="146"/>
      <c r="AU21" s="260"/>
      <c r="AV21" s="503"/>
      <c r="AW21" s="65"/>
      <c r="AX21" s="66"/>
      <c r="AY21" s="68"/>
      <c r="AZ21" s="65"/>
      <c r="BA21" s="66"/>
      <c r="BB21" s="149"/>
      <c r="BC21" s="138"/>
      <c r="BD21" s="66"/>
      <c r="BE21" s="68"/>
      <c r="BF21" s="65"/>
      <c r="BG21" s="66"/>
      <c r="BH21" s="149"/>
      <c r="BI21" s="138"/>
      <c r="BJ21" s="66"/>
      <c r="BK21" s="68"/>
      <c r="BL21" s="65"/>
      <c r="BM21" s="66"/>
      <c r="BN21" s="149"/>
      <c r="BO21" s="65"/>
      <c r="BP21" s="66"/>
      <c r="BQ21" s="149"/>
      <c r="BR21" s="65"/>
      <c r="BS21" s="66"/>
      <c r="BT21" s="149"/>
      <c r="BU21" s="63"/>
      <c r="BV21" s="64"/>
      <c r="BW21" s="204"/>
      <c r="BX21" s="65"/>
      <c r="BY21" s="66"/>
      <c r="BZ21" s="149"/>
      <c r="CA21" s="138"/>
      <c r="CB21" s="67"/>
      <c r="CC21" s="154"/>
    </row>
    <row r="22" spans="2:81">
      <c r="B22" s="148">
        <v>14</v>
      </c>
      <c r="C22" s="62"/>
      <c r="D22" s="47"/>
      <c r="E22" s="150"/>
      <c r="F22" s="60"/>
      <c r="G22" s="146"/>
      <c r="H22" s="47"/>
      <c r="I22" s="257"/>
      <c r="J22" s="146"/>
      <c r="K22" s="260"/>
      <c r="L22" s="47"/>
      <c r="M22" s="146"/>
      <c r="N22" s="47"/>
      <c r="O22" s="60"/>
      <c r="P22" s="146"/>
      <c r="Q22" s="260"/>
      <c r="R22" s="62"/>
      <c r="S22" s="47"/>
      <c r="T22" s="61"/>
      <c r="U22" s="62"/>
      <c r="V22" s="47"/>
      <c r="W22" s="61"/>
      <c r="X22" s="62"/>
      <c r="Y22" s="47"/>
      <c r="Z22" s="61"/>
      <c r="AA22" s="62"/>
      <c r="AB22" s="47"/>
      <c r="AC22" s="61"/>
      <c r="AD22" s="62"/>
      <c r="AE22" s="47"/>
      <c r="AF22" s="61"/>
      <c r="AG22" s="62"/>
      <c r="AH22" s="47"/>
      <c r="AI22" s="61"/>
      <c r="AJ22" s="62"/>
      <c r="AK22" s="47"/>
      <c r="AL22" s="61"/>
      <c r="AM22" s="60"/>
      <c r="AN22" s="47"/>
      <c r="AO22" s="61"/>
      <c r="AP22" s="60"/>
      <c r="AQ22" s="47"/>
      <c r="AR22" s="61"/>
      <c r="AS22" s="257"/>
      <c r="AT22" s="146"/>
      <c r="AU22" s="260"/>
      <c r="AV22" s="503"/>
      <c r="AW22" s="65"/>
      <c r="AX22" s="66"/>
      <c r="AY22" s="68"/>
      <c r="AZ22" s="65"/>
      <c r="BA22" s="66"/>
      <c r="BB22" s="149"/>
      <c r="BC22" s="138"/>
      <c r="BD22" s="66"/>
      <c r="BE22" s="68"/>
      <c r="BF22" s="65"/>
      <c r="BG22" s="66"/>
      <c r="BH22" s="149"/>
      <c r="BI22" s="138"/>
      <c r="BJ22" s="66"/>
      <c r="BK22" s="68"/>
      <c r="BL22" s="65"/>
      <c r="BM22" s="66"/>
      <c r="BN22" s="149"/>
      <c r="BO22" s="65"/>
      <c r="BP22" s="66"/>
      <c r="BQ22" s="149"/>
      <c r="BR22" s="65"/>
      <c r="BS22" s="66"/>
      <c r="BT22" s="149"/>
      <c r="BU22" s="63"/>
      <c r="BV22" s="64"/>
      <c r="BW22" s="204"/>
      <c r="BX22" s="65"/>
      <c r="BY22" s="66"/>
      <c r="BZ22" s="149"/>
      <c r="CA22" s="138"/>
      <c r="CB22" s="67"/>
      <c r="CC22" s="154"/>
    </row>
    <row r="23" spans="2:81">
      <c r="B23" s="148">
        <v>15</v>
      </c>
      <c r="C23" s="62"/>
      <c r="D23" s="47"/>
      <c r="E23" s="150"/>
      <c r="F23" s="60"/>
      <c r="G23" s="146"/>
      <c r="H23" s="47"/>
      <c r="I23" s="257"/>
      <c r="J23" s="146"/>
      <c r="K23" s="260"/>
      <c r="L23" s="47"/>
      <c r="M23" s="146"/>
      <c r="N23" s="47"/>
      <c r="O23" s="60"/>
      <c r="P23" s="146"/>
      <c r="Q23" s="260"/>
      <c r="R23" s="62"/>
      <c r="S23" s="47"/>
      <c r="T23" s="61"/>
      <c r="U23" s="62"/>
      <c r="V23" s="47"/>
      <c r="W23" s="61"/>
      <c r="X23" s="62"/>
      <c r="Y23" s="47"/>
      <c r="Z23" s="61"/>
      <c r="AA23" s="62"/>
      <c r="AB23" s="47"/>
      <c r="AC23" s="61"/>
      <c r="AD23" s="62"/>
      <c r="AE23" s="47"/>
      <c r="AF23" s="61"/>
      <c r="AG23" s="62"/>
      <c r="AH23" s="47"/>
      <c r="AI23" s="61"/>
      <c r="AJ23" s="62"/>
      <c r="AK23" s="47"/>
      <c r="AL23" s="61"/>
      <c r="AM23" s="60"/>
      <c r="AN23" s="47"/>
      <c r="AO23" s="61"/>
      <c r="AP23" s="60"/>
      <c r="AQ23" s="47"/>
      <c r="AR23" s="61"/>
      <c r="AS23" s="257"/>
      <c r="AT23" s="146"/>
      <c r="AU23" s="260"/>
      <c r="AV23" s="503"/>
      <c r="AW23" s="65"/>
      <c r="AX23" s="66"/>
      <c r="AY23" s="68"/>
      <c r="AZ23" s="65"/>
      <c r="BA23" s="66"/>
      <c r="BB23" s="149"/>
      <c r="BC23" s="138"/>
      <c r="BD23" s="66"/>
      <c r="BE23" s="68"/>
      <c r="BF23" s="65"/>
      <c r="BG23" s="66"/>
      <c r="BH23" s="149"/>
      <c r="BI23" s="138"/>
      <c r="BJ23" s="66"/>
      <c r="BK23" s="68"/>
      <c r="BL23" s="65"/>
      <c r="BM23" s="66"/>
      <c r="BN23" s="149"/>
      <c r="BO23" s="65"/>
      <c r="BP23" s="66"/>
      <c r="BQ23" s="149"/>
      <c r="BR23" s="65"/>
      <c r="BS23" s="66"/>
      <c r="BT23" s="149"/>
      <c r="BU23" s="63"/>
      <c r="BV23" s="64"/>
      <c r="BW23" s="204"/>
      <c r="BX23" s="65"/>
      <c r="BY23" s="66"/>
      <c r="BZ23" s="149"/>
      <c r="CA23" s="138"/>
      <c r="CB23" s="67"/>
      <c r="CC23" s="154"/>
    </row>
    <row r="24" spans="2:81">
      <c r="B24" s="148">
        <v>16</v>
      </c>
      <c r="C24" s="62"/>
      <c r="D24" s="47"/>
      <c r="E24" s="150"/>
      <c r="F24" s="60"/>
      <c r="G24" s="146"/>
      <c r="H24" s="47"/>
      <c r="I24" s="257"/>
      <c r="J24" s="146"/>
      <c r="K24" s="260"/>
      <c r="L24" s="47"/>
      <c r="M24" s="146"/>
      <c r="N24" s="47"/>
      <c r="O24" s="60"/>
      <c r="P24" s="146"/>
      <c r="Q24" s="260"/>
      <c r="R24" s="62"/>
      <c r="S24" s="47"/>
      <c r="T24" s="61"/>
      <c r="U24" s="62"/>
      <c r="V24" s="47"/>
      <c r="W24" s="61"/>
      <c r="X24" s="62"/>
      <c r="Y24" s="47"/>
      <c r="Z24" s="61"/>
      <c r="AA24" s="62"/>
      <c r="AB24" s="47"/>
      <c r="AC24" s="61"/>
      <c r="AD24" s="62"/>
      <c r="AE24" s="47"/>
      <c r="AF24" s="61"/>
      <c r="AG24" s="62"/>
      <c r="AH24" s="47"/>
      <c r="AI24" s="61"/>
      <c r="AJ24" s="62"/>
      <c r="AK24" s="47"/>
      <c r="AL24" s="61"/>
      <c r="AM24" s="60"/>
      <c r="AN24" s="47"/>
      <c r="AO24" s="61"/>
      <c r="AP24" s="60"/>
      <c r="AQ24" s="47"/>
      <c r="AR24" s="61"/>
      <c r="AS24" s="257"/>
      <c r="AT24" s="146"/>
      <c r="AU24" s="260"/>
      <c r="AV24" s="503"/>
      <c r="AW24" s="65"/>
      <c r="AX24" s="66"/>
      <c r="AY24" s="68"/>
      <c r="AZ24" s="65"/>
      <c r="BA24" s="66"/>
      <c r="BB24" s="149"/>
      <c r="BC24" s="138"/>
      <c r="BD24" s="66"/>
      <c r="BE24" s="68"/>
      <c r="BF24" s="65"/>
      <c r="BG24" s="66"/>
      <c r="BH24" s="149"/>
      <c r="BI24" s="138"/>
      <c r="BJ24" s="66"/>
      <c r="BK24" s="68"/>
      <c r="BL24" s="65"/>
      <c r="BM24" s="66"/>
      <c r="BN24" s="149"/>
      <c r="BO24" s="65"/>
      <c r="BP24" s="66"/>
      <c r="BQ24" s="149"/>
      <c r="BR24" s="65"/>
      <c r="BS24" s="66"/>
      <c r="BT24" s="149"/>
      <c r="BU24" s="63"/>
      <c r="BV24" s="64"/>
      <c r="BW24" s="204"/>
      <c r="BX24" s="65"/>
      <c r="BY24" s="66"/>
      <c r="BZ24" s="149"/>
      <c r="CA24" s="138"/>
      <c r="CB24" s="67"/>
      <c r="CC24" s="154"/>
    </row>
    <row r="25" spans="2:81">
      <c r="B25" s="148">
        <v>17</v>
      </c>
      <c r="C25" s="62"/>
      <c r="D25" s="47"/>
      <c r="E25" s="150"/>
      <c r="F25" s="60"/>
      <c r="G25" s="146"/>
      <c r="H25" s="47"/>
      <c r="I25" s="257"/>
      <c r="J25" s="146"/>
      <c r="K25" s="260"/>
      <c r="L25" s="47"/>
      <c r="M25" s="146"/>
      <c r="N25" s="47"/>
      <c r="O25" s="60"/>
      <c r="P25" s="146"/>
      <c r="Q25" s="260"/>
      <c r="R25" s="62"/>
      <c r="S25" s="47"/>
      <c r="T25" s="61"/>
      <c r="U25" s="62"/>
      <c r="V25" s="47"/>
      <c r="W25" s="61"/>
      <c r="X25" s="62"/>
      <c r="Y25" s="47"/>
      <c r="Z25" s="61"/>
      <c r="AA25" s="62"/>
      <c r="AB25" s="47"/>
      <c r="AC25" s="61"/>
      <c r="AD25" s="62"/>
      <c r="AE25" s="47"/>
      <c r="AF25" s="61"/>
      <c r="AG25" s="62"/>
      <c r="AH25" s="47"/>
      <c r="AI25" s="61"/>
      <c r="AJ25" s="62"/>
      <c r="AK25" s="47"/>
      <c r="AL25" s="61"/>
      <c r="AM25" s="60"/>
      <c r="AN25" s="47"/>
      <c r="AO25" s="61"/>
      <c r="AP25" s="60"/>
      <c r="AQ25" s="47"/>
      <c r="AR25" s="61"/>
      <c r="AS25" s="257"/>
      <c r="AT25" s="146"/>
      <c r="AU25" s="260"/>
      <c r="AV25" s="503"/>
      <c r="AW25" s="65"/>
      <c r="AX25" s="66"/>
      <c r="AY25" s="68"/>
      <c r="AZ25" s="65"/>
      <c r="BA25" s="66"/>
      <c r="BB25" s="149"/>
      <c r="BC25" s="138"/>
      <c r="BD25" s="66"/>
      <c r="BE25" s="68"/>
      <c r="BF25" s="65"/>
      <c r="BG25" s="66"/>
      <c r="BH25" s="149"/>
      <c r="BI25" s="138"/>
      <c r="BJ25" s="66"/>
      <c r="BK25" s="68"/>
      <c r="BL25" s="65"/>
      <c r="BM25" s="66"/>
      <c r="BN25" s="149"/>
      <c r="BO25" s="65"/>
      <c r="BP25" s="66"/>
      <c r="BQ25" s="149"/>
      <c r="BR25" s="65"/>
      <c r="BS25" s="66"/>
      <c r="BT25" s="149"/>
      <c r="BU25" s="63"/>
      <c r="BV25" s="64"/>
      <c r="BW25" s="204"/>
      <c r="BX25" s="65"/>
      <c r="BY25" s="66"/>
      <c r="BZ25" s="149"/>
      <c r="CA25" s="138"/>
      <c r="CB25" s="67"/>
      <c r="CC25" s="154"/>
    </row>
    <row r="26" spans="2:81">
      <c r="B26" s="148">
        <v>18</v>
      </c>
      <c r="C26" s="62"/>
      <c r="D26" s="47"/>
      <c r="E26" s="150"/>
      <c r="F26" s="60"/>
      <c r="G26" s="146"/>
      <c r="H26" s="47"/>
      <c r="I26" s="257"/>
      <c r="J26" s="146"/>
      <c r="K26" s="260"/>
      <c r="L26" s="47"/>
      <c r="M26" s="146"/>
      <c r="N26" s="47"/>
      <c r="O26" s="60"/>
      <c r="P26" s="146"/>
      <c r="Q26" s="260"/>
      <c r="R26" s="62"/>
      <c r="S26" s="47"/>
      <c r="T26" s="61"/>
      <c r="U26" s="62"/>
      <c r="V26" s="47"/>
      <c r="W26" s="61"/>
      <c r="X26" s="62"/>
      <c r="Y26" s="47"/>
      <c r="Z26" s="61"/>
      <c r="AA26" s="62"/>
      <c r="AB26" s="47"/>
      <c r="AC26" s="61"/>
      <c r="AD26" s="62"/>
      <c r="AE26" s="47"/>
      <c r="AF26" s="61"/>
      <c r="AG26" s="62"/>
      <c r="AH26" s="47"/>
      <c r="AI26" s="61"/>
      <c r="AJ26" s="62"/>
      <c r="AK26" s="47"/>
      <c r="AL26" s="61"/>
      <c r="AM26" s="60"/>
      <c r="AN26" s="47"/>
      <c r="AO26" s="61"/>
      <c r="AP26" s="60"/>
      <c r="AQ26" s="47"/>
      <c r="AR26" s="61"/>
      <c r="AS26" s="257"/>
      <c r="AT26" s="146"/>
      <c r="AU26" s="260"/>
      <c r="AV26" s="503"/>
      <c r="AW26" s="65"/>
      <c r="AX26" s="66"/>
      <c r="AY26" s="68"/>
      <c r="AZ26" s="65"/>
      <c r="BA26" s="66"/>
      <c r="BB26" s="149"/>
      <c r="BC26" s="138"/>
      <c r="BD26" s="66"/>
      <c r="BE26" s="68"/>
      <c r="BF26" s="65"/>
      <c r="BG26" s="66"/>
      <c r="BH26" s="149"/>
      <c r="BI26" s="138"/>
      <c r="BJ26" s="66"/>
      <c r="BK26" s="68"/>
      <c r="BL26" s="65"/>
      <c r="BM26" s="66"/>
      <c r="BN26" s="149"/>
      <c r="BO26" s="65"/>
      <c r="BP26" s="66"/>
      <c r="BQ26" s="149"/>
      <c r="BR26" s="65"/>
      <c r="BS26" s="66"/>
      <c r="BT26" s="149"/>
      <c r="BU26" s="63"/>
      <c r="BV26" s="64"/>
      <c r="BW26" s="204"/>
      <c r="BX26" s="65"/>
      <c r="BY26" s="66"/>
      <c r="BZ26" s="149"/>
      <c r="CA26" s="138"/>
      <c r="CB26" s="67"/>
      <c r="CC26" s="154"/>
    </row>
    <row r="27" spans="2:81">
      <c r="B27" s="148">
        <v>19</v>
      </c>
      <c r="C27" s="62"/>
      <c r="D27" s="47"/>
      <c r="E27" s="150"/>
      <c r="F27" s="60"/>
      <c r="G27" s="146"/>
      <c r="H27" s="47"/>
      <c r="I27" s="257"/>
      <c r="J27" s="146"/>
      <c r="K27" s="260"/>
      <c r="L27" s="47"/>
      <c r="M27" s="146"/>
      <c r="N27" s="47"/>
      <c r="O27" s="60"/>
      <c r="P27" s="146"/>
      <c r="Q27" s="260"/>
      <c r="R27" s="62"/>
      <c r="S27" s="47"/>
      <c r="T27" s="61"/>
      <c r="U27" s="62"/>
      <c r="V27" s="47"/>
      <c r="W27" s="61"/>
      <c r="X27" s="62"/>
      <c r="Y27" s="47"/>
      <c r="Z27" s="61"/>
      <c r="AA27" s="62"/>
      <c r="AB27" s="47"/>
      <c r="AC27" s="61"/>
      <c r="AD27" s="62"/>
      <c r="AE27" s="47"/>
      <c r="AF27" s="61"/>
      <c r="AG27" s="62"/>
      <c r="AH27" s="47"/>
      <c r="AI27" s="61"/>
      <c r="AJ27" s="62"/>
      <c r="AK27" s="47"/>
      <c r="AL27" s="61"/>
      <c r="AM27" s="60"/>
      <c r="AN27" s="47"/>
      <c r="AO27" s="61"/>
      <c r="AP27" s="60"/>
      <c r="AQ27" s="47"/>
      <c r="AR27" s="61"/>
      <c r="AS27" s="257"/>
      <c r="AT27" s="146"/>
      <c r="AU27" s="260"/>
      <c r="AV27" s="503"/>
      <c r="AW27" s="65"/>
      <c r="AX27" s="66"/>
      <c r="AY27" s="68"/>
      <c r="AZ27" s="65"/>
      <c r="BA27" s="66"/>
      <c r="BB27" s="149"/>
      <c r="BC27" s="138"/>
      <c r="BD27" s="66"/>
      <c r="BE27" s="68"/>
      <c r="BF27" s="65"/>
      <c r="BG27" s="66"/>
      <c r="BH27" s="149"/>
      <c r="BI27" s="138"/>
      <c r="BJ27" s="66"/>
      <c r="BK27" s="68"/>
      <c r="BL27" s="65"/>
      <c r="BM27" s="66"/>
      <c r="BN27" s="149"/>
      <c r="BO27" s="65"/>
      <c r="BP27" s="66"/>
      <c r="BQ27" s="149"/>
      <c r="BR27" s="65"/>
      <c r="BS27" s="66"/>
      <c r="BT27" s="149"/>
      <c r="BU27" s="63"/>
      <c r="BV27" s="64"/>
      <c r="BW27" s="204"/>
      <c r="BX27" s="65"/>
      <c r="BY27" s="66"/>
      <c r="BZ27" s="149"/>
      <c r="CA27" s="138"/>
      <c r="CB27" s="67"/>
      <c r="CC27" s="154"/>
    </row>
    <row r="28" spans="2:81">
      <c r="B28" s="148">
        <v>20</v>
      </c>
      <c r="C28" s="62"/>
      <c r="D28" s="47"/>
      <c r="E28" s="150"/>
      <c r="F28" s="60"/>
      <c r="G28" s="146"/>
      <c r="H28" s="47"/>
      <c r="I28" s="257"/>
      <c r="J28" s="146"/>
      <c r="K28" s="260"/>
      <c r="L28" s="47"/>
      <c r="M28" s="146"/>
      <c r="N28" s="47"/>
      <c r="O28" s="60"/>
      <c r="P28" s="146"/>
      <c r="Q28" s="260"/>
      <c r="R28" s="62"/>
      <c r="S28" s="47"/>
      <c r="T28" s="61"/>
      <c r="U28" s="62"/>
      <c r="V28" s="47"/>
      <c r="W28" s="61"/>
      <c r="X28" s="62"/>
      <c r="Y28" s="47"/>
      <c r="Z28" s="61"/>
      <c r="AA28" s="62"/>
      <c r="AB28" s="47"/>
      <c r="AC28" s="61"/>
      <c r="AD28" s="62"/>
      <c r="AE28" s="47"/>
      <c r="AF28" s="61"/>
      <c r="AG28" s="62"/>
      <c r="AH28" s="47"/>
      <c r="AI28" s="61"/>
      <c r="AJ28" s="62"/>
      <c r="AK28" s="47"/>
      <c r="AL28" s="61"/>
      <c r="AM28" s="60"/>
      <c r="AN28" s="47"/>
      <c r="AO28" s="61"/>
      <c r="AP28" s="60"/>
      <c r="AQ28" s="47"/>
      <c r="AR28" s="61"/>
      <c r="AS28" s="257"/>
      <c r="AT28" s="146"/>
      <c r="AU28" s="260"/>
      <c r="AV28" s="503"/>
      <c r="AW28" s="65"/>
      <c r="AX28" s="66"/>
      <c r="AY28" s="68"/>
      <c r="AZ28" s="65"/>
      <c r="BA28" s="66"/>
      <c r="BB28" s="149"/>
      <c r="BC28" s="138"/>
      <c r="BD28" s="66"/>
      <c r="BE28" s="68"/>
      <c r="BF28" s="65"/>
      <c r="BG28" s="66"/>
      <c r="BH28" s="149"/>
      <c r="BI28" s="138"/>
      <c r="BJ28" s="66"/>
      <c r="BK28" s="68"/>
      <c r="BL28" s="65"/>
      <c r="BM28" s="66"/>
      <c r="BN28" s="149"/>
      <c r="BO28" s="65"/>
      <c r="BP28" s="66"/>
      <c r="BQ28" s="149"/>
      <c r="BR28" s="65"/>
      <c r="BS28" s="66"/>
      <c r="BT28" s="149"/>
      <c r="BU28" s="63"/>
      <c r="BV28" s="64"/>
      <c r="BW28" s="204"/>
      <c r="BX28" s="65"/>
      <c r="BY28" s="66"/>
      <c r="BZ28" s="149"/>
      <c r="CA28" s="138"/>
      <c r="CB28" s="67"/>
      <c r="CC28" s="154"/>
    </row>
    <row r="29" spans="2:81">
      <c r="B29" s="148">
        <v>21</v>
      </c>
      <c r="C29" s="62"/>
      <c r="D29" s="47"/>
      <c r="E29" s="150"/>
      <c r="F29" s="60"/>
      <c r="G29" s="146"/>
      <c r="H29" s="47"/>
      <c r="I29" s="257"/>
      <c r="J29" s="146"/>
      <c r="K29" s="260"/>
      <c r="L29" s="47"/>
      <c r="M29" s="146"/>
      <c r="N29" s="47"/>
      <c r="O29" s="60"/>
      <c r="P29" s="146"/>
      <c r="Q29" s="260"/>
      <c r="R29" s="62"/>
      <c r="S29" s="47"/>
      <c r="T29" s="61"/>
      <c r="U29" s="62"/>
      <c r="V29" s="47"/>
      <c r="W29" s="61"/>
      <c r="X29" s="62"/>
      <c r="Y29" s="47"/>
      <c r="Z29" s="61"/>
      <c r="AA29" s="62"/>
      <c r="AB29" s="47"/>
      <c r="AC29" s="61"/>
      <c r="AD29" s="62"/>
      <c r="AE29" s="47"/>
      <c r="AF29" s="61"/>
      <c r="AG29" s="62"/>
      <c r="AH29" s="47"/>
      <c r="AI29" s="61"/>
      <c r="AJ29" s="62"/>
      <c r="AK29" s="47"/>
      <c r="AL29" s="61"/>
      <c r="AM29" s="60"/>
      <c r="AN29" s="47"/>
      <c r="AO29" s="61"/>
      <c r="AP29" s="60"/>
      <c r="AQ29" s="47"/>
      <c r="AR29" s="61"/>
      <c r="AS29" s="257"/>
      <c r="AT29" s="146"/>
      <c r="AU29" s="260"/>
      <c r="AV29" s="503"/>
      <c r="AW29" s="65"/>
      <c r="AX29" s="66"/>
      <c r="AY29" s="68"/>
      <c r="AZ29" s="65"/>
      <c r="BA29" s="66"/>
      <c r="BB29" s="149"/>
      <c r="BC29" s="138"/>
      <c r="BD29" s="66"/>
      <c r="BE29" s="68"/>
      <c r="BF29" s="65"/>
      <c r="BG29" s="66"/>
      <c r="BH29" s="149"/>
      <c r="BI29" s="138"/>
      <c r="BJ29" s="66"/>
      <c r="BK29" s="68"/>
      <c r="BL29" s="65"/>
      <c r="BM29" s="66"/>
      <c r="BN29" s="149"/>
      <c r="BO29" s="65"/>
      <c r="BP29" s="66"/>
      <c r="BQ29" s="149"/>
      <c r="BR29" s="65"/>
      <c r="BS29" s="66"/>
      <c r="BT29" s="149"/>
      <c r="BU29" s="63"/>
      <c r="BV29" s="64"/>
      <c r="BW29" s="204"/>
      <c r="BX29" s="65"/>
      <c r="BY29" s="66"/>
      <c r="BZ29" s="149"/>
      <c r="CA29" s="138"/>
      <c r="CB29" s="67"/>
      <c r="CC29" s="154"/>
    </row>
    <row r="30" spans="2:81">
      <c r="B30" s="148">
        <v>22</v>
      </c>
      <c r="C30" s="62"/>
      <c r="D30" s="47"/>
      <c r="E30" s="150"/>
      <c r="F30" s="60"/>
      <c r="G30" s="146"/>
      <c r="H30" s="47"/>
      <c r="I30" s="257"/>
      <c r="J30" s="146"/>
      <c r="K30" s="260"/>
      <c r="L30" s="47"/>
      <c r="M30" s="146"/>
      <c r="N30" s="47"/>
      <c r="O30" s="60"/>
      <c r="P30" s="146"/>
      <c r="Q30" s="260"/>
      <c r="R30" s="62"/>
      <c r="S30" s="47"/>
      <c r="T30" s="61"/>
      <c r="U30" s="62"/>
      <c r="V30" s="47"/>
      <c r="W30" s="61"/>
      <c r="X30" s="62"/>
      <c r="Y30" s="47"/>
      <c r="Z30" s="61"/>
      <c r="AA30" s="62"/>
      <c r="AB30" s="47"/>
      <c r="AC30" s="61"/>
      <c r="AD30" s="62"/>
      <c r="AE30" s="47"/>
      <c r="AF30" s="61"/>
      <c r="AG30" s="62"/>
      <c r="AH30" s="47"/>
      <c r="AI30" s="61"/>
      <c r="AJ30" s="62"/>
      <c r="AK30" s="47"/>
      <c r="AL30" s="61"/>
      <c r="AM30" s="60"/>
      <c r="AN30" s="47"/>
      <c r="AO30" s="61"/>
      <c r="AP30" s="60"/>
      <c r="AQ30" s="47"/>
      <c r="AR30" s="61"/>
      <c r="AS30" s="257"/>
      <c r="AT30" s="146"/>
      <c r="AU30" s="260"/>
      <c r="AV30" s="503"/>
      <c r="AW30" s="65"/>
      <c r="AX30" s="66"/>
      <c r="AY30" s="68"/>
      <c r="AZ30" s="65"/>
      <c r="BA30" s="66"/>
      <c r="BB30" s="149"/>
      <c r="BC30" s="138"/>
      <c r="BD30" s="66"/>
      <c r="BE30" s="68"/>
      <c r="BF30" s="65"/>
      <c r="BG30" s="66"/>
      <c r="BH30" s="149"/>
      <c r="BI30" s="138"/>
      <c r="BJ30" s="66"/>
      <c r="BK30" s="68"/>
      <c r="BL30" s="65"/>
      <c r="BM30" s="66"/>
      <c r="BN30" s="149"/>
      <c r="BO30" s="65"/>
      <c r="BP30" s="66"/>
      <c r="BQ30" s="149"/>
      <c r="BR30" s="65"/>
      <c r="BS30" s="66"/>
      <c r="BT30" s="149"/>
      <c r="BU30" s="63"/>
      <c r="BV30" s="64"/>
      <c r="BW30" s="204"/>
      <c r="BX30" s="65"/>
      <c r="BY30" s="66"/>
      <c r="BZ30" s="149"/>
      <c r="CA30" s="138"/>
      <c r="CB30" s="67"/>
      <c r="CC30" s="154"/>
    </row>
    <row r="31" spans="2:81">
      <c r="B31" s="148">
        <v>23</v>
      </c>
      <c r="C31" s="62"/>
      <c r="D31" s="47"/>
      <c r="E31" s="150"/>
      <c r="F31" s="60"/>
      <c r="G31" s="146"/>
      <c r="H31" s="47"/>
      <c r="I31" s="257"/>
      <c r="J31" s="146"/>
      <c r="K31" s="260"/>
      <c r="L31" s="47"/>
      <c r="M31" s="146"/>
      <c r="N31" s="47"/>
      <c r="O31" s="60"/>
      <c r="P31" s="146"/>
      <c r="Q31" s="260"/>
      <c r="R31" s="62"/>
      <c r="S31" s="47"/>
      <c r="T31" s="61"/>
      <c r="U31" s="62"/>
      <c r="V31" s="47"/>
      <c r="W31" s="61"/>
      <c r="X31" s="62"/>
      <c r="Y31" s="47"/>
      <c r="Z31" s="61"/>
      <c r="AA31" s="62"/>
      <c r="AB31" s="47"/>
      <c r="AC31" s="61"/>
      <c r="AD31" s="62"/>
      <c r="AE31" s="47"/>
      <c r="AF31" s="61"/>
      <c r="AG31" s="62"/>
      <c r="AH31" s="47"/>
      <c r="AI31" s="61"/>
      <c r="AJ31" s="62"/>
      <c r="AK31" s="47"/>
      <c r="AL31" s="61"/>
      <c r="AM31" s="60"/>
      <c r="AN31" s="47"/>
      <c r="AO31" s="61"/>
      <c r="AP31" s="60"/>
      <c r="AQ31" s="47"/>
      <c r="AR31" s="61"/>
      <c r="AS31" s="257"/>
      <c r="AT31" s="146"/>
      <c r="AU31" s="260"/>
      <c r="AV31" s="503"/>
      <c r="AW31" s="65"/>
      <c r="AX31" s="66"/>
      <c r="AY31" s="68"/>
      <c r="AZ31" s="65"/>
      <c r="BA31" s="66"/>
      <c r="BB31" s="149"/>
      <c r="BC31" s="138"/>
      <c r="BD31" s="66"/>
      <c r="BE31" s="68"/>
      <c r="BF31" s="65"/>
      <c r="BG31" s="66"/>
      <c r="BH31" s="149"/>
      <c r="BI31" s="138"/>
      <c r="BJ31" s="66"/>
      <c r="BK31" s="68"/>
      <c r="BL31" s="65"/>
      <c r="BM31" s="66"/>
      <c r="BN31" s="149"/>
      <c r="BO31" s="65"/>
      <c r="BP31" s="66"/>
      <c r="BQ31" s="149"/>
      <c r="BR31" s="65"/>
      <c r="BS31" s="66"/>
      <c r="BT31" s="149"/>
      <c r="BU31" s="63"/>
      <c r="BV31" s="64"/>
      <c r="BW31" s="204"/>
      <c r="BX31" s="65"/>
      <c r="BY31" s="66"/>
      <c r="BZ31" s="149"/>
      <c r="CA31" s="138"/>
      <c r="CB31" s="67"/>
      <c r="CC31" s="154"/>
    </row>
    <row r="32" spans="2:81">
      <c r="B32" s="148">
        <v>24</v>
      </c>
      <c r="C32" s="62"/>
      <c r="D32" s="47"/>
      <c r="E32" s="150"/>
      <c r="F32" s="60"/>
      <c r="G32" s="146"/>
      <c r="H32" s="47"/>
      <c r="I32" s="257"/>
      <c r="J32" s="146"/>
      <c r="K32" s="260"/>
      <c r="L32" s="47"/>
      <c r="M32" s="146"/>
      <c r="N32" s="47"/>
      <c r="O32" s="60"/>
      <c r="P32" s="146"/>
      <c r="Q32" s="260"/>
      <c r="R32" s="62"/>
      <c r="S32" s="47"/>
      <c r="T32" s="61"/>
      <c r="U32" s="62"/>
      <c r="V32" s="47"/>
      <c r="W32" s="61"/>
      <c r="X32" s="62"/>
      <c r="Y32" s="47"/>
      <c r="Z32" s="61"/>
      <c r="AA32" s="62"/>
      <c r="AB32" s="47"/>
      <c r="AC32" s="61"/>
      <c r="AD32" s="62"/>
      <c r="AE32" s="47"/>
      <c r="AF32" s="61"/>
      <c r="AG32" s="62"/>
      <c r="AH32" s="47"/>
      <c r="AI32" s="61"/>
      <c r="AJ32" s="62"/>
      <c r="AK32" s="47"/>
      <c r="AL32" s="61"/>
      <c r="AM32" s="60"/>
      <c r="AN32" s="47"/>
      <c r="AO32" s="61"/>
      <c r="AP32" s="60"/>
      <c r="AQ32" s="47"/>
      <c r="AR32" s="61"/>
      <c r="AS32" s="257"/>
      <c r="AT32" s="146"/>
      <c r="AU32" s="260"/>
      <c r="AV32" s="503"/>
      <c r="AW32" s="65"/>
      <c r="AX32" s="66"/>
      <c r="AY32" s="68"/>
      <c r="AZ32" s="65"/>
      <c r="BA32" s="66"/>
      <c r="BB32" s="149"/>
      <c r="BC32" s="138"/>
      <c r="BD32" s="66"/>
      <c r="BE32" s="68"/>
      <c r="BF32" s="65"/>
      <c r="BG32" s="66"/>
      <c r="BH32" s="149"/>
      <c r="BI32" s="138"/>
      <c r="BJ32" s="66"/>
      <c r="BK32" s="68"/>
      <c r="BL32" s="65"/>
      <c r="BM32" s="66"/>
      <c r="BN32" s="149"/>
      <c r="BO32" s="65"/>
      <c r="BP32" s="66"/>
      <c r="BQ32" s="149"/>
      <c r="BR32" s="65"/>
      <c r="BS32" s="66"/>
      <c r="BT32" s="149"/>
      <c r="BU32" s="63"/>
      <c r="BV32" s="64"/>
      <c r="BW32" s="204"/>
      <c r="BX32" s="65"/>
      <c r="BY32" s="66"/>
      <c r="BZ32" s="149"/>
      <c r="CA32" s="138"/>
      <c r="CB32" s="67"/>
      <c r="CC32" s="154"/>
    </row>
    <row r="33" spans="2:81">
      <c r="B33" s="148">
        <v>25</v>
      </c>
      <c r="C33" s="62"/>
      <c r="D33" s="47"/>
      <c r="E33" s="150"/>
      <c r="F33" s="60"/>
      <c r="G33" s="146"/>
      <c r="H33" s="47"/>
      <c r="I33" s="257"/>
      <c r="J33" s="146"/>
      <c r="K33" s="260"/>
      <c r="L33" s="47"/>
      <c r="M33" s="146"/>
      <c r="N33" s="47"/>
      <c r="O33" s="60"/>
      <c r="P33" s="146"/>
      <c r="Q33" s="260"/>
      <c r="R33" s="62"/>
      <c r="S33" s="47"/>
      <c r="T33" s="61"/>
      <c r="U33" s="62"/>
      <c r="V33" s="47"/>
      <c r="W33" s="61"/>
      <c r="X33" s="62"/>
      <c r="Y33" s="47"/>
      <c r="Z33" s="61"/>
      <c r="AA33" s="62"/>
      <c r="AB33" s="47"/>
      <c r="AC33" s="61"/>
      <c r="AD33" s="62"/>
      <c r="AE33" s="47"/>
      <c r="AF33" s="61"/>
      <c r="AG33" s="62"/>
      <c r="AH33" s="47"/>
      <c r="AI33" s="61"/>
      <c r="AJ33" s="62"/>
      <c r="AK33" s="47"/>
      <c r="AL33" s="61"/>
      <c r="AM33" s="60"/>
      <c r="AN33" s="47"/>
      <c r="AO33" s="61"/>
      <c r="AP33" s="60"/>
      <c r="AQ33" s="47"/>
      <c r="AR33" s="61"/>
      <c r="AS33" s="257"/>
      <c r="AT33" s="146"/>
      <c r="AU33" s="260"/>
      <c r="AV33" s="503"/>
      <c r="AW33" s="65"/>
      <c r="AX33" s="66"/>
      <c r="AY33" s="68"/>
      <c r="AZ33" s="65"/>
      <c r="BA33" s="66"/>
      <c r="BB33" s="149"/>
      <c r="BC33" s="138"/>
      <c r="BD33" s="66"/>
      <c r="BE33" s="68"/>
      <c r="BF33" s="65"/>
      <c r="BG33" s="66"/>
      <c r="BH33" s="149"/>
      <c r="BI33" s="138"/>
      <c r="BJ33" s="66"/>
      <c r="BK33" s="68"/>
      <c r="BL33" s="65"/>
      <c r="BM33" s="66"/>
      <c r="BN33" s="149"/>
      <c r="BO33" s="65"/>
      <c r="BP33" s="66"/>
      <c r="BQ33" s="149"/>
      <c r="BR33" s="65"/>
      <c r="BS33" s="66"/>
      <c r="BT33" s="149"/>
      <c r="BU33" s="63"/>
      <c r="BV33" s="64"/>
      <c r="BW33" s="204"/>
      <c r="BX33" s="65"/>
      <c r="BY33" s="66"/>
      <c r="BZ33" s="149"/>
      <c r="CA33" s="138"/>
      <c r="CB33" s="67"/>
      <c r="CC33" s="154"/>
    </row>
    <row r="34" spans="2:81">
      <c r="B34" s="148">
        <v>26</v>
      </c>
      <c r="C34" s="62"/>
      <c r="D34" s="47"/>
      <c r="E34" s="150"/>
      <c r="F34" s="60"/>
      <c r="G34" s="146"/>
      <c r="H34" s="47"/>
      <c r="I34" s="257"/>
      <c r="J34" s="146"/>
      <c r="K34" s="260"/>
      <c r="L34" s="47"/>
      <c r="M34" s="146"/>
      <c r="N34" s="47"/>
      <c r="O34" s="60"/>
      <c r="P34" s="146"/>
      <c r="Q34" s="260"/>
      <c r="R34" s="62"/>
      <c r="S34" s="47"/>
      <c r="T34" s="61"/>
      <c r="U34" s="62"/>
      <c r="V34" s="47"/>
      <c r="W34" s="61"/>
      <c r="X34" s="62"/>
      <c r="Y34" s="47"/>
      <c r="Z34" s="61"/>
      <c r="AA34" s="62"/>
      <c r="AB34" s="47"/>
      <c r="AC34" s="61"/>
      <c r="AD34" s="62"/>
      <c r="AE34" s="47"/>
      <c r="AF34" s="61"/>
      <c r="AG34" s="62"/>
      <c r="AH34" s="47"/>
      <c r="AI34" s="61"/>
      <c r="AJ34" s="62"/>
      <c r="AK34" s="47"/>
      <c r="AL34" s="61"/>
      <c r="AM34" s="60"/>
      <c r="AN34" s="47"/>
      <c r="AO34" s="61"/>
      <c r="AP34" s="60"/>
      <c r="AQ34" s="47"/>
      <c r="AR34" s="61"/>
      <c r="AS34" s="257"/>
      <c r="AT34" s="146"/>
      <c r="AU34" s="260"/>
      <c r="AV34" s="503"/>
      <c r="AW34" s="65"/>
      <c r="AX34" s="66"/>
      <c r="AY34" s="68"/>
      <c r="AZ34" s="65"/>
      <c r="BA34" s="66"/>
      <c r="BB34" s="149"/>
      <c r="BC34" s="138"/>
      <c r="BD34" s="66"/>
      <c r="BE34" s="68"/>
      <c r="BF34" s="65"/>
      <c r="BG34" s="66"/>
      <c r="BH34" s="149"/>
      <c r="BI34" s="138"/>
      <c r="BJ34" s="66"/>
      <c r="BK34" s="68"/>
      <c r="BL34" s="65"/>
      <c r="BM34" s="66"/>
      <c r="BN34" s="149"/>
      <c r="BO34" s="65"/>
      <c r="BP34" s="66"/>
      <c r="BQ34" s="149"/>
      <c r="BR34" s="65"/>
      <c r="BS34" s="66"/>
      <c r="BT34" s="149"/>
      <c r="BU34" s="63"/>
      <c r="BV34" s="64"/>
      <c r="BW34" s="204"/>
      <c r="BX34" s="65"/>
      <c r="BY34" s="66"/>
      <c r="BZ34" s="149"/>
      <c r="CA34" s="138"/>
      <c r="CB34" s="67"/>
      <c r="CC34" s="154"/>
    </row>
    <row r="35" spans="2:81">
      <c r="B35" s="148">
        <v>27</v>
      </c>
      <c r="C35" s="62"/>
      <c r="D35" s="47"/>
      <c r="E35" s="150"/>
      <c r="F35" s="60"/>
      <c r="G35" s="146"/>
      <c r="H35" s="47"/>
      <c r="I35" s="257"/>
      <c r="J35" s="146"/>
      <c r="K35" s="260"/>
      <c r="L35" s="47"/>
      <c r="M35" s="146"/>
      <c r="N35" s="47"/>
      <c r="O35" s="60"/>
      <c r="P35" s="146"/>
      <c r="Q35" s="260"/>
      <c r="R35" s="62"/>
      <c r="S35" s="47"/>
      <c r="T35" s="61"/>
      <c r="U35" s="62"/>
      <c r="V35" s="47"/>
      <c r="W35" s="61"/>
      <c r="X35" s="62"/>
      <c r="Y35" s="47"/>
      <c r="Z35" s="61"/>
      <c r="AA35" s="62"/>
      <c r="AB35" s="47"/>
      <c r="AC35" s="61"/>
      <c r="AD35" s="62"/>
      <c r="AE35" s="47"/>
      <c r="AF35" s="61"/>
      <c r="AG35" s="62"/>
      <c r="AH35" s="47"/>
      <c r="AI35" s="61"/>
      <c r="AJ35" s="62"/>
      <c r="AK35" s="47"/>
      <c r="AL35" s="61"/>
      <c r="AM35" s="60"/>
      <c r="AN35" s="47"/>
      <c r="AO35" s="61"/>
      <c r="AP35" s="60"/>
      <c r="AQ35" s="47"/>
      <c r="AR35" s="61"/>
      <c r="AS35" s="257"/>
      <c r="AT35" s="146"/>
      <c r="AU35" s="260"/>
      <c r="AV35" s="503"/>
      <c r="AW35" s="65"/>
      <c r="AX35" s="66"/>
      <c r="AY35" s="68"/>
      <c r="AZ35" s="65"/>
      <c r="BA35" s="66"/>
      <c r="BB35" s="149"/>
      <c r="BC35" s="138"/>
      <c r="BD35" s="66"/>
      <c r="BE35" s="68"/>
      <c r="BF35" s="65"/>
      <c r="BG35" s="66"/>
      <c r="BH35" s="149"/>
      <c r="BI35" s="138"/>
      <c r="BJ35" s="66"/>
      <c r="BK35" s="68"/>
      <c r="BL35" s="65"/>
      <c r="BM35" s="66"/>
      <c r="BN35" s="149"/>
      <c r="BO35" s="65"/>
      <c r="BP35" s="66"/>
      <c r="BQ35" s="149"/>
      <c r="BR35" s="65"/>
      <c r="BS35" s="66"/>
      <c r="BT35" s="149"/>
      <c r="BU35" s="63"/>
      <c r="BV35" s="64"/>
      <c r="BW35" s="204"/>
      <c r="BX35" s="65"/>
      <c r="BY35" s="66"/>
      <c r="BZ35" s="149"/>
      <c r="CA35" s="138"/>
      <c r="CB35" s="67"/>
      <c r="CC35" s="154"/>
    </row>
    <row r="36" spans="2:81">
      <c r="B36" s="148">
        <v>28</v>
      </c>
      <c r="C36" s="62"/>
      <c r="D36" s="47"/>
      <c r="E36" s="150"/>
      <c r="F36" s="60"/>
      <c r="G36" s="146"/>
      <c r="H36" s="47"/>
      <c r="I36" s="257"/>
      <c r="J36" s="146"/>
      <c r="K36" s="260"/>
      <c r="L36" s="47"/>
      <c r="M36" s="146"/>
      <c r="N36" s="47"/>
      <c r="O36" s="60"/>
      <c r="P36" s="146"/>
      <c r="Q36" s="260"/>
      <c r="R36" s="62"/>
      <c r="S36" s="47"/>
      <c r="T36" s="61"/>
      <c r="U36" s="62"/>
      <c r="V36" s="47"/>
      <c r="W36" s="61"/>
      <c r="X36" s="62"/>
      <c r="Y36" s="47"/>
      <c r="Z36" s="61"/>
      <c r="AA36" s="62"/>
      <c r="AB36" s="47"/>
      <c r="AC36" s="61"/>
      <c r="AD36" s="62"/>
      <c r="AE36" s="47"/>
      <c r="AF36" s="61"/>
      <c r="AG36" s="62"/>
      <c r="AH36" s="47"/>
      <c r="AI36" s="61"/>
      <c r="AJ36" s="62"/>
      <c r="AK36" s="47"/>
      <c r="AL36" s="61"/>
      <c r="AM36" s="60"/>
      <c r="AN36" s="47"/>
      <c r="AO36" s="61"/>
      <c r="AP36" s="60"/>
      <c r="AQ36" s="47"/>
      <c r="AR36" s="61"/>
      <c r="AS36" s="257"/>
      <c r="AT36" s="146"/>
      <c r="AU36" s="260"/>
      <c r="AV36" s="503"/>
      <c r="AW36" s="65"/>
      <c r="AX36" s="66"/>
      <c r="AY36" s="68"/>
      <c r="AZ36" s="65"/>
      <c r="BA36" s="66"/>
      <c r="BB36" s="149"/>
      <c r="BC36" s="138"/>
      <c r="BD36" s="66"/>
      <c r="BE36" s="68"/>
      <c r="BF36" s="65"/>
      <c r="BG36" s="66"/>
      <c r="BH36" s="149"/>
      <c r="BI36" s="138"/>
      <c r="BJ36" s="66"/>
      <c r="BK36" s="68"/>
      <c r="BL36" s="65"/>
      <c r="BM36" s="66"/>
      <c r="BN36" s="149"/>
      <c r="BO36" s="65"/>
      <c r="BP36" s="66"/>
      <c r="BQ36" s="149"/>
      <c r="BR36" s="65"/>
      <c r="BS36" s="66"/>
      <c r="BT36" s="149"/>
      <c r="BU36" s="63"/>
      <c r="BV36" s="64"/>
      <c r="BW36" s="204"/>
      <c r="BX36" s="65"/>
      <c r="BY36" s="66"/>
      <c r="BZ36" s="149"/>
      <c r="CA36" s="138"/>
      <c r="CB36" s="67"/>
      <c r="CC36" s="154"/>
    </row>
    <row r="37" spans="2:81">
      <c r="B37" s="148">
        <v>29</v>
      </c>
      <c r="C37" s="62"/>
      <c r="D37" s="47"/>
      <c r="E37" s="150"/>
      <c r="F37" s="60"/>
      <c r="G37" s="146"/>
      <c r="H37" s="47"/>
      <c r="I37" s="257"/>
      <c r="J37" s="146"/>
      <c r="K37" s="260"/>
      <c r="L37" s="47"/>
      <c r="M37" s="146"/>
      <c r="N37" s="47"/>
      <c r="O37" s="60"/>
      <c r="P37" s="146"/>
      <c r="Q37" s="260"/>
      <c r="R37" s="62"/>
      <c r="S37" s="47"/>
      <c r="T37" s="61"/>
      <c r="U37" s="62"/>
      <c r="V37" s="47"/>
      <c r="W37" s="61"/>
      <c r="X37" s="62"/>
      <c r="Y37" s="47"/>
      <c r="Z37" s="61"/>
      <c r="AA37" s="62"/>
      <c r="AB37" s="47"/>
      <c r="AC37" s="61"/>
      <c r="AD37" s="62"/>
      <c r="AE37" s="47"/>
      <c r="AF37" s="61"/>
      <c r="AG37" s="62"/>
      <c r="AH37" s="47"/>
      <c r="AI37" s="61"/>
      <c r="AJ37" s="62"/>
      <c r="AK37" s="47"/>
      <c r="AL37" s="61"/>
      <c r="AM37" s="60"/>
      <c r="AN37" s="47"/>
      <c r="AO37" s="61"/>
      <c r="AP37" s="60"/>
      <c r="AQ37" s="47"/>
      <c r="AR37" s="61"/>
      <c r="AS37" s="257"/>
      <c r="AT37" s="146"/>
      <c r="AU37" s="260"/>
      <c r="AV37" s="503"/>
      <c r="AW37" s="65"/>
      <c r="AX37" s="66"/>
      <c r="AY37" s="68"/>
      <c r="AZ37" s="65"/>
      <c r="BA37" s="66"/>
      <c r="BB37" s="149"/>
      <c r="BC37" s="138"/>
      <c r="BD37" s="66"/>
      <c r="BE37" s="68"/>
      <c r="BF37" s="65"/>
      <c r="BG37" s="66"/>
      <c r="BH37" s="149"/>
      <c r="BI37" s="138"/>
      <c r="BJ37" s="66"/>
      <c r="BK37" s="68"/>
      <c r="BL37" s="65"/>
      <c r="BM37" s="66"/>
      <c r="BN37" s="149"/>
      <c r="BO37" s="65"/>
      <c r="BP37" s="66"/>
      <c r="BQ37" s="149"/>
      <c r="BR37" s="65"/>
      <c r="BS37" s="66"/>
      <c r="BT37" s="149"/>
      <c r="BU37" s="63"/>
      <c r="BV37" s="64"/>
      <c r="BW37" s="204"/>
      <c r="BX37" s="65"/>
      <c r="BY37" s="66"/>
      <c r="BZ37" s="149"/>
      <c r="CA37" s="138"/>
      <c r="CB37" s="67"/>
      <c r="CC37" s="154"/>
    </row>
    <row r="38" spans="2:81">
      <c r="B38" s="148">
        <v>30</v>
      </c>
      <c r="C38" s="62"/>
      <c r="D38" s="47"/>
      <c r="E38" s="150"/>
      <c r="F38" s="60"/>
      <c r="G38" s="146"/>
      <c r="H38" s="47"/>
      <c r="I38" s="257"/>
      <c r="J38" s="146"/>
      <c r="K38" s="260"/>
      <c r="L38" s="47"/>
      <c r="M38" s="146"/>
      <c r="N38" s="47"/>
      <c r="O38" s="60"/>
      <c r="P38" s="146"/>
      <c r="Q38" s="260"/>
      <c r="R38" s="62"/>
      <c r="S38" s="47"/>
      <c r="T38" s="61"/>
      <c r="U38" s="62"/>
      <c r="V38" s="47"/>
      <c r="W38" s="61"/>
      <c r="X38" s="62"/>
      <c r="Y38" s="47"/>
      <c r="Z38" s="61"/>
      <c r="AA38" s="62"/>
      <c r="AB38" s="47"/>
      <c r="AC38" s="61"/>
      <c r="AD38" s="62"/>
      <c r="AE38" s="47"/>
      <c r="AF38" s="61"/>
      <c r="AG38" s="62"/>
      <c r="AH38" s="47"/>
      <c r="AI38" s="61"/>
      <c r="AJ38" s="62"/>
      <c r="AK38" s="47"/>
      <c r="AL38" s="61"/>
      <c r="AM38" s="60"/>
      <c r="AN38" s="47"/>
      <c r="AO38" s="61"/>
      <c r="AP38" s="60"/>
      <c r="AQ38" s="47"/>
      <c r="AR38" s="61"/>
      <c r="AS38" s="257"/>
      <c r="AT38" s="146"/>
      <c r="AU38" s="260"/>
      <c r="AV38" s="503"/>
      <c r="AW38" s="65"/>
      <c r="AX38" s="66"/>
      <c r="AY38" s="68"/>
      <c r="AZ38" s="65"/>
      <c r="BA38" s="66"/>
      <c r="BB38" s="149"/>
      <c r="BC38" s="138"/>
      <c r="BD38" s="66"/>
      <c r="BE38" s="68"/>
      <c r="BF38" s="65"/>
      <c r="BG38" s="66"/>
      <c r="BH38" s="149"/>
      <c r="BI38" s="138"/>
      <c r="BJ38" s="66"/>
      <c r="BK38" s="68"/>
      <c r="BL38" s="65"/>
      <c r="BM38" s="66"/>
      <c r="BN38" s="149"/>
      <c r="BO38" s="65"/>
      <c r="BP38" s="66"/>
      <c r="BQ38" s="149"/>
      <c r="BR38" s="65"/>
      <c r="BS38" s="66"/>
      <c r="BT38" s="149"/>
      <c r="BU38" s="63"/>
      <c r="BV38" s="64"/>
      <c r="BW38" s="204"/>
      <c r="BX38" s="65"/>
      <c r="BY38" s="66"/>
      <c r="BZ38" s="149"/>
      <c r="CA38" s="138"/>
      <c r="CB38" s="67"/>
      <c r="CC38" s="154"/>
    </row>
    <row r="39" spans="2:81" ht="15" thickBot="1">
      <c r="B39" s="148">
        <v>31</v>
      </c>
      <c r="C39" s="379"/>
      <c r="D39" s="163"/>
      <c r="E39" s="164"/>
      <c r="F39" s="380"/>
      <c r="G39" s="381"/>
      <c r="H39" s="163"/>
      <c r="I39" s="382"/>
      <c r="J39" s="381"/>
      <c r="K39" s="383"/>
      <c r="L39" s="163"/>
      <c r="M39" s="381"/>
      <c r="N39" s="163"/>
      <c r="O39" s="380"/>
      <c r="P39" s="381"/>
      <c r="Q39" s="383"/>
      <c r="R39" s="62"/>
      <c r="S39" s="47"/>
      <c r="T39" s="61"/>
      <c r="U39" s="62"/>
      <c r="V39" s="47"/>
      <c r="W39" s="61"/>
      <c r="X39" s="62"/>
      <c r="Y39" s="47"/>
      <c r="Z39" s="61"/>
      <c r="AA39" s="62"/>
      <c r="AB39" s="47"/>
      <c r="AC39" s="61"/>
      <c r="AD39" s="62"/>
      <c r="AE39" s="47"/>
      <c r="AF39" s="61"/>
      <c r="AG39" s="62"/>
      <c r="AH39" s="47"/>
      <c r="AI39" s="61"/>
      <c r="AJ39" s="62"/>
      <c r="AK39" s="47"/>
      <c r="AL39" s="61"/>
      <c r="AM39" s="60"/>
      <c r="AN39" s="47"/>
      <c r="AO39" s="61"/>
      <c r="AP39" s="60"/>
      <c r="AQ39" s="47"/>
      <c r="AR39" s="61"/>
      <c r="AS39" s="257"/>
      <c r="AT39" s="146"/>
      <c r="AU39" s="260"/>
      <c r="AV39" s="503"/>
      <c r="AW39" s="65"/>
      <c r="AX39" s="66"/>
      <c r="AY39" s="68"/>
      <c r="AZ39" s="65"/>
      <c r="BA39" s="66"/>
      <c r="BB39" s="149"/>
      <c r="BC39" s="138"/>
      <c r="BD39" s="66"/>
      <c r="BE39" s="68"/>
      <c r="BF39" s="65"/>
      <c r="BG39" s="66"/>
      <c r="BH39" s="149"/>
      <c r="BI39" s="138"/>
      <c r="BJ39" s="66"/>
      <c r="BK39" s="68"/>
      <c r="BL39" s="65"/>
      <c r="BM39" s="66"/>
      <c r="BN39" s="149"/>
      <c r="BO39" s="65"/>
      <c r="BP39" s="66"/>
      <c r="BQ39" s="149"/>
      <c r="BR39" s="65"/>
      <c r="BS39" s="66"/>
      <c r="BT39" s="149"/>
      <c r="BU39" s="63"/>
      <c r="BV39" s="64"/>
      <c r="BW39" s="204"/>
      <c r="BX39" s="65"/>
      <c r="BY39" s="66"/>
      <c r="BZ39" s="149"/>
      <c r="CA39" s="138"/>
      <c r="CB39" s="67"/>
      <c r="CC39" s="154"/>
    </row>
    <row r="40" spans="2:81" ht="15" thickBot="1">
      <c r="B40" s="165" t="s">
        <v>30</v>
      </c>
      <c r="C40" s="166"/>
      <c r="D40" s="160"/>
      <c r="E40" s="159"/>
      <c r="F40" s="166"/>
      <c r="G40" s="158"/>
      <c r="H40" s="160"/>
      <c r="I40" s="258"/>
      <c r="J40" s="158"/>
      <c r="K40" s="161"/>
      <c r="L40" s="160"/>
      <c r="M40" s="158"/>
      <c r="N40" s="160"/>
      <c r="O40" s="166"/>
      <c r="P40" s="158"/>
      <c r="Q40" s="161"/>
      <c r="R40" s="157"/>
      <c r="S40" s="160"/>
      <c r="T40" s="167"/>
      <c r="U40" s="157"/>
      <c r="V40" s="160"/>
      <c r="W40" s="167"/>
      <c r="X40" s="157"/>
      <c r="Y40" s="160"/>
      <c r="Z40" s="167"/>
      <c r="AA40" s="157"/>
      <c r="AB40" s="160"/>
      <c r="AC40" s="167"/>
      <c r="AD40" s="157"/>
      <c r="AE40" s="160"/>
      <c r="AF40" s="167"/>
      <c r="AG40" s="157"/>
      <c r="AH40" s="160"/>
      <c r="AI40" s="167"/>
      <c r="AJ40" s="157"/>
      <c r="AK40" s="160"/>
      <c r="AL40" s="167"/>
      <c r="AM40" s="166"/>
      <c r="AN40" s="160"/>
      <c r="AO40" s="167"/>
      <c r="AP40" s="166"/>
      <c r="AQ40" s="158"/>
      <c r="AR40" s="161"/>
      <c r="AS40" s="258"/>
      <c r="AT40" s="158"/>
      <c r="AU40" s="335"/>
      <c r="AV40" s="504"/>
      <c r="AW40" s="166"/>
      <c r="AX40" s="160"/>
      <c r="AY40" s="159"/>
      <c r="AZ40" s="166"/>
      <c r="BA40" s="160"/>
      <c r="BB40" s="167"/>
      <c r="BC40" s="157"/>
      <c r="BD40" s="160"/>
      <c r="BE40" s="159"/>
      <c r="BF40" s="166"/>
      <c r="BG40" s="160"/>
      <c r="BH40" s="167"/>
      <c r="BI40" s="157"/>
      <c r="BJ40" s="160"/>
      <c r="BK40" s="159"/>
      <c r="BL40" s="166"/>
      <c r="BM40" s="160"/>
      <c r="BN40" s="167"/>
      <c r="BO40" s="166"/>
      <c r="BP40" s="160"/>
      <c r="BQ40" s="167"/>
      <c r="BR40" s="166"/>
      <c r="BS40" s="160"/>
      <c r="BT40" s="167"/>
      <c r="BU40" s="157"/>
      <c r="BV40" s="160"/>
      <c r="BW40" s="159"/>
      <c r="BX40" s="166"/>
      <c r="BY40" s="160"/>
      <c r="BZ40" s="167"/>
      <c r="CA40" s="157"/>
      <c r="CB40" s="158"/>
      <c r="CC40" s="161"/>
    </row>
    <row r="42" spans="2:81" ht="15.75" customHeight="1"/>
    <row r="45" spans="2:81" ht="15" customHeight="1"/>
    <row r="62" spans="2:38">
      <c r="B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9" spans="2:8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AM69" s="2"/>
      <c r="AN69" s="2"/>
      <c r="AO69" s="2"/>
      <c r="AP69" s="2"/>
      <c r="AQ69" s="2"/>
      <c r="AR69" s="2"/>
      <c r="AS69" s="2"/>
      <c r="AT69" s="2"/>
      <c r="AU69" s="2"/>
    </row>
    <row r="76" spans="2:81"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X76" s="2"/>
      <c r="BY76" s="2"/>
      <c r="BZ76" s="2"/>
      <c r="CA76" s="2"/>
      <c r="CB76" s="2"/>
      <c r="CC76" s="2"/>
    </row>
    <row r="77" spans="2:81" s="2" customForma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X77" s="1"/>
      <c r="BY77" s="1"/>
      <c r="BZ77" s="1"/>
      <c r="CA77" s="1"/>
      <c r="CB77" s="1"/>
      <c r="CC77" s="1"/>
    </row>
    <row r="81" ht="15" customHeight="1"/>
    <row r="105" spans="18:38"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</row>
    <row r="106" spans="18:38"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</row>
    <row r="107" spans="18:38"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</row>
    <row r="108" spans="18:38"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</row>
    <row r="109" spans="18:38"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</row>
    <row r="110" spans="18:38"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</row>
    <row r="111" spans="18:38"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</row>
  </sheetData>
  <mergeCells count="39">
    <mergeCell ref="B2:N2"/>
    <mergeCell ref="AG6:AI6"/>
    <mergeCell ref="X6:Z6"/>
    <mergeCell ref="R6:T6"/>
    <mergeCell ref="R5:AL5"/>
    <mergeCell ref="AJ6:AL6"/>
    <mergeCell ref="AD6:AF6"/>
    <mergeCell ref="C4:AU4"/>
    <mergeCell ref="U6:W6"/>
    <mergeCell ref="C6:E6"/>
    <mergeCell ref="F6:H6"/>
    <mergeCell ref="O6:Q6"/>
    <mergeCell ref="B4:B8"/>
    <mergeCell ref="AS6:AU6"/>
    <mergeCell ref="CA5:CC6"/>
    <mergeCell ref="AP5:AR5"/>
    <mergeCell ref="C5:O5"/>
    <mergeCell ref="BO5:BQ6"/>
    <mergeCell ref="BI6:BK6"/>
    <mergeCell ref="BF6:BH6"/>
    <mergeCell ref="AZ6:BB6"/>
    <mergeCell ref="BC6:BE6"/>
    <mergeCell ref="BL6:BN6"/>
    <mergeCell ref="I6:K6"/>
    <mergeCell ref="L6:N6"/>
    <mergeCell ref="AS5:AU5"/>
    <mergeCell ref="AW6:AY6"/>
    <mergeCell ref="AW5:AY5"/>
    <mergeCell ref="AP6:AR6"/>
    <mergeCell ref="AA6:AC6"/>
    <mergeCell ref="AM6:AO6"/>
    <mergeCell ref="BX5:BZ6"/>
    <mergeCell ref="BU5:BW5"/>
    <mergeCell ref="BU6:BW6"/>
    <mergeCell ref="AZ5:BN5"/>
    <mergeCell ref="AV4:AV40"/>
    <mergeCell ref="AW4:CC4"/>
    <mergeCell ref="AM5:AO5"/>
    <mergeCell ref="BR5:BT6"/>
  </mergeCells>
  <pageMargins left="0.31496062992125984" right="0.31496062992125984" top="0.74803149606299213" bottom="0.35433070866141736" header="0" footer="0"/>
  <pageSetup paperSize="9" scale="82" orientation="landscape" r:id="rId1"/>
  <colBreaks count="2" manualBreakCount="2">
    <brk id="41" max="39" man="1"/>
    <brk id="7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AQ80"/>
  <sheetViews>
    <sheetView view="pageBreakPreview" zoomScale="6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49" sqref="T49"/>
    </sheetView>
  </sheetViews>
  <sheetFormatPr defaultRowHeight="14.4" outlineLevelCol="1"/>
  <cols>
    <col min="1" max="1" width="4.33203125" style="1" customWidth="1"/>
    <col min="2" max="2" width="7.109375" style="1" customWidth="1"/>
    <col min="3" max="5" width="10.109375" style="136" customWidth="1"/>
    <col min="6" max="18" width="10.109375" style="1" customWidth="1"/>
    <col min="19" max="20" width="10.109375" style="2" customWidth="1"/>
    <col min="21" max="22" width="10.109375" style="1" customWidth="1"/>
    <col min="23" max="23" width="8.6640625" style="1" hidden="1" customWidth="1"/>
    <col min="24" max="24" width="3.109375" style="1" hidden="1" customWidth="1" outlineLevel="1"/>
    <col min="25" max="25" width="3.6640625" style="1" hidden="1" customWidth="1" outlineLevel="1"/>
    <col min="26" max="26" width="14.88671875" style="1" hidden="1" customWidth="1" outlineLevel="1"/>
    <col min="27" max="27" width="11" style="1" hidden="1" customWidth="1" outlineLevel="1"/>
    <col min="28" max="28" width="12.6640625" style="1" hidden="1" customWidth="1" outlineLevel="1"/>
    <col min="29" max="29" width="37.109375" style="1" hidden="1" customWidth="1" outlineLevel="1"/>
    <col min="30" max="31" width="16.33203125" style="1" hidden="1" customWidth="1" outlineLevel="1"/>
    <col min="32" max="32" width="24" style="1" hidden="1" customWidth="1" outlineLevel="1"/>
    <col min="33" max="33" width="14" style="1" hidden="1" customWidth="1" outlineLevel="1"/>
    <col min="34" max="34" width="20" style="1" hidden="1" customWidth="1" outlineLevel="1"/>
    <col min="35" max="35" width="16.33203125" style="1" hidden="1" customWidth="1" outlineLevel="1"/>
    <col min="36" max="36" width="21.109375" style="1" hidden="1" customWidth="1" outlineLevel="1"/>
    <col min="37" max="37" width="12.5546875" style="1" hidden="1" customWidth="1" outlineLevel="1"/>
    <col min="38" max="38" width="15" style="1" hidden="1" customWidth="1" outlineLevel="1"/>
    <col min="39" max="39" width="14.44140625" style="1" hidden="1" customWidth="1" outlineLevel="1"/>
    <col min="40" max="40" width="7.6640625" style="1" hidden="1" customWidth="1" outlineLevel="1"/>
    <col min="41" max="41" width="6.88671875" style="1" hidden="1" customWidth="1" outlineLevel="1"/>
    <col min="42" max="42" width="9.109375" style="1" hidden="1" customWidth="1" outlineLevel="1"/>
    <col min="43" max="43" width="9.109375" style="1" collapsed="1"/>
    <col min="44" max="245" width="9.109375" style="1"/>
    <col min="246" max="246" width="7.109375" style="1" customWidth="1"/>
    <col min="247" max="248" width="11.5546875" style="1" customWidth="1"/>
    <col min="249" max="249" width="11.6640625" style="1" customWidth="1"/>
    <col min="250" max="251" width="12" style="1" customWidth="1"/>
    <col min="252" max="252" width="11.44140625" style="1" customWidth="1"/>
    <col min="253" max="255" width="11.33203125" style="1" customWidth="1"/>
    <col min="256" max="257" width="12.5546875" style="1" customWidth="1"/>
    <col min="258" max="258" width="12.33203125" style="1" customWidth="1"/>
    <col min="259" max="260" width="11.5546875" style="1" customWidth="1"/>
    <col min="261" max="261" width="11.6640625" style="1" customWidth="1"/>
    <col min="262" max="262" width="2.109375" style="1" customWidth="1"/>
    <col min="263" max="263" width="8.5546875" style="1" customWidth="1"/>
    <col min="264" max="264" width="9.88671875" style="1" customWidth="1"/>
    <col min="265" max="265" width="8.6640625" style="1" customWidth="1"/>
    <col min="266" max="266" width="9.6640625" style="1" customWidth="1"/>
    <col min="267" max="267" width="10.109375" style="1" customWidth="1"/>
    <col min="268" max="268" width="9.33203125" style="1" customWidth="1"/>
    <col min="269" max="270" width="9.6640625" style="1" customWidth="1"/>
    <col min="271" max="272" width="9.5546875" style="1" customWidth="1"/>
    <col min="273" max="274" width="10" style="1" customWidth="1"/>
    <col min="275" max="275" width="12" style="1" customWidth="1"/>
    <col min="276" max="276" width="0" style="1" hidden="1" customWidth="1"/>
    <col min="277" max="277" width="12.109375" style="1" customWidth="1"/>
    <col min="278" max="278" width="11.33203125" style="1" customWidth="1"/>
    <col min="279" max="279" width="10.109375" style="1" customWidth="1"/>
    <col min="280" max="298" width="0" style="1" hidden="1" customWidth="1"/>
    <col min="299" max="501" width="9.109375" style="1"/>
    <col min="502" max="502" width="7.109375" style="1" customWidth="1"/>
    <col min="503" max="504" width="11.5546875" style="1" customWidth="1"/>
    <col min="505" max="505" width="11.6640625" style="1" customWidth="1"/>
    <col min="506" max="507" width="12" style="1" customWidth="1"/>
    <col min="508" max="508" width="11.44140625" style="1" customWidth="1"/>
    <col min="509" max="511" width="11.33203125" style="1" customWidth="1"/>
    <col min="512" max="513" width="12.5546875" style="1" customWidth="1"/>
    <col min="514" max="514" width="12.33203125" style="1" customWidth="1"/>
    <col min="515" max="516" width="11.5546875" style="1" customWidth="1"/>
    <col min="517" max="517" width="11.6640625" style="1" customWidth="1"/>
    <col min="518" max="518" width="2.109375" style="1" customWidth="1"/>
    <col min="519" max="519" width="8.5546875" style="1" customWidth="1"/>
    <col min="520" max="520" width="9.88671875" style="1" customWidth="1"/>
    <col min="521" max="521" width="8.6640625" style="1" customWidth="1"/>
    <col min="522" max="522" width="9.6640625" style="1" customWidth="1"/>
    <col min="523" max="523" width="10.109375" style="1" customWidth="1"/>
    <col min="524" max="524" width="9.33203125" style="1" customWidth="1"/>
    <col min="525" max="526" width="9.6640625" style="1" customWidth="1"/>
    <col min="527" max="528" width="9.5546875" style="1" customWidth="1"/>
    <col min="529" max="530" width="10" style="1" customWidth="1"/>
    <col min="531" max="531" width="12" style="1" customWidth="1"/>
    <col min="532" max="532" width="0" style="1" hidden="1" customWidth="1"/>
    <col min="533" max="533" width="12.109375" style="1" customWidth="1"/>
    <col min="534" max="534" width="11.33203125" style="1" customWidth="1"/>
    <col min="535" max="535" width="10.109375" style="1" customWidth="1"/>
    <col min="536" max="554" width="0" style="1" hidden="1" customWidth="1"/>
    <col min="555" max="757" width="9.109375" style="1"/>
    <col min="758" max="758" width="7.109375" style="1" customWidth="1"/>
    <col min="759" max="760" width="11.5546875" style="1" customWidth="1"/>
    <col min="761" max="761" width="11.6640625" style="1" customWidth="1"/>
    <col min="762" max="763" width="12" style="1" customWidth="1"/>
    <col min="764" max="764" width="11.44140625" style="1" customWidth="1"/>
    <col min="765" max="767" width="11.33203125" style="1" customWidth="1"/>
    <col min="768" max="769" width="12.5546875" style="1" customWidth="1"/>
    <col min="770" max="770" width="12.33203125" style="1" customWidth="1"/>
    <col min="771" max="772" width="11.5546875" style="1" customWidth="1"/>
    <col min="773" max="773" width="11.6640625" style="1" customWidth="1"/>
    <col min="774" max="774" width="2.109375" style="1" customWidth="1"/>
    <col min="775" max="775" width="8.5546875" style="1" customWidth="1"/>
    <col min="776" max="776" width="9.88671875" style="1" customWidth="1"/>
    <col min="777" max="777" width="8.6640625" style="1" customWidth="1"/>
    <col min="778" max="778" width="9.6640625" style="1" customWidth="1"/>
    <col min="779" max="779" width="10.109375" style="1" customWidth="1"/>
    <col min="780" max="780" width="9.33203125" style="1" customWidth="1"/>
    <col min="781" max="782" width="9.6640625" style="1" customWidth="1"/>
    <col min="783" max="784" width="9.5546875" style="1" customWidth="1"/>
    <col min="785" max="786" width="10" style="1" customWidth="1"/>
    <col min="787" max="787" width="12" style="1" customWidth="1"/>
    <col min="788" max="788" width="0" style="1" hidden="1" customWidth="1"/>
    <col min="789" max="789" width="12.109375" style="1" customWidth="1"/>
    <col min="790" max="790" width="11.33203125" style="1" customWidth="1"/>
    <col min="791" max="791" width="10.109375" style="1" customWidth="1"/>
    <col min="792" max="810" width="0" style="1" hidden="1" customWidth="1"/>
    <col min="811" max="1013" width="9.109375" style="1"/>
    <col min="1014" max="1014" width="7.109375" style="1" customWidth="1"/>
    <col min="1015" max="1016" width="11.5546875" style="1" customWidth="1"/>
    <col min="1017" max="1017" width="11.6640625" style="1" customWidth="1"/>
    <col min="1018" max="1019" width="12" style="1" customWidth="1"/>
    <col min="1020" max="1020" width="11.44140625" style="1" customWidth="1"/>
    <col min="1021" max="1023" width="11.33203125" style="1" customWidth="1"/>
    <col min="1024" max="1025" width="12.5546875" style="1" customWidth="1"/>
    <col min="1026" max="1026" width="12.33203125" style="1" customWidth="1"/>
    <col min="1027" max="1028" width="11.5546875" style="1" customWidth="1"/>
    <col min="1029" max="1029" width="11.6640625" style="1" customWidth="1"/>
    <col min="1030" max="1030" width="2.109375" style="1" customWidth="1"/>
    <col min="1031" max="1031" width="8.5546875" style="1" customWidth="1"/>
    <col min="1032" max="1032" width="9.88671875" style="1" customWidth="1"/>
    <col min="1033" max="1033" width="8.6640625" style="1" customWidth="1"/>
    <col min="1034" max="1034" width="9.6640625" style="1" customWidth="1"/>
    <col min="1035" max="1035" width="10.109375" style="1" customWidth="1"/>
    <col min="1036" max="1036" width="9.33203125" style="1" customWidth="1"/>
    <col min="1037" max="1038" width="9.6640625" style="1" customWidth="1"/>
    <col min="1039" max="1040" width="9.5546875" style="1" customWidth="1"/>
    <col min="1041" max="1042" width="10" style="1" customWidth="1"/>
    <col min="1043" max="1043" width="12" style="1" customWidth="1"/>
    <col min="1044" max="1044" width="0" style="1" hidden="1" customWidth="1"/>
    <col min="1045" max="1045" width="12.109375" style="1" customWidth="1"/>
    <col min="1046" max="1046" width="11.33203125" style="1" customWidth="1"/>
    <col min="1047" max="1047" width="10.109375" style="1" customWidth="1"/>
    <col min="1048" max="1066" width="0" style="1" hidden="1" customWidth="1"/>
    <col min="1067" max="1269" width="9.109375" style="1"/>
    <col min="1270" max="1270" width="7.109375" style="1" customWidth="1"/>
    <col min="1271" max="1272" width="11.5546875" style="1" customWidth="1"/>
    <col min="1273" max="1273" width="11.6640625" style="1" customWidth="1"/>
    <col min="1274" max="1275" width="12" style="1" customWidth="1"/>
    <col min="1276" max="1276" width="11.44140625" style="1" customWidth="1"/>
    <col min="1277" max="1279" width="11.33203125" style="1" customWidth="1"/>
    <col min="1280" max="1281" width="12.5546875" style="1" customWidth="1"/>
    <col min="1282" max="1282" width="12.33203125" style="1" customWidth="1"/>
    <col min="1283" max="1284" width="11.5546875" style="1" customWidth="1"/>
    <col min="1285" max="1285" width="11.6640625" style="1" customWidth="1"/>
    <col min="1286" max="1286" width="2.109375" style="1" customWidth="1"/>
    <col min="1287" max="1287" width="8.5546875" style="1" customWidth="1"/>
    <col min="1288" max="1288" width="9.88671875" style="1" customWidth="1"/>
    <col min="1289" max="1289" width="8.6640625" style="1" customWidth="1"/>
    <col min="1290" max="1290" width="9.6640625" style="1" customWidth="1"/>
    <col min="1291" max="1291" width="10.109375" style="1" customWidth="1"/>
    <col min="1292" max="1292" width="9.33203125" style="1" customWidth="1"/>
    <col min="1293" max="1294" width="9.6640625" style="1" customWidth="1"/>
    <col min="1295" max="1296" width="9.5546875" style="1" customWidth="1"/>
    <col min="1297" max="1298" width="10" style="1" customWidth="1"/>
    <col min="1299" max="1299" width="12" style="1" customWidth="1"/>
    <col min="1300" max="1300" width="0" style="1" hidden="1" customWidth="1"/>
    <col min="1301" max="1301" width="12.109375" style="1" customWidth="1"/>
    <col min="1302" max="1302" width="11.33203125" style="1" customWidth="1"/>
    <col min="1303" max="1303" width="10.109375" style="1" customWidth="1"/>
    <col min="1304" max="1322" width="0" style="1" hidden="1" customWidth="1"/>
    <col min="1323" max="1525" width="9.109375" style="1"/>
    <col min="1526" max="1526" width="7.109375" style="1" customWidth="1"/>
    <col min="1527" max="1528" width="11.5546875" style="1" customWidth="1"/>
    <col min="1529" max="1529" width="11.6640625" style="1" customWidth="1"/>
    <col min="1530" max="1531" width="12" style="1" customWidth="1"/>
    <col min="1532" max="1532" width="11.44140625" style="1" customWidth="1"/>
    <col min="1533" max="1535" width="11.33203125" style="1" customWidth="1"/>
    <col min="1536" max="1537" width="12.5546875" style="1" customWidth="1"/>
    <col min="1538" max="1538" width="12.33203125" style="1" customWidth="1"/>
    <col min="1539" max="1540" width="11.5546875" style="1" customWidth="1"/>
    <col min="1541" max="1541" width="11.6640625" style="1" customWidth="1"/>
    <col min="1542" max="1542" width="2.109375" style="1" customWidth="1"/>
    <col min="1543" max="1543" width="8.5546875" style="1" customWidth="1"/>
    <col min="1544" max="1544" width="9.88671875" style="1" customWidth="1"/>
    <col min="1545" max="1545" width="8.6640625" style="1" customWidth="1"/>
    <col min="1546" max="1546" width="9.6640625" style="1" customWidth="1"/>
    <col min="1547" max="1547" width="10.109375" style="1" customWidth="1"/>
    <col min="1548" max="1548" width="9.33203125" style="1" customWidth="1"/>
    <col min="1549" max="1550" width="9.6640625" style="1" customWidth="1"/>
    <col min="1551" max="1552" width="9.5546875" style="1" customWidth="1"/>
    <col min="1553" max="1554" width="10" style="1" customWidth="1"/>
    <col min="1555" max="1555" width="12" style="1" customWidth="1"/>
    <col min="1556" max="1556" width="0" style="1" hidden="1" customWidth="1"/>
    <col min="1557" max="1557" width="12.109375" style="1" customWidth="1"/>
    <col min="1558" max="1558" width="11.33203125" style="1" customWidth="1"/>
    <col min="1559" max="1559" width="10.109375" style="1" customWidth="1"/>
    <col min="1560" max="1578" width="0" style="1" hidden="1" customWidth="1"/>
    <col min="1579" max="1781" width="9.109375" style="1"/>
    <col min="1782" max="1782" width="7.109375" style="1" customWidth="1"/>
    <col min="1783" max="1784" width="11.5546875" style="1" customWidth="1"/>
    <col min="1785" max="1785" width="11.6640625" style="1" customWidth="1"/>
    <col min="1786" max="1787" width="12" style="1" customWidth="1"/>
    <col min="1788" max="1788" width="11.44140625" style="1" customWidth="1"/>
    <col min="1789" max="1791" width="11.33203125" style="1" customWidth="1"/>
    <col min="1792" max="1793" width="12.5546875" style="1" customWidth="1"/>
    <col min="1794" max="1794" width="12.33203125" style="1" customWidth="1"/>
    <col min="1795" max="1796" width="11.5546875" style="1" customWidth="1"/>
    <col min="1797" max="1797" width="11.6640625" style="1" customWidth="1"/>
    <col min="1798" max="1798" width="2.109375" style="1" customWidth="1"/>
    <col min="1799" max="1799" width="8.5546875" style="1" customWidth="1"/>
    <col min="1800" max="1800" width="9.88671875" style="1" customWidth="1"/>
    <col min="1801" max="1801" width="8.6640625" style="1" customWidth="1"/>
    <col min="1802" max="1802" width="9.6640625" style="1" customWidth="1"/>
    <col min="1803" max="1803" width="10.109375" style="1" customWidth="1"/>
    <col min="1804" max="1804" width="9.33203125" style="1" customWidth="1"/>
    <col min="1805" max="1806" width="9.6640625" style="1" customWidth="1"/>
    <col min="1807" max="1808" width="9.5546875" style="1" customWidth="1"/>
    <col min="1809" max="1810" width="10" style="1" customWidth="1"/>
    <col min="1811" max="1811" width="12" style="1" customWidth="1"/>
    <col min="1812" max="1812" width="0" style="1" hidden="1" customWidth="1"/>
    <col min="1813" max="1813" width="12.109375" style="1" customWidth="1"/>
    <col min="1814" max="1814" width="11.33203125" style="1" customWidth="1"/>
    <col min="1815" max="1815" width="10.109375" style="1" customWidth="1"/>
    <col min="1816" max="1834" width="0" style="1" hidden="1" customWidth="1"/>
    <col min="1835" max="2037" width="9.109375" style="1"/>
    <col min="2038" max="2038" width="7.109375" style="1" customWidth="1"/>
    <col min="2039" max="2040" width="11.5546875" style="1" customWidth="1"/>
    <col min="2041" max="2041" width="11.6640625" style="1" customWidth="1"/>
    <col min="2042" max="2043" width="12" style="1" customWidth="1"/>
    <col min="2044" max="2044" width="11.44140625" style="1" customWidth="1"/>
    <col min="2045" max="2047" width="11.33203125" style="1" customWidth="1"/>
    <col min="2048" max="2049" width="12.5546875" style="1" customWidth="1"/>
    <col min="2050" max="2050" width="12.33203125" style="1" customWidth="1"/>
    <col min="2051" max="2052" width="11.5546875" style="1" customWidth="1"/>
    <col min="2053" max="2053" width="11.6640625" style="1" customWidth="1"/>
    <col min="2054" max="2054" width="2.109375" style="1" customWidth="1"/>
    <col min="2055" max="2055" width="8.5546875" style="1" customWidth="1"/>
    <col min="2056" max="2056" width="9.88671875" style="1" customWidth="1"/>
    <col min="2057" max="2057" width="8.6640625" style="1" customWidth="1"/>
    <col min="2058" max="2058" width="9.6640625" style="1" customWidth="1"/>
    <col min="2059" max="2059" width="10.109375" style="1" customWidth="1"/>
    <col min="2060" max="2060" width="9.33203125" style="1" customWidth="1"/>
    <col min="2061" max="2062" width="9.6640625" style="1" customWidth="1"/>
    <col min="2063" max="2064" width="9.5546875" style="1" customWidth="1"/>
    <col min="2065" max="2066" width="10" style="1" customWidth="1"/>
    <col min="2067" max="2067" width="12" style="1" customWidth="1"/>
    <col min="2068" max="2068" width="0" style="1" hidden="1" customWidth="1"/>
    <col min="2069" max="2069" width="12.109375" style="1" customWidth="1"/>
    <col min="2070" max="2070" width="11.33203125" style="1" customWidth="1"/>
    <col min="2071" max="2071" width="10.109375" style="1" customWidth="1"/>
    <col min="2072" max="2090" width="0" style="1" hidden="1" customWidth="1"/>
    <col min="2091" max="2293" width="9.109375" style="1"/>
    <col min="2294" max="2294" width="7.109375" style="1" customWidth="1"/>
    <col min="2295" max="2296" width="11.5546875" style="1" customWidth="1"/>
    <col min="2297" max="2297" width="11.6640625" style="1" customWidth="1"/>
    <col min="2298" max="2299" width="12" style="1" customWidth="1"/>
    <col min="2300" max="2300" width="11.44140625" style="1" customWidth="1"/>
    <col min="2301" max="2303" width="11.33203125" style="1" customWidth="1"/>
    <col min="2304" max="2305" width="12.5546875" style="1" customWidth="1"/>
    <col min="2306" max="2306" width="12.33203125" style="1" customWidth="1"/>
    <col min="2307" max="2308" width="11.5546875" style="1" customWidth="1"/>
    <col min="2309" max="2309" width="11.6640625" style="1" customWidth="1"/>
    <col min="2310" max="2310" width="2.109375" style="1" customWidth="1"/>
    <col min="2311" max="2311" width="8.5546875" style="1" customWidth="1"/>
    <col min="2312" max="2312" width="9.88671875" style="1" customWidth="1"/>
    <col min="2313" max="2313" width="8.6640625" style="1" customWidth="1"/>
    <col min="2314" max="2314" width="9.6640625" style="1" customWidth="1"/>
    <col min="2315" max="2315" width="10.109375" style="1" customWidth="1"/>
    <col min="2316" max="2316" width="9.33203125" style="1" customWidth="1"/>
    <col min="2317" max="2318" width="9.6640625" style="1" customWidth="1"/>
    <col min="2319" max="2320" width="9.5546875" style="1" customWidth="1"/>
    <col min="2321" max="2322" width="10" style="1" customWidth="1"/>
    <col min="2323" max="2323" width="12" style="1" customWidth="1"/>
    <col min="2324" max="2324" width="0" style="1" hidden="1" customWidth="1"/>
    <col min="2325" max="2325" width="12.109375" style="1" customWidth="1"/>
    <col min="2326" max="2326" width="11.33203125" style="1" customWidth="1"/>
    <col min="2327" max="2327" width="10.109375" style="1" customWidth="1"/>
    <col min="2328" max="2346" width="0" style="1" hidden="1" customWidth="1"/>
    <col min="2347" max="2549" width="9.109375" style="1"/>
    <col min="2550" max="2550" width="7.109375" style="1" customWidth="1"/>
    <col min="2551" max="2552" width="11.5546875" style="1" customWidth="1"/>
    <col min="2553" max="2553" width="11.6640625" style="1" customWidth="1"/>
    <col min="2554" max="2555" width="12" style="1" customWidth="1"/>
    <col min="2556" max="2556" width="11.44140625" style="1" customWidth="1"/>
    <col min="2557" max="2559" width="11.33203125" style="1" customWidth="1"/>
    <col min="2560" max="2561" width="12.5546875" style="1" customWidth="1"/>
    <col min="2562" max="2562" width="12.33203125" style="1" customWidth="1"/>
    <col min="2563" max="2564" width="11.5546875" style="1" customWidth="1"/>
    <col min="2565" max="2565" width="11.6640625" style="1" customWidth="1"/>
    <col min="2566" max="2566" width="2.109375" style="1" customWidth="1"/>
    <col min="2567" max="2567" width="8.5546875" style="1" customWidth="1"/>
    <col min="2568" max="2568" width="9.88671875" style="1" customWidth="1"/>
    <col min="2569" max="2569" width="8.6640625" style="1" customWidth="1"/>
    <col min="2570" max="2570" width="9.6640625" style="1" customWidth="1"/>
    <col min="2571" max="2571" width="10.109375" style="1" customWidth="1"/>
    <col min="2572" max="2572" width="9.33203125" style="1" customWidth="1"/>
    <col min="2573" max="2574" width="9.6640625" style="1" customWidth="1"/>
    <col min="2575" max="2576" width="9.5546875" style="1" customWidth="1"/>
    <col min="2577" max="2578" width="10" style="1" customWidth="1"/>
    <col min="2579" max="2579" width="12" style="1" customWidth="1"/>
    <col min="2580" max="2580" width="0" style="1" hidden="1" customWidth="1"/>
    <col min="2581" max="2581" width="12.109375" style="1" customWidth="1"/>
    <col min="2582" max="2582" width="11.33203125" style="1" customWidth="1"/>
    <col min="2583" max="2583" width="10.109375" style="1" customWidth="1"/>
    <col min="2584" max="2602" width="0" style="1" hidden="1" customWidth="1"/>
    <col min="2603" max="2805" width="9.109375" style="1"/>
    <col min="2806" max="2806" width="7.109375" style="1" customWidth="1"/>
    <col min="2807" max="2808" width="11.5546875" style="1" customWidth="1"/>
    <col min="2809" max="2809" width="11.6640625" style="1" customWidth="1"/>
    <col min="2810" max="2811" width="12" style="1" customWidth="1"/>
    <col min="2812" max="2812" width="11.44140625" style="1" customWidth="1"/>
    <col min="2813" max="2815" width="11.33203125" style="1" customWidth="1"/>
    <col min="2816" max="2817" width="12.5546875" style="1" customWidth="1"/>
    <col min="2818" max="2818" width="12.33203125" style="1" customWidth="1"/>
    <col min="2819" max="2820" width="11.5546875" style="1" customWidth="1"/>
    <col min="2821" max="2821" width="11.6640625" style="1" customWidth="1"/>
    <col min="2822" max="2822" width="2.109375" style="1" customWidth="1"/>
    <col min="2823" max="2823" width="8.5546875" style="1" customWidth="1"/>
    <col min="2824" max="2824" width="9.88671875" style="1" customWidth="1"/>
    <col min="2825" max="2825" width="8.6640625" style="1" customWidth="1"/>
    <col min="2826" max="2826" width="9.6640625" style="1" customWidth="1"/>
    <col min="2827" max="2827" width="10.109375" style="1" customWidth="1"/>
    <col min="2828" max="2828" width="9.33203125" style="1" customWidth="1"/>
    <col min="2829" max="2830" width="9.6640625" style="1" customWidth="1"/>
    <col min="2831" max="2832" width="9.5546875" style="1" customWidth="1"/>
    <col min="2833" max="2834" width="10" style="1" customWidth="1"/>
    <col min="2835" max="2835" width="12" style="1" customWidth="1"/>
    <col min="2836" max="2836" width="0" style="1" hidden="1" customWidth="1"/>
    <col min="2837" max="2837" width="12.109375" style="1" customWidth="1"/>
    <col min="2838" max="2838" width="11.33203125" style="1" customWidth="1"/>
    <col min="2839" max="2839" width="10.109375" style="1" customWidth="1"/>
    <col min="2840" max="2858" width="0" style="1" hidden="1" customWidth="1"/>
    <col min="2859" max="3061" width="9.109375" style="1"/>
    <col min="3062" max="3062" width="7.109375" style="1" customWidth="1"/>
    <col min="3063" max="3064" width="11.5546875" style="1" customWidth="1"/>
    <col min="3065" max="3065" width="11.6640625" style="1" customWidth="1"/>
    <col min="3066" max="3067" width="12" style="1" customWidth="1"/>
    <col min="3068" max="3068" width="11.44140625" style="1" customWidth="1"/>
    <col min="3069" max="3071" width="11.33203125" style="1" customWidth="1"/>
    <col min="3072" max="3073" width="12.5546875" style="1" customWidth="1"/>
    <col min="3074" max="3074" width="12.33203125" style="1" customWidth="1"/>
    <col min="3075" max="3076" width="11.5546875" style="1" customWidth="1"/>
    <col min="3077" max="3077" width="11.6640625" style="1" customWidth="1"/>
    <col min="3078" max="3078" width="2.109375" style="1" customWidth="1"/>
    <col min="3079" max="3079" width="8.5546875" style="1" customWidth="1"/>
    <col min="3080" max="3080" width="9.88671875" style="1" customWidth="1"/>
    <col min="3081" max="3081" width="8.6640625" style="1" customWidth="1"/>
    <col min="3082" max="3082" width="9.6640625" style="1" customWidth="1"/>
    <col min="3083" max="3083" width="10.109375" style="1" customWidth="1"/>
    <col min="3084" max="3084" width="9.33203125" style="1" customWidth="1"/>
    <col min="3085" max="3086" width="9.6640625" style="1" customWidth="1"/>
    <col min="3087" max="3088" width="9.5546875" style="1" customWidth="1"/>
    <col min="3089" max="3090" width="10" style="1" customWidth="1"/>
    <col min="3091" max="3091" width="12" style="1" customWidth="1"/>
    <col min="3092" max="3092" width="0" style="1" hidden="1" customWidth="1"/>
    <col min="3093" max="3093" width="12.109375" style="1" customWidth="1"/>
    <col min="3094" max="3094" width="11.33203125" style="1" customWidth="1"/>
    <col min="3095" max="3095" width="10.109375" style="1" customWidth="1"/>
    <col min="3096" max="3114" width="0" style="1" hidden="1" customWidth="1"/>
    <col min="3115" max="3317" width="9.109375" style="1"/>
    <col min="3318" max="3318" width="7.109375" style="1" customWidth="1"/>
    <col min="3319" max="3320" width="11.5546875" style="1" customWidth="1"/>
    <col min="3321" max="3321" width="11.6640625" style="1" customWidth="1"/>
    <col min="3322" max="3323" width="12" style="1" customWidth="1"/>
    <col min="3324" max="3324" width="11.44140625" style="1" customWidth="1"/>
    <col min="3325" max="3327" width="11.33203125" style="1" customWidth="1"/>
    <col min="3328" max="3329" width="12.5546875" style="1" customWidth="1"/>
    <col min="3330" max="3330" width="12.33203125" style="1" customWidth="1"/>
    <col min="3331" max="3332" width="11.5546875" style="1" customWidth="1"/>
    <col min="3333" max="3333" width="11.6640625" style="1" customWidth="1"/>
    <col min="3334" max="3334" width="2.109375" style="1" customWidth="1"/>
    <col min="3335" max="3335" width="8.5546875" style="1" customWidth="1"/>
    <col min="3336" max="3336" width="9.88671875" style="1" customWidth="1"/>
    <col min="3337" max="3337" width="8.6640625" style="1" customWidth="1"/>
    <col min="3338" max="3338" width="9.6640625" style="1" customWidth="1"/>
    <col min="3339" max="3339" width="10.109375" style="1" customWidth="1"/>
    <col min="3340" max="3340" width="9.33203125" style="1" customWidth="1"/>
    <col min="3341" max="3342" width="9.6640625" style="1" customWidth="1"/>
    <col min="3343" max="3344" width="9.5546875" style="1" customWidth="1"/>
    <col min="3345" max="3346" width="10" style="1" customWidth="1"/>
    <col min="3347" max="3347" width="12" style="1" customWidth="1"/>
    <col min="3348" max="3348" width="0" style="1" hidden="1" customWidth="1"/>
    <col min="3349" max="3349" width="12.109375" style="1" customWidth="1"/>
    <col min="3350" max="3350" width="11.33203125" style="1" customWidth="1"/>
    <col min="3351" max="3351" width="10.109375" style="1" customWidth="1"/>
    <col min="3352" max="3370" width="0" style="1" hidden="1" customWidth="1"/>
    <col min="3371" max="3573" width="9.109375" style="1"/>
    <col min="3574" max="3574" width="7.109375" style="1" customWidth="1"/>
    <col min="3575" max="3576" width="11.5546875" style="1" customWidth="1"/>
    <col min="3577" max="3577" width="11.6640625" style="1" customWidth="1"/>
    <col min="3578" max="3579" width="12" style="1" customWidth="1"/>
    <col min="3580" max="3580" width="11.44140625" style="1" customWidth="1"/>
    <col min="3581" max="3583" width="11.33203125" style="1" customWidth="1"/>
    <col min="3584" max="3585" width="12.5546875" style="1" customWidth="1"/>
    <col min="3586" max="3586" width="12.33203125" style="1" customWidth="1"/>
    <col min="3587" max="3588" width="11.5546875" style="1" customWidth="1"/>
    <col min="3589" max="3589" width="11.6640625" style="1" customWidth="1"/>
    <col min="3590" max="3590" width="2.109375" style="1" customWidth="1"/>
    <col min="3591" max="3591" width="8.5546875" style="1" customWidth="1"/>
    <col min="3592" max="3592" width="9.88671875" style="1" customWidth="1"/>
    <col min="3593" max="3593" width="8.6640625" style="1" customWidth="1"/>
    <col min="3594" max="3594" width="9.6640625" style="1" customWidth="1"/>
    <col min="3595" max="3595" width="10.109375" style="1" customWidth="1"/>
    <col min="3596" max="3596" width="9.33203125" style="1" customWidth="1"/>
    <col min="3597" max="3598" width="9.6640625" style="1" customWidth="1"/>
    <col min="3599" max="3600" width="9.5546875" style="1" customWidth="1"/>
    <col min="3601" max="3602" width="10" style="1" customWidth="1"/>
    <col min="3603" max="3603" width="12" style="1" customWidth="1"/>
    <col min="3604" max="3604" width="0" style="1" hidden="1" customWidth="1"/>
    <col min="3605" max="3605" width="12.109375" style="1" customWidth="1"/>
    <col min="3606" max="3606" width="11.33203125" style="1" customWidth="1"/>
    <col min="3607" max="3607" width="10.109375" style="1" customWidth="1"/>
    <col min="3608" max="3626" width="0" style="1" hidden="1" customWidth="1"/>
    <col min="3627" max="3829" width="9.109375" style="1"/>
    <col min="3830" max="3830" width="7.109375" style="1" customWidth="1"/>
    <col min="3831" max="3832" width="11.5546875" style="1" customWidth="1"/>
    <col min="3833" max="3833" width="11.6640625" style="1" customWidth="1"/>
    <col min="3834" max="3835" width="12" style="1" customWidth="1"/>
    <col min="3836" max="3836" width="11.44140625" style="1" customWidth="1"/>
    <col min="3837" max="3839" width="11.33203125" style="1" customWidth="1"/>
    <col min="3840" max="3841" width="12.5546875" style="1" customWidth="1"/>
    <col min="3842" max="3842" width="12.33203125" style="1" customWidth="1"/>
    <col min="3843" max="3844" width="11.5546875" style="1" customWidth="1"/>
    <col min="3845" max="3845" width="11.6640625" style="1" customWidth="1"/>
    <col min="3846" max="3846" width="2.109375" style="1" customWidth="1"/>
    <col min="3847" max="3847" width="8.5546875" style="1" customWidth="1"/>
    <col min="3848" max="3848" width="9.88671875" style="1" customWidth="1"/>
    <col min="3849" max="3849" width="8.6640625" style="1" customWidth="1"/>
    <col min="3850" max="3850" width="9.6640625" style="1" customWidth="1"/>
    <col min="3851" max="3851" width="10.109375" style="1" customWidth="1"/>
    <col min="3852" max="3852" width="9.33203125" style="1" customWidth="1"/>
    <col min="3853" max="3854" width="9.6640625" style="1" customWidth="1"/>
    <col min="3855" max="3856" width="9.5546875" style="1" customWidth="1"/>
    <col min="3857" max="3858" width="10" style="1" customWidth="1"/>
    <col min="3859" max="3859" width="12" style="1" customWidth="1"/>
    <col min="3860" max="3860" width="0" style="1" hidden="1" customWidth="1"/>
    <col min="3861" max="3861" width="12.109375" style="1" customWidth="1"/>
    <col min="3862" max="3862" width="11.33203125" style="1" customWidth="1"/>
    <col min="3863" max="3863" width="10.109375" style="1" customWidth="1"/>
    <col min="3864" max="3882" width="0" style="1" hidden="1" customWidth="1"/>
    <col min="3883" max="4085" width="9.109375" style="1"/>
    <col min="4086" max="4086" width="7.109375" style="1" customWidth="1"/>
    <col min="4087" max="4088" width="11.5546875" style="1" customWidth="1"/>
    <col min="4089" max="4089" width="11.6640625" style="1" customWidth="1"/>
    <col min="4090" max="4091" width="12" style="1" customWidth="1"/>
    <col min="4092" max="4092" width="11.44140625" style="1" customWidth="1"/>
    <col min="4093" max="4095" width="11.33203125" style="1" customWidth="1"/>
    <col min="4096" max="4097" width="12.5546875" style="1" customWidth="1"/>
    <col min="4098" max="4098" width="12.33203125" style="1" customWidth="1"/>
    <col min="4099" max="4100" width="11.5546875" style="1" customWidth="1"/>
    <col min="4101" max="4101" width="11.6640625" style="1" customWidth="1"/>
    <col min="4102" max="4102" width="2.109375" style="1" customWidth="1"/>
    <col min="4103" max="4103" width="8.5546875" style="1" customWidth="1"/>
    <col min="4104" max="4104" width="9.88671875" style="1" customWidth="1"/>
    <col min="4105" max="4105" width="8.6640625" style="1" customWidth="1"/>
    <col min="4106" max="4106" width="9.6640625" style="1" customWidth="1"/>
    <col min="4107" max="4107" width="10.109375" style="1" customWidth="1"/>
    <col min="4108" max="4108" width="9.33203125" style="1" customWidth="1"/>
    <col min="4109" max="4110" width="9.6640625" style="1" customWidth="1"/>
    <col min="4111" max="4112" width="9.5546875" style="1" customWidth="1"/>
    <col min="4113" max="4114" width="10" style="1" customWidth="1"/>
    <col min="4115" max="4115" width="12" style="1" customWidth="1"/>
    <col min="4116" max="4116" width="0" style="1" hidden="1" customWidth="1"/>
    <col min="4117" max="4117" width="12.109375" style="1" customWidth="1"/>
    <col min="4118" max="4118" width="11.33203125" style="1" customWidth="1"/>
    <col min="4119" max="4119" width="10.109375" style="1" customWidth="1"/>
    <col min="4120" max="4138" width="0" style="1" hidden="1" customWidth="1"/>
    <col min="4139" max="4341" width="9.109375" style="1"/>
    <col min="4342" max="4342" width="7.109375" style="1" customWidth="1"/>
    <col min="4343" max="4344" width="11.5546875" style="1" customWidth="1"/>
    <col min="4345" max="4345" width="11.6640625" style="1" customWidth="1"/>
    <col min="4346" max="4347" width="12" style="1" customWidth="1"/>
    <col min="4348" max="4348" width="11.44140625" style="1" customWidth="1"/>
    <col min="4349" max="4351" width="11.33203125" style="1" customWidth="1"/>
    <col min="4352" max="4353" width="12.5546875" style="1" customWidth="1"/>
    <col min="4354" max="4354" width="12.33203125" style="1" customWidth="1"/>
    <col min="4355" max="4356" width="11.5546875" style="1" customWidth="1"/>
    <col min="4357" max="4357" width="11.6640625" style="1" customWidth="1"/>
    <col min="4358" max="4358" width="2.109375" style="1" customWidth="1"/>
    <col min="4359" max="4359" width="8.5546875" style="1" customWidth="1"/>
    <col min="4360" max="4360" width="9.88671875" style="1" customWidth="1"/>
    <col min="4361" max="4361" width="8.6640625" style="1" customWidth="1"/>
    <col min="4362" max="4362" width="9.6640625" style="1" customWidth="1"/>
    <col min="4363" max="4363" width="10.109375" style="1" customWidth="1"/>
    <col min="4364" max="4364" width="9.33203125" style="1" customWidth="1"/>
    <col min="4365" max="4366" width="9.6640625" style="1" customWidth="1"/>
    <col min="4367" max="4368" width="9.5546875" style="1" customWidth="1"/>
    <col min="4369" max="4370" width="10" style="1" customWidth="1"/>
    <col min="4371" max="4371" width="12" style="1" customWidth="1"/>
    <col min="4372" max="4372" width="0" style="1" hidden="1" customWidth="1"/>
    <col min="4373" max="4373" width="12.109375" style="1" customWidth="1"/>
    <col min="4374" max="4374" width="11.33203125" style="1" customWidth="1"/>
    <col min="4375" max="4375" width="10.109375" style="1" customWidth="1"/>
    <col min="4376" max="4394" width="0" style="1" hidden="1" customWidth="1"/>
    <col min="4395" max="4597" width="9.109375" style="1"/>
    <col min="4598" max="4598" width="7.109375" style="1" customWidth="1"/>
    <col min="4599" max="4600" width="11.5546875" style="1" customWidth="1"/>
    <col min="4601" max="4601" width="11.6640625" style="1" customWidth="1"/>
    <col min="4602" max="4603" width="12" style="1" customWidth="1"/>
    <col min="4604" max="4604" width="11.44140625" style="1" customWidth="1"/>
    <col min="4605" max="4607" width="11.33203125" style="1" customWidth="1"/>
    <col min="4608" max="4609" width="12.5546875" style="1" customWidth="1"/>
    <col min="4610" max="4610" width="12.33203125" style="1" customWidth="1"/>
    <col min="4611" max="4612" width="11.5546875" style="1" customWidth="1"/>
    <col min="4613" max="4613" width="11.6640625" style="1" customWidth="1"/>
    <col min="4614" max="4614" width="2.109375" style="1" customWidth="1"/>
    <col min="4615" max="4615" width="8.5546875" style="1" customWidth="1"/>
    <col min="4616" max="4616" width="9.88671875" style="1" customWidth="1"/>
    <col min="4617" max="4617" width="8.6640625" style="1" customWidth="1"/>
    <col min="4618" max="4618" width="9.6640625" style="1" customWidth="1"/>
    <col min="4619" max="4619" width="10.109375" style="1" customWidth="1"/>
    <col min="4620" max="4620" width="9.33203125" style="1" customWidth="1"/>
    <col min="4621" max="4622" width="9.6640625" style="1" customWidth="1"/>
    <col min="4623" max="4624" width="9.5546875" style="1" customWidth="1"/>
    <col min="4625" max="4626" width="10" style="1" customWidth="1"/>
    <col min="4627" max="4627" width="12" style="1" customWidth="1"/>
    <col min="4628" max="4628" width="0" style="1" hidden="1" customWidth="1"/>
    <col min="4629" max="4629" width="12.109375" style="1" customWidth="1"/>
    <col min="4630" max="4630" width="11.33203125" style="1" customWidth="1"/>
    <col min="4631" max="4631" width="10.109375" style="1" customWidth="1"/>
    <col min="4632" max="4650" width="0" style="1" hidden="1" customWidth="1"/>
    <col min="4651" max="4853" width="9.109375" style="1"/>
    <col min="4854" max="4854" width="7.109375" style="1" customWidth="1"/>
    <col min="4855" max="4856" width="11.5546875" style="1" customWidth="1"/>
    <col min="4857" max="4857" width="11.6640625" style="1" customWidth="1"/>
    <col min="4858" max="4859" width="12" style="1" customWidth="1"/>
    <col min="4860" max="4860" width="11.44140625" style="1" customWidth="1"/>
    <col min="4861" max="4863" width="11.33203125" style="1" customWidth="1"/>
    <col min="4864" max="4865" width="12.5546875" style="1" customWidth="1"/>
    <col min="4866" max="4866" width="12.33203125" style="1" customWidth="1"/>
    <col min="4867" max="4868" width="11.5546875" style="1" customWidth="1"/>
    <col min="4869" max="4869" width="11.6640625" style="1" customWidth="1"/>
    <col min="4870" max="4870" width="2.109375" style="1" customWidth="1"/>
    <col min="4871" max="4871" width="8.5546875" style="1" customWidth="1"/>
    <col min="4872" max="4872" width="9.88671875" style="1" customWidth="1"/>
    <col min="4873" max="4873" width="8.6640625" style="1" customWidth="1"/>
    <col min="4874" max="4874" width="9.6640625" style="1" customWidth="1"/>
    <col min="4875" max="4875" width="10.109375" style="1" customWidth="1"/>
    <col min="4876" max="4876" width="9.33203125" style="1" customWidth="1"/>
    <col min="4877" max="4878" width="9.6640625" style="1" customWidth="1"/>
    <col min="4879" max="4880" width="9.5546875" style="1" customWidth="1"/>
    <col min="4881" max="4882" width="10" style="1" customWidth="1"/>
    <col min="4883" max="4883" width="12" style="1" customWidth="1"/>
    <col min="4884" max="4884" width="0" style="1" hidden="1" customWidth="1"/>
    <col min="4885" max="4885" width="12.109375" style="1" customWidth="1"/>
    <col min="4886" max="4886" width="11.33203125" style="1" customWidth="1"/>
    <col min="4887" max="4887" width="10.109375" style="1" customWidth="1"/>
    <col min="4888" max="4906" width="0" style="1" hidden="1" customWidth="1"/>
    <col min="4907" max="5109" width="9.109375" style="1"/>
    <col min="5110" max="5110" width="7.109375" style="1" customWidth="1"/>
    <col min="5111" max="5112" width="11.5546875" style="1" customWidth="1"/>
    <col min="5113" max="5113" width="11.6640625" style="1" customWidth="1"/>
    <col min="5114" max="5115" width="12" style="1" customWidth="1"/>
    <col min="5116" max="5116" width="11.44140625" style="1" customWidth="1"/>
    <col min="5117" max="5119" width="11.33203125" style="1" customWidth="1"/>
    <col min="5120" max="5121" width="12.5546875" style="1" customWidth="1"/>
    <col min="5122" max="5122" width="12.33203125" style="1" customWidth="1"/>
    <col min="5123" max="5124" width="11.5546875" style="1" customWidth="1"/>
    <col min="5125" max="5125" width="11.6640625" style="1" customWidth="1"/>
    <col min="5126" max="5126" width="2.109375" style="1" customWidth="1"/>
    <col min="5127" max="5127" width="8.5546875" style="1" customWidth="1"/>
    <col min="5128" max="5128" width="9.88671875" style="1" customWidth="1"/>
    <col min="5129" max="5129" width="8.6640625" style="1" customWidth="1"/>
    <col min="5130" max="5130" width="9.6640625" style="1" customWidth="1"/>
    <col min="5131" max="5131" width="10.109375" style="1" customWidth="1"/>
    <col min="5132" max="5132" width="9.33203125" style="1" customWidth="1"/>
    <col min="5133" max="5134" width="9.6640625" style="1" customWidth="1"/>
    <col min="5135" max="5136" width="9.5546875" style="1" customWidth="1"/>
    <col min="5137" max="5138" width="10" style="1" customWidth="1"/>
    <col min="5139" max="5139" width="12" style="1" customWidth="1"/>
    <col min="5140" max="5140" width="0" style="1" hidden="1" customWidth="1"/>
    <col min="5141" max="5141" width="12.109375" style="1" customWidth="1"/>
    <col min="5142" max="5142" width="11.33203125" style="1" customWidth="1"/>
    <col min="5143" max="5143" width="10.109375" style="1" customWidth="1"/>
    <col min="5144" max="5162" width="0" style="1" hidden="1" customWidth="1"/>
    <col min="5163" max="5365" width="9.109375" style="1"/>
    <col min="5366" max="5366" width="7.109375" style="1" customWidth="1"/>
    <col min="5367" max="5368" width="11.5546875" style="1" customWidth="1"/>
    <col min="5369" max="5369" width="11.6640625" style="1" customWidth="1"/>
    <col min="5370" max="5371" width="12" style="1" customWidth="1"/>
    <col min="5372" max="5372" width="11.44140625" style="1" customWidth="1"/>
    <col min="5373" max="5375" width="11.33203125" style="1" customWidth="1"/>
    <col min="5376" max="5377" width="12.5546875" style="1" customWidth="1"/>
    <col min="5378" max="5378" width="12.33203125" style="1" customWidth="1"/>
    <col min="5379" max="5380" width="11.5546875" style="1" customWidth="1"/>
    <col min="5381" max="5381" width="11.6640625" style="1" customWidth="1"/>
    <col min="5382" max="5382" width="2.109375" style="1" customWidth="1"/>
    <col min="5383" max="5383" width="8.5546875" style="1" customWidth="1"/>
    <col min="5384" max="5384" width="9.88671875" style="1" customWidth="1"/>
    <col min="5385" max="5385" width="8.6640625" style="1" customWidth="1"/>
    <col min="5386" max="5386" width="9.6640625" style="1" customWidth="1"/>
    <col min="5387" max="5387" width="10.109375" style="1" customWidth="1"/>
    <col min="5388" max="5388" width="9.33203125" style="1" customWidth="1"/>
    <col min="5389" max="5390" width="9.6640625" style="1" customWidth="1"/>
    <col min="5391" max="5392" width="9.5546875" style="1" customWidth="1"/>
    <col min="5393" max="5394" width="10" style="1" customWidth="1"/>
    <col min="5395" max="5395" width="12" style="1" customWidth="1"/>
    <col min="5396" max="5396" width="0" style="1" hidden="1" customWidth="1"/>
    <col min="5397" max="5397" width="12.109375" style="1" customWidth="1"/>
    <col min="5398" max="5398" width="11.33203125" style="1" customWidth="1"/>
    <col min="5399" max="5399" width="10.109375" style="1" customWidth="1"/>
    <col min="5400" max="5418" width="0" style="1" hidden="1" customWidth="1"/>
    <col min="5419" max="5621" width="9.109375" style="1"/>
    <col min="5622" max="5622" width="7.109375" style="1" customWidth="1"/>
    <col min="5623" max="5624" width="11.5546875" style="1" customWidth="1"/>
    <col min="5625" max="5625" width="11.6640625" style="1" customWidth="1"/>
    <col min="5626" max="5627" width="12" style="1" customWidth="1"/>
    <col min="5628" max="5628" width="11.44140625" style="1" customWidth="1"/>
    <col min="5629" max="5631" width="11.33203125" style="1" customWidth="1"/>
    <col min="5632" max="5633" width="12.5546875" style="1" customWidth="1"/>
    <col min="5634" max="5634" width="12.33203125" style="1" customWidth="1"/>
    <col min="5635" max="5636" width="11.5546875" style="1" customWidth="1"/>
    <col min="5637" max="5637" width="11.6640625" style="1" customWidth="1"/>
    <col min="5638" max="5638" width="2.109375" style="1" customWidth="1"/>
    <col min="5639" max="5639" width="8.5546875" style="1" customWidth="1"/>
    <col min="5640" max="5640" width="9.88671875" style="1" customWidth="1"/>
    <col min="5641" max="5641" width="8.6640625" style="1" customWidth="1"/>
    <col min="5642" max="5642" width="9.6640625" style="1" customWidth="1"/>
    <col min="5643" max="5643" width="10.109375" style="1" customWidth="1"/>
    <col min="5644" max="5644" width="9.33203125" style="1" customWidth="1"/>
    <col min="5645" max="5646" width="9.6640625" style="1" customWidth="1"/>
    <col min="5647" max="5648" width="9.5546875" style="1" customWidth="1"/>
    <col min="5649" max="5650" width="10" style="1" customWidth="1"/>
    <col min="5651" max="5651" width="12" style="1" customWidth="1"/>
    <col min="5652" max="5652" width="0" style="1" hidden="1" customWidth="1"/>
    <col min="5653" max="5653" width="12.109375" style="1" customWidth="1"/>
    <col min="5654" max="5654" width="11.33203125" style="1" customWidth="1"/>
    <col min="5655" max="5655" width="10.109375" style="1" customWidth="1"/>
    <col min="5656" max="5674" width="0" style="1" hidden="1" customWidth="1"/>
    <col min="5675" max="5877" width="9.109375" style="1"/>
    <col min="5878" max="5878" width="7.109375" style="1" customWidth="1"/>
    <col min="5879" max="5880" width="11.5546875" style="1" customWidth="1"/>
    <col min="5881" max="5881" width="11.6640625" style="1" customWidth="1"/>
    <col min="5882" max="5883" width="12" style="1" customWidth="1"/>
    <col min="5884" max="5884" width="11.44140625" style="1" customWidth="1"/>
    <col min="5885" max="5887" width="11.33203125" style="1" customWidth="1"/>
    <col min="5888" max="5889" width="12.5546875" style="1" customWidth="1"/>
    <col min="5890" max="5890" width="12.33203125" style="1" customWidth="1"/>
    <col min="5891" max="5892" width="11.5546875" style="1" customWidth="1"/>
    <col min="5893" max="5893" width="11.6640625" style="1" customWidth="1"/>
    <col min="5894" max="5894" width="2.109375" style="1" customWidth="1"/>
    <col min="5895" max="5895" width="8.5546875" style="1" customWidth="1"/>
    <col min="5896" max="5896" width="9.88671875" style="1" customWidth="1"/>
    <col min="5897" max="5897" width="8.6640625" style="1" customWidth="1"/>
    <col min="5898" max="5898" width="9.6640625" style="1" customWidth="1"/>
    <col min="5899" max="5899" width="10.109375" style="1" customWidth="1"/>
    <col min="5900" max="5900" width="9.33203125" style="1" customWidth="1"/>
    <col min="5901" max="5902" width="9.6640625" style="1" customWidth="1"/>
    <col min="5903" max="5904" width="9.5546875" style="1" customWidth="1"/>
    <col min="5905" max="5906" width="10" style="1" customWidth="1"/>
    <col min="5907" max="5907" width="12" style="1" customWidth="1"/>
    <col min="5908" max="5908" width="0" style="1" hidden="1" customWidth="1"/>
    <col min="5909" max="5909" width="12.109375" style="1" customWidth="1"/>
    <col min="5910" max="5910" width="11.33203125" style="1" customWidth="1"/>
    <col min="5911" max="5911" width="10.109375" style="1" customWidth="1"/>
    <col min="5912" max="5930" width="0" style="1" hidden="1" customWidth="1"/>
    <col min="5931" max="6133" width="9.109375" style="1"/>
    <col min="6134" max="6134" width="7.109375" style="1" customWidth="1"/>
    <col min="6135" max="6136" width="11.5546875" style="1" customWidth="1"/>
    <col min="6137" max="6137" width="11.6640625" style="1" customWidth="1"/>
    <col min="6138" max="6139" width="12" style="1" customWidth="1"/>
    <col min="6140" max="6140" width="11.44140625" style="1" customWidth="1"/>
    <col min="6141" max="6143" width="11.33203125" style="1" customWidth="1"/>
    <col min="6144" max="6145" width="12.5546875" style="1" customWidth="1"/>
    <col min="6146" max="6146" width="12.33203125" style="1" customWidth="1"/>
    <col min="6147" max="6148" width="11.5546875" style="1" customWidth="1"/>
    <col min="6149" max="6149" width="11.6640625" style="1" customWidth="1"/>
    <col min="6150" max="6150" width="2.109375" style="1" customWidth="1"/>
    <col min="6151" max="6151" width="8.5546875" style="1" customWidth="1"/>
    <col min="6152" max="6152" width="9.88671875" style="1" customWidth="1"/>
    <col min="6153" max="6153" width="8.6640625" style="1" customWidth="1"/>
    <col min="6154" max="6154" width="9.6640625" style="1" customWidth="1"/>
    <col min="6155" max="6155" width="10.109375" style="1" customWidth="1"/>
    <col min="6156" max="6156" width="9.33203125" style="1" customWidth="1"/>
    <col min="6157" max="6158" width="9.6640625" style="1" customWidth="1"/>
    <col min="6159" max="6160" width="9.5546875" style="1" customWidth="1"/>
    <col min="6161" max="6162" width="10" style="1" customWidth="1"/>
    <col min="6163" max="6163" width="12" style="1" customWidth="1"/>
    <col min="6164" max="6164" width="0" style="1" hidden="1" customWidth="1"/>
    <col min="6165" max="6165" width="12.109375" style="1" customWidth="1"/>
    <col min="6166" max="6166" width="11.33203125" style="1" customWidth="1"/>
    <col min="6167" max="6167" width="10.109375" style="1" customWidth="1"/>
    <col min="6168" max="6186" width="0" style="1" hidden="1" customWidth="1"/>
    <col min="6187" max="6389" width="9.109375" style="1"/>
    <col min="6390" max="6390" width="7.109375" style="1" customWidth="1"/>
    <col min="6391" max="6392" width="11.5546875" style="1" customWidth="1"/>
    <col min="6393" max="6393" width="11.6640625" style="1" customWidth="1"/>
    <col min="6394" max="6395" width="12" style="1" customWidth="1"/>
    <col min="6396" max="6396" width="11.44140625" style="1" customWidth="1"/>
    <col min="6397" max="6399" width="11.33203125" style="1" customWidth="1"/>
    <col min="6400" max="6401" width="12.5546875" style="1" customWidth="1"/>
    <col min="6402" max="6402" width="12.33203125" style="1" customWidth="1"/>
    <col min="6403" max="6404" width="11.5546875" style="1" customWidth="1"/>
    <col min="6405" max="6405" width="11.6640625" style="1" customWidth="1"/>
    <col min="6406" max="6406" width="2.109375" style="1" customWidth="1"/>
    <col min="6407" max="6407" width="8.5546875" style="1" customWidth="1"/>
    <col min="6408" max="6408" width="9.88671875" style="1" customWidth="1"/>
    <col min="6409" max="6409" width="8.6640625" style="1" customWidth="1"/>
    <col min="6410" max="6410" width="9.6640625" style="1" customWidth="1"/>
    <col min="6411" max="6411" width="10.109375" style="1" customWidth="1"/>
    <col min="6412" max="6412" width="9.33203125" style="1" customWidth="1"/>
    <col min="6413" max="6414" width="9.6640625" style="1" customWidth="1"/>
    <col min="6415" max="6416" width="9.5546875" style="1" customWidth="1"/>
    <col min="6417" max="6418" width="10" style="1" customWidth="1"/>
    <col min="6419" max="6419" width="12" style="1" customWidth="1"/>
    <col min="6420" max="6420" width="0" style="1" hidden="1" customWidth="1"/>
    <col min="6421" max="6421" width="12.109375" style="1" customWidth="1"/>
    <col min="6422" max="6422" width="11.33203125" style="1" customWidth="1"/>
    <col min="6423" max="6423" width="10.109375" style="1" customWidth="1"/>
    <col min="6424" max="6442" width="0" style="1" hidden="1" customWidth="1"/>
    <col min="6443" max="6645" width="9.109375" style="1"/>
    <col min="6646" max="6646" width="7.109375" style="1" customWidth="1"/>
    <col min="6647" max="6648" width="11.5546875" style="1" customWidth="1"/>
    <col min="6649" max="6649" width="11.6640625" style="1" customWidth="1"/>
    <col min="6650" max="6651" width="12" style="1" customWidth="1"/>
    <col min="6652" max="6652" width="11.44140625" style="1" customWidth="1"/>
    <col min="6653" max="6655" width="11.33203125" style="1" customWidth="1"/>
    <col min="6656" max="6657" width="12.5546875" style="1" customWidth="1"/>
    <col min="6658" max="6658" width="12.33203125" style="1" customWidth="1"/>
    <col min="6659" max="6660" width="11.5546875" style="1" customWidth="1"/>
    <col min="6661" max="6661" width="11.6640625" style="1" customWidth="1"/>
    <col min="6662" max="6662" width="2.109375" style="1" customWidth="1"/>
    <col min="6663" max="6663" width="8.5546875" style="1" customWidth="1"/>
    <col min="6664" max="6664" width="9.88671875" style="1" customWidth="1"/>
    <col min="6665" max="6665" width="8.6640625" style="1" customWidth="1"/>
    <col min="6666" max="6666" width="9.6640625" style="1" customWidth="1"/>
    <col min="6667" max="6667" width="10.109375" style="1" customWidth="1"/>
    <col min="6668" max="6668" width="9.33203125" style="1" customWidth="1"/>
    <col min="6669" max="6670" width="9.6640625" style="1" customWidth="1"/>
    <col min="6671" max="6672" width="9.5546875" style="1" customWidth="1"/>
    <col min="6673" max="6674" width="10" style="1" customWidth="1"/>
    <col min="6675" max="6675" width="12" style="1" customWidth="1"/>
    <col min="6676" max="6676" width="0" style="1" hidden="1" customWidth="1"/>
    <col min="6677" max="6677" width="12.109375" style="1" customWidth="1"/>
    <col min="6678" max="6678" width="11.33203125" style="1" customWidth="1"/>
    <col min="6679" max="6679" width="10.109375" style="1" customWidth="1"/>
    <col min="6680" max="6698" width="0" style="1" hidden="1" customWidth="1"/>
    <col min="6699" max="6901" width="9.109375" style="1"/>
    <col min="6902" max="6902" width="7.109375" style="1" customWidth="1"/>
    <col min="6903" max="6904" width="11.5546875" style="1" customWidth="1"/>
    <col min="6905" max="6905" width="11.6640625" style="1" customWidth="1"/>
    <col min="6906" max="6907" width="12" style="1" customWidth="1"/>
    <col min="6908" max="6908" width="11.44140625" style="1" customWidth="1"/>
    <col min="6909" max="6911" width="11.33203125" style="1" customWidth="1"/>
    <col min="6912" max="6913" width="12.5546875" style="1" customWidth="1"/>
    <col min="6914" max="6914" width="12.33203125" style="1" customWidth="1"/>
    <col min="6915" max="6916" width="11.5546875" style="1" customWidth="1"/>
    <col min="6917" max="6917" width="11.6640625" style="1" customWidth="1"/>
    <col min="6918" max="6918" width="2.109375" style="1" customWidth="1"/>
    <col min="6919" max="6919" width="8.5546875" style="1" customWidth="1"/>
    <col min="6920" max="6920" width="9.88671875" style="1" customWidth="1"/>
    <col min="6921" max="6921" width="8.6640625" style="1" customWidth="1"/>
    <col min="6922" max="6922" width="9.6640625" style="1" customWidth="1"/>
    <col min="6923" max="6923" width="10.109375" style="1" customWidth="1"/>
    <col min="6924" max="6924" width="9.33203125" style="1" customWidth="1"/>
    <col min="6925" max="6926" width="9.6640625" style="1" customWidth="1"/>
    <col min="6927" max="6928" width="9.5546875" style="1" customWidth="1"/>
    <col min="6929" max="6930" width="10" style="1" customWidth="1"/>
    <col min="6931" max="6931" width="12" style="1" customWidth="1"/>
    <col min="6932" max="6932" width="0" style="1" hidden="1" customWidth="1"/>
    <col min="6933" max="6933" width="12.109375" style="1" customWidth="1"/>
    <col min="6934" max="6934" width="11.33203125" style="1" customWidth="1"/>
    <col min="6935" max="6935" width="10.109375" style="1" customWidth="1"/>
    <col min="6936" max="6954" width="0" style="1" hidden="1" customWidth="1"/>
    <col min="6955" max="7157" width="9.109375" style="1"/>
    <col min="7158" max="7158" width="7.109375" style="1" customWidth="1"/>
    <col min="7159" max="7160" width="11.5546875" style="1" customWidth="1"/>
    <col min="7161" max="7161" width="11.6640625" style="1" customWidth="1"/>
    <col min="7162" max="7163" width="12" style="1" customWidth="1"/>
    <col min="7164" max="7164" width="11.44140625" style="1" customWidth="1"/>
    <col min="7165" max="7167" width="11.33203125" style="1" customWidth="1"/>
    <col min="7168" max="7169" width="12.5546875" style="1" customWidth="1"/>
    <col min="7170" max="7170" width="12.33203125" style="1" customWidth="1"/>
    <col min="7171" max="7172" width="11.5546875" style="1" customWidth="1"/>
    <col min="7173" max="7173" width="11.6640625" style="1" customWidth="1"/>
    <col min="7174" max="7174" width="2.109375" style="1" customWidth="1"/>
    <col min="7175" max="7175" width="8.5546875" style="1" customWidth="1"/>
    <col min="7176" max="7176" width="9.88671875" style="1" customWidth="1"/>
    <col min="7177" max="7177" width="8.6640625" style="1" customWidth="1"/>
    <col min="7178" max="7178" width="9.6640625" style="1" customWidth="1"/>
    <col min="7179" max="7179" width="10.109375" style="1" customWidth="1"/>
    <col min="7180" max="7180" width="9.33203125" style="1" customWidth="1"/>
    <col min="7181" max="7182" width="9.6640625" style="1" customWidth="1"/>
    <col min="7183" max="7184" width="9.5546875" style="1" customWidth="1"/>
    <col min="7185" max="7186" width="10" style="1" customWidth="1"/>
    <col min="7187" max="7187" width="12" style="1" customWidth="1"/>
    <col min="7188" max="7188" width="0" style="1" hidden="1" customWidth="1"/>
    <col min="7189" max="7189" width="12.109375" style="1" customWidth="1"/>
    <col min="7190" max="7190" width="11.33203125" style="1" customWidth="1"/>
    <col min="7191" max="7191" width="10.109375" style="1" customWidth="1"/>
    <col min="7192" max="7210" width="0" style="1" hidden="1" customWidth="1"/>
    <col min="7211" max="7413" width="9.109375" style="1"/>
    <col min="7414" max="7414" width="7.109375" style="1" customWidth="1"/>
    <col min="7415" max="7416" width="11.5546875" style="1" customWidth="1"/>
    <col min="7417" max="7417" width="11.6640625" style="1" customWidth="1"/>
    <col min="7418" max="7419" width="12" style="1" customWidth="1"/>
    <col min="7420" max="7420" width="11.44140625" style="1" customWidth="1"/>
    <col min="7421" max="7423" width="11.33203125" style="1" customWidth="1"/>
    <col min="7424" max="7425" width="12.5546875" style="1" customWidth="1"/>
    <col min="7426" max="7426" width="12.33203125" style="1" customWidth="1"/>
    <col min="7427" max="7428" width="11.5546875" style="1" customWidth="1"/>
    <col min="7429" max="7429" width="11.6640625" style="1" customWidth="1"/>
    <col min="7430" max="7430" width="2.109375" style="1" customWidth="1"/>
    <col min="7431" max="7431" width="8.5546875" style="1" customWidth="1"/>
    <col min="7432" max="7432" width="9.88671875" style="1" customWidth="1"/>
    <col min="7433" max="7433" width="8.6640625" style="1" customWidth="1"/>
    <col min="7434" max="7434" width="9.6640625" style="1" customWidth="1"/>
    <col min="7435" max="7435" width="10.109375" style="1" customWidth="1"/>
    <col min="7436" max="7436" width="9.33203125" style="1" customWidth="1"/>
    <col min="7437" max="7438" width="9.6640625" style="1" customWidth="1"/>
    <col min="7439" max="7440" width="9.5546875" style="1" customWidth="1"/>
    <col min="7441" max="7442" width="10" style="1" customWidth="1"/>
    <col min="7443" max="7443" width="12" style="1" customWidth="1"/>
    <col min="7444" max="7444" width="0" style="1" hidden="1" customWidth="1"/>
    <col min="7445" max="7445" width="12.109375" style="1" customWidth="1"/>
    <col min="7446" max="7446" width="11.33203125" style="1" customWidth="1"/>
    <col min="7447" max="7447" width="10.109375" style="1" customWidth="1"/>
    <col min="7448" max="7466" width="0" style="1" hidden="1" customWidth="1"/>
    <col min="7467" max="7669" width="9.109375" style="1"/>
    <col min="7670" max="7670" width="7.109375" style="1" customWidth="1"/>
    <col min="7671" max="7672" width="11.5546875" style="1" customWidth="1"/>
    <col min="7673" max="7673" width="11.6640625" style="1" customWidth="1"/>
    <col min="7674" max="7675" width="12" style="1" customWidth="1"/>
    <col min="7676" max="7676" width="11.44140625" style="1" customWidth="1"/>
    <col min="7677" max="7679" width="11.33203125" style="1" customWidth="1"/>
    <col min="7680" max="7681" width="12.5546875" style="1" customWidth="1"/>
    <col min="7682" max="7682" width="12.33203125" style="1" customWidth="1"/>
    <col min="7683" max="7684" width="11.5546875" style="1" customWidth="1"/>
    <col min="7685" max="7685" width="11.6640625" style="1" customWidth="1"/>
    <col min="7686" max="7686" width="2.109375" style="1" customWidth="1"/>
    <col min="7687" max="7687" width="8.5546875" style="1" customWidth="1"/>
    <col min="7688" max="7688" width="9.88671875" style="1" customWidth="1"/>
    <col min="7689" max="7689" width="8.6640625" style="1" customWidth="1"/>
    <col min="7690" max="7690" width="9.6640625" style="1" customWidth="1"/>
    <col min="7691" max="7691" width="10.109375" style="1" customWidth="1"/>
    <col min="7692" max="7692" width="9.33203125" style="1" customWidth="1"/>
    <col min="7693" max="7694" width="9.6640625" style="1" customWidth="1"/>
    <col min="7695" max="7696" width="9.5546875" style="1" customWidth="1"/>
    <col min="7697" max="7698" width="10" style="1" customWidth="1"/>
    <col min="7699" max="7699" width="12" style="1" customWidth="1"/>
    <col min="7700" max="7700" width="0" style="1" hidden="1" customWidth="1"/>
    <col min="7701" max="7701" width="12.109375" style="1" customWidth="1"/>
    <col min="7702" max="7702" width="11.33203125" style="1" customWidth="1"/>
    <col min="7703" max="7703" width="10.109375" style="1" customWidth="1"/>
    <col min="7704" max="7722" width="0" style="1" hidden="1" customWidth="1"/>
    <col min="7723" max="7925" width="9.109375" style="1"/>
    <col min="7926" max="7926" width="7.109375" style="1" customWidth="1"/>
    <col min="7927" max="7928" width="11.5546875" style="1" customWidth="1"/>
    <col min="7929" max="7929" width="11.6640625" style="1" customWidth="1"/>
    <col min="7930" max="7931" width="12" style="1" customWidth="1"/>
    <col min="7932" max="7932" width="11.44140625" style="1" customWidth="1"/>
    <col min="7933" max="7935" width="11.33203125" style="1" customWidth="1"/>
    <col min="7936" max="7937" width="12.5546875" style="1" customWidth="1"/>
    <col min="7938" max="7938" width="12.33203125" style="1" customWidth="1"/>
    <col min="7939" max="7940" width="11.5546875" style="1" customWidth="1"/>
    <col min="7941" max="7941" width="11.6640625" style="1" customWidth="1"/>
    <col min="7942" max="7942" width="2.109375" style="1" customWidth="1"/>
    <col min="7943" max="7943" width="8.5546875" style="1" customWidth="1"/>
    <col min="7944" max="7944" width="9.88671875" style="1" customWidth="1"/>
    <col min="7945" max="7945" width="8.6640625" style="1" customWidth="1"/>
    <col min="7946" max="7946" width="9.6640625" style="1" customWidth="1"/>
    <col min="7947" max="7947" width="10.109375" style="1" customWidth="1"/>
    <col min="7948" max="7948" width="9.33203125" style="1" customWidth="1"/>
    <col min="7949" max="7950" width="9.6640625" style="1" customWidth="1"/>
    <col min="7951" max="7952" width="9.5546875" style="1" customWidth="1"/>
    <col min="7953" max="7954" width="10" style="1" customWidth="1"/>
    <col min="7955" max="7955" width="12" style="1" customWidth="1"/>
    <col min="7956" max="7956" width="0" style="1" hidden="1" customWidth="1"/>
    <col min="7957" max="7957" width="12.109375" style="1" customWidth="1"/>
    <col min="7958" max="7958" width="11.33203125" style="1" customWidth="1"/>
    <col min="7959" max="7959" width="10.109375" style="1" customWidth="1"/>
    <col min="7960" max="7978" width="0" style="1" hidden="1" customWidth="1"/>
    <col min="7979" max="8181" width="9.109375" style="1"/>
    <col min="8182" max="8182" width="7.109375" style="1" customWidth="1"/>
    <col min="8183" max="8184" width="11.5546875" style="1" customWidth="1"/>
    <col min="8185" max="8185" width="11.6640625" style="1" customWidth="1"/>
    <col min="8186" max="8187" width="12" style="1" customWidth="1"/>
    <col min="8188" max="8188" width="11.44140625" style="1" customWidth="1"/>
    <col min="8189" max="8191" width="11.33203125" style="1" customWidth="1"/>
    <col min="8192" max="8193" width="12.5546875" style="1" customWidth="1"/>
    <col min="8194" max="8194" width="12.33203125" style="1" customWidth="1"/>
    <col min="8195" max="8196" width="11.5546875" style="1" customWidth="1"/>
    <col min="8197" max="8197" width="11.6640625" style="1" customWidth="1"/>
    <col min="8198" max="8198" width="2.109375" style="1" customWidth="1"/>
    <col min="8199" max="8199" width="8.5546875" style="1" customWidth="1"/>
    <col min="8200" max="8200" width="9.88671875" style="1" customWidth="1"/>
    <col min="8201" max="8201" width="8.6640625" style="1" customWidth="1"/>
    <col min="8202" max="8202" width="9.6640625" style="1" customWidth="1"/>
    <col min="8203" max="8203" width="10.109375" style="1" customWidth="1"/>
    <col min="8204" max="8204" width="9.33203125" style="1" customWidth="1"/>
    <col min="8205" max="8206" width="9.6640625" style="1" customWidth="1"/>
    <col min="8207" max="8208" width="9.5546875" style="1" customWidth="1"/>
    <col min="8209" max="8210" width="10" style="1" customWidth="1"/>
    <col min="8211" max="8211" width="12" style="1" customWidth="1"/>
    <col min="8212" max="8212" width="0" style="1" hidden="1" customWidth="1"/>
    <col min="8213" max="8213" width="12.109375" style="1" customWidth="1"/>
    <col min="8214" max="8214" width="11.33203125" style="1" customWidth="1"/>
    <col min="8215" max="8215" width="10.109375" style="1" customWidth="1"/>
    <col min="8216" max="8234" width="0" style="1" hidden="1" customWidth="1"/>
    <col min="8235" max="8437" width="9.109375" style="1"/>
    <col min="8438" max="8438" width="7.109375" style="1" customWidth="1"/>
    <col min="8439" max="8440" width="11.5546875" style="1" customWidth="1"/>
    <col min="8441" max="8441" width="11.6640625" style="1" customWidth="1"/>
    <col min="8442" max="8443" width="12" style="1" customWidth="1"/>
    <col min="8444" max="8444" width="11.44140625" style="1" customWidth="1"/>
    <col min="8445" max="8447" width="11.33203125" style="1" customWidth="1"/>
    <col min="8448" max="8449" width="12.5546875" style="1" customWidth="1"/>
    <col min="8450" max="8450" width="12.33203125" style="1" customWidth="1"/>
    <col min="8451" max="8452" width="11.5546875" style="1" customWidth="1"/>
    <col min="8453" max="8453" width="11.6640625" style="1" customWidth="1"/>
    <col min="8454" max="8454" width="2.109375" style="1" customWidth="1"/>
    <col min="8455" max="8455" width="8.5546875" style="1" customWidth="1"/>
    <col min="8456" max="8456" width="9.88671875" style="1" customWidth="1"/>
    <col min="8457" max="8457" width="8.6640625" style="1" customWidth="1"/>
    <col min="8458" max="8458" width="9.6640625" style="1" customWidth="1"/>
    <col min="8459" max="8459" width="10.109375" style="1" customWidth="1"/>
    <col min="8460" max="8460" width="9.33203125" style="1" customWidth="1"/>
    <col min="8461" max="8462" width="9.6640625" style="1" customWidth="1"/>
    <col min="8463" max="8464" width="9.5546875" style="1" customWidth="1"/>
    <col min="8465" max="8466" width="10" style="1" customWidth="1"/>
    <col min="8467" max="8467" width="12" style="1" customWidth="1"/>
    <col min="8468" max="8468" width="0" style="1" hidden="1" customWidth="1"/>
    <col min="8469" max="8469" width="12.109375" style="1" customWidth="1"/>
    <col min="8470" max="8470" width="11.33203125" style="1" customWidth="1"/>
    <col min="8471" max="8471" width="10.109375" style="1" customWidth="1"/>
    <col min="8472" max="8490" width="0" style="1" hidden="1" customWidth="1"/>
    <col min="8491" max="8693" width="9.109375" style="1"/>
    <col min="8694" max="8694" width="7.109375" style="1" customWidth="1"/>
    <col min="8695" max="8696" width="11.5546875" style="1" customWidth="1"/>
    <col min="8697" max="8697" width="11.6640625" style="1" customWidth="1"/>
    <col min="8698" max="8699" width="12" style="1" customWidth="1"/>
    <col min="8700" max="8700" width="11.44140625" style="1" customWidth="1"/>
    <col min="8701" max="8703" width="11.33203125" style="1" customWidth="1"/>
    <col min="8704" max="8705" width="12.5546875" style="1" customWidth="1"/>
    <col min="8706" max="8706" width="12.33203125" style="1" customWidth="1"/>
    <col min="8707" max="8708" width="11.5546875" style="1" customWidth="1"/>
    <col min="8709" max="8709" width="11.6640625" style="1" customWidth="1"/>
    <col min="8710" max="8710" width="2.109375" style="1" customWidth="1"/>
    <col min="8711" max="8711" width="8.5546875" style="1" customWidth="1"/>
    <col min="8712" max="8712" width="9.88671875" style="1" customWidth="1"/>
    <col min="8713" max="8713" width="8.6640625" style="1" customWidth="1"/>
    <col min="8714" max="8714" width="9.6640625" style="1" customWidth="1"/>
    <col min="8715" max="8715" width="10.109375" style="1" customWidth="1"/>
    <col min="8716" max="8716" width="9.33203125" style="1" customWidth="1"/>
    <col min="8717" max="8718" width="9.6640625" style="1" customWidth="1"/>
    <col min="8719" max="8720" width="9.5546875" style="1" customWidth="1"/>
    <col min="8721" max="8722" width="10" style="1" customWidth="1"/>
    <col min="8723" max="8723" width="12" style="1" customWidth="1"/>
    <col min="8724" max="8724" width="0" style="1" hidden="1" customWidth="1"/>
    <col min="8725" max="8725" width="12.109375" style="1" customWidth="1"/>
    <col min="8726" max="8726" width="11.33203125" style="1" customWidth="1"/>
    <col min="8727" max="8727" width="10.109375" style="1" customWidth="1"/>
    <col min="8728" max="8746" width="0" style="1" hidden="1" customWidth="1"/>
    <col min="8747" max="8949" width="9.109375" style="1"/>
    <col min="8950" max="8950" width="7.109375" style="1" customWidth="1"/>
    <col min="8951" max="8952" width="11.5546875" style="1" customWidth="1"/>
    <col min="8953" max="8953" width="11.6640625" style="1" customWidth="1"/>
    <col min="8954" max="8955" width="12" style="1" customWidth="1"/>
    <col min="8956" max="8956" width="11.44140625" style="1" customWidth="1"/>
    <col min="8957" max="8959" width="11.33203125" style="1" customWidth="1"/>
    <col min="8960" max="8961" width="12.5546875" style="1" customWidth="1"/>
    <col min="8962" max="8962" width="12.33203125" style="1" customWidth="1"/>
    <col min="8963" max="8964" width="11.5546875" style="1" customWidth="1"/>
    <col min="8965" max="8965" width="11.6640625" style="1" customWidth="1"/>
    <col min="8966" max="8966" width="2.109375" style="1" customWidth="1"/>
    <col min="8967" max="8967" width="8.5546875" style="1" customWidth="1"/>
    <col min="8968" max="8968" width="9.88671875" style="1" customWidth="1"/>
    <col min="8969" max="8969" width="8.6640625" style="1" customWidth="1"/>
    <col min="8970" max="8970" width="9.6640625" style="1" customWidth="1"/>
    <col min="8971" max="8971" width="10.109375" style="1" customWidth="1"/>
    <col min="8972" max="8972" width="9.33203125" style="1" customWidth="1"/>
    <col min="8973" max="8974" width="9.6640625" style="1" customWidth="1"/>
    <col min="8975" max="8976" width="9.5546875" style="1" customWidth="1"/>
    <col min="8977" max="8978" width="10" style="1" customWidth="1"/>
    <col min="8979" max="8979" width="12" style="1" customWidth="1"/>
    <col min="8980" max="8980" width="0" style="1" hidden="1" customWidth="1"/>
    <col min="8981" max="8981" width="12.109375" style="1" customWidth="1"/>
    <col min="8982" max="8982" width="11.33203125" style="1" customWidth="1"/>
    <col min="8983" max="8983" width="10.109375" style="1" customWidth="1"/>
    <col min="8984" max="9002" width="0" style="1" hidden="1" customWidth="1"/>
    <col min="9003" max="9205" width="9.109375" style="1"/>
    <col min="9206" max="9206" width="7.109375" style="1" customWidth="1"/>
    <col min="9207" max="9208" width="11.5546875" style="1" customWidth="1"/>
    <col min="9209" max="9209" width="11.6640625" style="1" customWidth="1"/>
    <col min="9210" max="9211" width="12" style="1" customWidth="1"/>
    <col min="9212" max="9212" width="11.44140625" style="1" customWidth="1"/>
    <col min="9213" max="9215" width="11.33203125" style="1" customWidth="1"/>
    <col min="9216" max="9217" width="12.5546875" style="1" customWidth="1"/>
    <col min="9218" max="9218" width="12.33203125" style="1" customWidth="1"/>
    <col min="9219" max="9220" width="11.5546875" style="1" customWidth="1"/>
    <col min="9221" max="9221" width="11.6640625" style="1" customWidth="1"/>
    <col min="9222" max="9222" width="2.109375" style="1" customWidth="1"/>
    <col min="9223" max="9223" width="8.5546875" style="1" customWidth="1"/>
    <col min="9224" max="9224" width="9.88671875" style="1" customWidth="1"/>
    <col min="9225" max="9225" width="8.6640625" style="1" customWidth="1"/>
    <col min="9226" max="9226" width="9.6640625" style="1" customWidth="1"/>
    <col min="9227" max="9227" width="10.109375" style="1" customWidth="1"/>
    <col min="9228" max="9228" width="9.33203125" style="1" customWidth="1"/>
    <col min="9229" max="9230" width="9.6640625" style="1" customWidth="1"/>
    <col min="9231" max="9232" width="9.5546875" style="1" customWidth="1"/>
    <col min="9233" max="9234" width="10" style="1" customWidth="1"/>
    <col min="9235" max="9235" width="12" style="1" customWidth="1"/>
    <col min="9236" max="9236" width="0" style="1" hidden="1" customWidth="1"/>
    <col min="9237" max="9237" width="12.109375" style="1" customWidth="1"/>
    <col min="9238" max="9238" width="11.33203125" style="1" customWidth="1"/>
    <col min="9239" max="9239" width="10.109375" style="1" customWidth="1"/>
    <col min="9240" max="9258" width="0" style="1" hidden="1" customWidth="1"/>
    <col min="9259" max="9461" width="9.109375" style="1"/>
    <col min="9462" max="9462" width="7.109375" style="1" customWidth="1"/>
    <col min="9463" max="9464" width="11.5546875" style="1" customWidth="1"/>
    <col min="9465" max="9465" width="11.6640625" style="1" customWidth="1"/>
    <col min="9466" max="9467" width="12" style="1" customWidth="1"/>
    <col min="9468" max="9468" width="11.44140625" style="1" customWidth="1"/>
    <col min="9469" max="9471" width="11.33203125" style="1" customWidth="1"/>
    <col min="9472" max="9473" width="12.5546875" style="1" customWidth="1"/>
    <col min="9474" max="9474" width="12.33203125" style="1" customWidth="1"/>
    <col min="9475" max="9476" width="11.5546875" style="1" customWidth="1"/>
    <col min="9477" max="9477" width="11.6640625" style="1" customWidth="1"/>
    <col min="9478" max="9478" width="2.109375" style="1" customWidth="1"/>
    <col min="9479" max="9479" width="8.5546875" style="1" customWidth="1"/>
    <col min="9480" max="9480" width="9.88671875" style="1" customWidth="1"/>
    <col min="9481" max="9481" width="8.6640625" style="1" customWidth="1"/>
    <col min="9482" max="9482" width="9.6640625" style="1" customWidth="1"/>
    <col min="9483" max="9483" width="10.109375" style="1" customWidth="1"/>
    <col min="9484" max="9484" width="9.33203125" style="1" customWidth="1"/>
    <col min="9485" max="9486" width="9.6640625" style="1" customWidth="1"/>
    <col min="9487" max="9488" width="9.5546875" style="1" customWidth="1"/>
    <col min="9489" max="9490" width="10" style="1" customWidth="1"/>
    <col min="9491" max="9491" width="12" style="1" customWidth="1"/>
    <col min="9492" max="9492" width="0" style="1" hidden="1" customWidth="1"/>
    <col min="9493" max="9493" width="12.109375" style="1" customWidth="1"/>
    <col min="9494" max="9494" width="11.33203125" style="1" customWidth="1"/>
    <col min="9495" max="9495" width="10.109375" style="1" customWidth="1"/>
    <col min="9496" max="9514" width="0" style="1" hidden="1" customWidth="1"/>
    <col min="9515" max="9717" width="9.109375" style="1"/>
    <col min="9718" max="9718" width="7.109375" style="1" customWidth="1"/>
    <col min="9719" max="9720" width="11.5546875" style="1" customWidth="1"/>
    <col min="9721" max="9721" width="11.6640625" style="1" customWidth="1"/>
    <col min="9722" max="9723" width="12" style="1" customWidth="1"/>
    <col min="9724" max="9724" width="11.44140625" style="1" customWidth="1"/>
    <col min="9725" max="9727" width="11.33203125" style="1" customWidth="1"/>
    <col min="9728" max="9729" width="12.5546875" style="1" customWidth="1"/>
    <col min="9730" max="9730" width="12.33203125" style="1" customWidth="1"/>
    <col min="9731" max="9732" width="11.5546875" style="1" customWidth="1"/>
    <col min="9733" max="9733" width="11.6640625" style="1" customWidth="1"/>
    <col min="9734" max="9734" width="2.109375" style="1" customWidth="1"/>
    <col min="9735" max="9735" width="8.5546875" style="1" customWidth="1"/>
    <col min="9736" max="9736" width="9.88671875" style="1" customWidth="1"/>
    <col min="9737" max="9737" width="8.6640625" style="1" customWidth="1"/>
    <col min="9738" max="9738" width="9.6640625" style="1" customWidth="1"/>
    <col min="9739" max="9739" width="10.109375" style="1" customWidth="1"/>
    <col min="9740" max="9740" width="9.33203125" style="1" customWidth="1"/>
    <col min="9741" max="9742" width="9.6640625" style="1" customWidth="1"/>
    <col min="9743" max="9744" width="9.5546875" style="1" customWidth="1"/>
    <col min="9745" max="9746" width="10" style="1" customWidth="1"/>
    <col min="9747" max="9747" width="12" style="1" customWidth="1"/>
    <col min="9748" max="9748" width="0" style="1" hidden="1" customWidth="1"/>
    <col min="9749" max="9749" width="12.109375" style="1" customWidth="1"/>
    <col min="9750" max="9750" width="11.33203125" style="1" customWidth="1"/>
    <col min="9751" max="9751" width="10.109375" style="1" customWidth="1"/>
    <col min="9752" max="9770" width="0" style="1" hidden="1" customWidth="1"/>
    <col min="9771" max="9973" width="9.109375" style="1"/>
    <col min="9974" max="9974" width="7.109375" style="1" customWidth="1"/>
    <col min="9975" max="9976" width="11.5546875" style="1" customWidth="1"/>
    <col min="9977" max="9977" width="11.6640625" style="1" customWidth="1"/>
    <col min="9978" max="9979" width="12" style="1" customWidth="1"/>
    <col min="9980" max="9980" width="11.44140625" style="1" customWidth="1"/>
    <col min="9981" max="9983" width="11.33203125" style="1" customWidth="1"/>
    <col min="9984" max="9985" width="12.5546875" style="1" customWidth="1"/>
    <col min="9986" max="9986" width="12.33203125" style="1" customWidth="1"/>
    <col min="9987" max="9988" width="11.5546875" style="1" customWidth="1"/>
    <col min="9989" max="9989" width="11.6640625" style="1" customWidth="1"/>
    <col min="9990" max="9990" width="2.109375" style="1" customWidth="1"/>
    <col min="9991" max="9991" width="8.5546875" style="1" customWidth="1"/>
    <col min="9992" max="9992" width="9.88671875" style="1" customWidth="1"/>
    <col min="9993" max="9993" width="8.6640625" style="1" customWidth="1"/>
    <col min="9994" max="9994" width="9.6640625" style="1" customWidth="1"/>
    <col min="9995" max="9995" width="10.109375" style="1" customWidth="1"/>
    <col min="9996" max="9996" width="9.33203125" style="1" customWidth="1"/>
    <col min="9997" max="9998" width="9.6640625" style="1" customWidth="1"/>
    <col min="9999" max="10000" width="9.5546875" style="1" customWidth="1"/>
    <col min="10001" max="10002" width="10" style="1" customWidth="1"/>
    <col min="10003" max="10003" width="12" style="1" customWidth="1"/>
    <col min="10004" max="10004" width="0" style="1" hidden="1" customWidth="1"/>
    <col min="10005" max="10005" width="12.109375" style="1" customWidth="1"/>
    <col min="10006" max="10006" width="11.33203125" style="1" customWidth="1"/>
    <col min="10007" max="10007" width="10.109375" style="1" customWidth="1"/>
    <col min="10008" max="10026" width="0" style="1" hidden="1" customWidth="1"/>
    <col min="10027" max="10229" width="9.109375" style="1"/>
    <col min="10230" max="10230" width="7.109375" style="1" customWidth="1"/>
    <col min="10231" max="10232" width="11.5546875" style="1" customWidth="1"/>
    <col min="10233" max="10233" width="11.6640625" style="1" customWidth="1"/>
    <col min="10234" max="10235" width="12" style="1" customWidth="1"/>
    <col min="10236" max="10236" width="11.44140625" style="1" customWidth="1"/>
    <col min="10237" max="10239" width="11.33203125" style="1" customWidth="1"/>
    <col min="10240" max="10241" width="12.5546875" style="1" customWidth="1"/>
    <col min="10242" max="10242" width="12.33203125" style="1" customWidth="1"/>
    <col min="10243" max="10244" width="11.5546875" style="1" customWidth="1"/>
    <col min="10245" max="10245" width="11.6640625" style="1" customWidth="1"/>
    <col min="10246" max="10246" width="2.109375" style="1" customWidth="1"/>
    <col min="10247" max="10247" width="8.5546875" style="1" customWidth="1"/>
    <col min="10248" max="10248" width="9.88671875" style="1" customWidth="1"/>
    <col min="10249" max="10249" width="8.6640625" style="1" customWidth="1"/>
    <col min="10250" max="10250" width="9.6640625" style="1" customWidth="1"/>
    <col min="10251" max="10251" width="10.109375" style="1" customWidth="1"/>
    <col min="10252" max="10252" width="9.33203125" style="1" customWidth="1"/>
    <col min="10253" max="10254" width="9.6640625" style="1" customWidth="1"/>
    <col min="10255" max="10256" width="9.5546875" style="1" customWidth="1"/>
    <col min="10257" max="10258" width="10" style="1" customWidth="1"/>
    <col min="10259" max="10259" width="12" style="1" customWidth="1"/>
    <col min="10260" max="10260" width="0" style="1" hidden="1" customWidth="1"/>
    <col min="10261" max="10261" width="12.109375" style="1" customWidth="1"/>
    <col min="10262" max="10262" width="11.33203125" style="1" customWidth="1"/>
    <col min="10263" max="10263" width="10.109375" style="1" customWidth="1"/>
    <col min="10264" max="10282" width="0" style="1" hidden="1" customWidth="1"/>
    <col min="10283" max="10485" width="9.109375" style="1"/>
    <col min="10486" max="10486" width="7.109375" style="1" customWidth="1"/>
    <col min="10487" max="10488" width="11.5546875" style="1" customWidth="1"/>
    <col min="10489" max="10489" width="11.6640625" style="1" customWidth="1"/>
    <col min="10490" max="10491" width="12" style="1" customWidth="1"/>
    <col min="10492" max="10492" width="11.44140625" style="1" customWidth="1"/>
    <col min="10493" max="10495" width="11.33203125" style="1" customWidth="1"/>
    <col min="10496" max="10497" width="12.5546875" style="1" customWidth="1"/>
    <col min="10498" max="10498" width="12.33203125" style="1" customWidth="1"/>
    <col min="10499" max="10500" width="11.5546875" style="1" customWidth="1"/>
    <col min="10501" max="10501" width="11.6640625" style="1" customWidth="1"/>
    <col min="10502" max="10502" width="2.109375" style="1" customWidth="1"/>
    <col min="10503" max="10503" width="8.5546875" style="1" customWidth="1"/>
    <col min="10504" max="10504" width="9.88671875" style="1" customWidth="1"/>
    <col min="10505" max="10505" width="8.6640625" style="1" customWidth="1"/>
    <col min="10506" max="10506" width="9.6640625" style="1" customWidth="1"/>
    <col min="10507" max="10507" width="10.109375" style="1" customWidth="1"/>
    <col min="10508" max="10508" width="9.33203125" style="1" customWidth="1"/>
    <col min="10509" max="10510" width="9.6640625" style="1" customWidth="1"/>
    <col min="10511" max="10512" width="9.5546875" style="1" customWidth="1"/>
    <col min="10513" max="10514" width="10" style="1" customWidth="1"/>
    <col min="10515" max="10515" width="12" style="1" customWidth="1"/>
    <col min="10516" max="10516" width="0" style="1" hidden="1" customWidth="1"/>
    <col min="10517" max="10517" width="12.109375" style="1" customWidth="1"/>
    <col min="10518" max="10518" width="11.33203125" style="1" customWidth="1"/>
    <col min="10519" max="10519" width="10.109375" style="1" customWidth="1"/>
    <col min="10520" max="10538" width="0" style="1" hidden="1" customWidth="1"/>
    <col min="10539" max="10741" width="9.109375" style="1"/>
    <col min="10742" max="10742" width="7.109375" style="1" customWidth="1"/>
    <col min="10743" max="10744" width="11.5546875" style="1" customWidth="1"/>
    <col min="10745" max="10745" width="11.6640625" style="1" customWidth="1"/>
    <col min="10746" max="10747" width="12" style="1" customWidth="1"/>
    <col min="10748" max="10748" width="11.44140625" style="1" customWidth="1"/>
    <col min="10749" max="10751" width="11.33203125" style="1" customWidth="1"/>
    <col min="10752" max="10753" width="12.5546875" style="1" customWidth="1"/>
    <col min="10754" max="10754" width="12.33203125" style="1" customWidth="1"/>
    <col min="10755" max="10756" width="11.5546875" style="1" customWidth="1"/>
    <col min="10757" max="10757" width="11.6640625" style="1" customWidth="1"/>
    <col min="10758" max="10758" width="2.109375" style="1" customWidth="1"/>
    <col min="10759" max="10759" width="8.5546875" style="1" customWidth="1"/>
    <col min="10760" max="10760" width="9.88671875" style="1" customWidth="1"/>
    <col min="10761" max="10761" width="8.6640625" style="1" customWidth="1"/>
    <col min="10762" max="10762" width="9.6640625" style="1" customWidth="1"/>
    <col min="10763" max="10763" width="10.109375" style="1" customWidth="1"/>
    <col min="10764" max="10764" width="9.33203125" style="1" customWidth="1"/>
    <col min="10765" max="10766" width="9.6640625" style="1" customWidth="1"/>
    <col min="10767" max="10768" width="9.5546875" style="1" customWidth="1"/>
    <col min="10769" max="10770" width="10" style="1" customWidth="1"/>
    <col min="10771" max="10771" width="12" style="1" customWidth="1"/>
    <col min="10772" max="10772" width="0" style="1" hidden="1" customWidth="1"/>
    <col min="10773" max="10773" width="12.109375" style="1" customWidth="1"/>
    <col min="10774" max="10774" width="11.33203125" style="1" customWidth="1"/>
    <col min="10775" max="10775" width="10.109375" style="1" customWidth="1"/>
    <col min="10776" max="10794" width="0" style="1" hidden="1" customWidth="1"/>
    <col min="10795" max="10997" width="9.109375" style="1"/>
    <col min="10998" max="10998" width="7.109375" style="1" customWidth="1"/>
    <col min="10999" max="11000" width="11.5546875" style="1" customWidth="1"/>
    <col min="11001" max="11001" width="11.6640625" style="1" customWidth="1"/>
    <col min="11002" max="11003" width="12" style="1" customWidth="1"/>
    <col min="11004" max="11004" width="11.44140625" style="1" customWidth="1"/>
    <col min="11005" max="11007" width="11.33203125" style="1" customWidth="1"/>
    <col min="11008" max="11009" width="12.5546875" style="1" customWidth="1"/>
    <col min="11010" max="11010" width="12.33203125" style="1" customWidth="1"/>
    <col min="11011" max="11012" width="11.5546875" style="1" customWidth="1"/>
    <col min="11013" max="11013" width="11.6640625" style="1" customWidth="1"/>
    <col min="11014" max="11014" width="2.109375" style="1" customWidth="1"/>
    <col min="11015" max="11015" width="8.5546875" style="1" customWidth="1"/>
    <col min="11016" max="11016" width="9.88671875" style="1" customWidth="1"/>
    <col min="11017" max="11017" width="8.6640625" style="1" customWidth="1"/>
    <col min="11018" max="11018" width="9.6640625" style="1" customWidth="1"/>
    <col min="11019" max="11019" width="10.109375" style="1" customWidth="1"/>
    <col min="11020" max="11020" width="9.33203125" style="1" customWidth="1"/>
    <col min="11021" max="11022" width="9.6640625" style="1" customWidth="1"/>
    <col min="11023" max="11024" width="9.5546875" style="1" customWidth="1"/>
    <col min="11025" max="11026" width="10" style="1" customWidth="1"/>
    <col min="11027" max="11027" width="12" style="1" customWidth="1"/>
    <col min="11028" max="11028" width="0" style="1" hidden="1" customWidth="1"/>
    <col min="11029" max="11029" width="12.109375" style="1" customWidth="1"/>
    <col min="11030" max="11030" width="11.33203125" style="1" customWidth="1"/>
    <col min="11031" max="11031" width="10.109375" style="1" customWidth="1"/>
    <col min="11032" max="11050" width="0" style="1" hidden="1" customWidth="1"/>
    <col min="11051" max="11253" width="9.109375" style="1"/>
    <col min="11254" max="11254" width="7.109375" style="1" customWidth="1"/>
    <col min="11255" max="11256" width="11.5546875" style="1" customWidth="1"/>
    <col min="11257" max="11257" width="11.6640625" style="1" customWidth="1"/>
    <col min="11258" max="11259" width="12" style="1" customWidth="1"/>
    <col min="11260" max="11260" width="11.44140625" style="1" customWidth="1"/>
    <col min="11261" max="11263" width="11.33203125" style="1" customWidth="1"/>
    <col min="11264" max="11265" width="12.5546875" style="1" customWidth="1"/>
    <col min="11266" max="11266" width="12.33203125" style="1" customWidth="1"/>
    <col min="11267" max="11268" width="11.5546875" style="1" customWidth="1"/>
    <col min="11269" max="11269" width="11.6640625" style="1" customWidth="1"/>
    <col min="11270" max="11270" width="2.109375" style="1" customWidth="1"/>
    <col min="11271" max="11271" width="8.5546875" style="1" customWidth="1"/>
    <col min="11272" max="11272" width="9.88671875" style="1" customWidth="1"/>
    <col min="11273" max="11273" width="8.6640625" style="1" customWidth="1"/>
    <col min="11274" max="11274" width="9.6640625" style="1" customWidth="1"/>
    <col min="11275" max="11275" width="10.109375" style="1" customWidth="1"/>
    <col min="11276" max="11276" width="9.33203125" style="1" customWidth="1"/>
    <col min="11277" max="11278" width="9.6640625" style="1" customWidth="1"/>
    <col min="11279" max="11280" width="9.5546875" style="1" customWidth="1"/>
    <col min="11281" max="11282" width="10" style="1" customWidth="1"/>
    <col min="11283" max="11283" width="12" style="1" customWidth="1"/>
    <col min="11284" max="11284" width="0" style="1" hidden="1" customWidth="1"/>
    <col min="11285" max="11285" width="12.109375" style="1" customWidth="1"/>
    <col min="11286" max="11286" width="11.33203125" style="1" customWidth="1"/>
    <col min="11287" max="11287" width="10.109375" style="1" customWidth="1"/>
    <col min="11288" max="11306" width="0" style="1" hidden="1" customWidth="1"/>
    <col min="11307" max="11509" width="9.109375" style="1"/>
    <col min="11510" max="11510" width="7.109375" style="1" customWidth="1"/>
    <col min="11511" max="11512" width="11.5546875" style="1" customWidth="1"/>
    <col min="11513" max="11513" width="11.6640625" style="1" customWidth="1"/>
    <col min="11514" max="11515" width="12" style="1" customWidth="1"/>
    <col min="11516" max="11516" width="11.44140625" style="1" customWidth="1"/>
    <col min="11517" max="11519" width="11.33203125" style="1" customWidth="1"/>
    <col min="11520" max="11521" width="12.5546875" style="1" customWidth="1"/>
    <col min="11522" max="11522" width="12.33203125" style="1" customWidth="1"/>
    <col min="11523" max="11524" width="11.5546875" style="1" customWidth="1"/>
    <col min="11525" max="11525" width="11.6640625" style="1" customWidth="1"/>
    <col min="11526" max="11526" width="2.109375" style="1" customWidth="1"/>
    <col min="11527" max="11527" width="8.5546875" style="1" customWidth="1"/>
    <col min="11528" max="11528" width="9.88671875" style="1" customWidth="1"/>
    <col min="11529" max="11529" width="8.6640625" style="1" customWidth="1"/>
    <col min="11530" max="11530" width="9.6640625" style="1" customWidth="1"/>
    <col min="11531" max="11531" width="10.109375" style="1" customWidth="1"/>
    <col min="11532" max="11532" width="9.33203125" style="1" customWidth="1"/>
    <col min="11533" max="11534" width="9.6640625" style="1" customWidth="1"/>
    <col min="11535" max="11536" width="9.5546875" style="1" customWidth="1"/>
    <col min="11537" max="11538" width="10" style="1" customWidth="1"/>
    <col min="11539" max="11539" width="12" style="1" customWidth="1"/>
    <col min="11540" max="11540" width="0" style="1" hidden="1" customWidth="1"/>
    <col min="11541" max="11541" width="12.109375" style="1" customWidth="1"/>
    <col min="11542" max="11542" width="11.33203125" style="1" customWidth="1"/>
    <col min="11543" max="11543" width="10.109375" style="1" customWidth="1"/>
    <col min="11544" max="11562" width="0" style="1" hidden="1" customWidth="1"/>
    <col min="11563" max="11765" width="9.109375" style="1"/>
    <col min="11766" max="11766" width="7.109375" style="1" customWidth="1"/>
    <col min="11767" max="11768" width="11.5546875" style="1" customWidth="1"/>
    <col min="11769" max="11769" width="11.6640625" style="1" customWidth="1"/>
    <col min="11770" max="11771" width="12" style="1" customWidth="1"/>
    <col min="11772" max="11772" width="11.44140625" style="1" customWidth="1"/>
    <col min="11773" max="11775" width="11.33203125" style="1" customWidth="1"/>
    <col min="11776" max="11777" width="12.5546875" style="1" customWidth="1"/>
    <col min="11778" max="11778" width="12.33203125" style="1" customWidth="1"/>
    <col min="11779" max="11780" width="11.5546875" style="1" customWidth="1"/>
    <col min="11781" max="11781" width="11.6640625" style="1" customWidth="1"/>
    <col min="11782" max="11782" width="2.109375" style="1" customWidth="1"/>
    <col min="11783" max="11783" width="8.5546875" style="1" customWidth="1"/>
    <col min="11784" max="11784" width="9.88671875" style="1" customWidth="1"/>
    <col min="11785" max="11785" width="8.6640625" style="1" customWidth="1"/>
    <col min="11786" max="11786" width="9.6640625" style="1" customWidth="1"/>
    <col min="11787" max="11787" width="10.109375" style="1" customWidth="1"/>
    <col min="11788" max="11788" width="9.33203125" style="1" customWidth="1"/>
    <col min="11789" max="11790" width="9.6640625" style="1" customWidth="1"/>
    <col min="11791" max="11792" width="9.5546875" style="1" customWidth="1"/>
    <col min="11793" max="11794" width="10" style="1" customWidth="1"/>
    <col min="11795" max="11795" width="12" style="1" customWidth="1"/>
    <col min="11796" max="11796" width="0" style="1" hidden="1" customWidth="1"/>
    <col min="11797" max="11797" width="12.109375" style="1" customWidth="1"/>
    <col min="11798" max="11798" width="11.33203125" style="1" customWidth="1"/>
    <col min="11799" max="11799" width="10.109375" style="1" customWidth="1"/>
    <col min="11800" max="11818" width="0" style="1" hidden="1" customWidth="1"/>
    <col min="11819" max="12021" width="9.109375" style="1"/>
    <col min="12022" max="12022" width="7.109375" style="1" customWidth="1"/>
    <col min="12023" max="12024" width="11.5546875" style="1" customWidth="1"/>
    <col min="12025" max="12025" width="11.6640625" style="1" customWidth="1"/>
    <col min="12026" max="12027" width="12" style="1" customWidth="1"/>
    <col min="12028" max="12028" width="11.44140625" style="1" customWidth="1"/>
    <col min="12029" max="12031" width="11.33203125" style="1" customWidth="1"/>
    <col min="12032" max="12033" width="12.5546875" style="1" customWidth="1"/>
    <col min="12034" max="12034" width="12.33203125" style="1" customWidth="1"/>
    <col min="12035" max="12036" width="11.5546875" style="1" customWidth="1"/>
    <col min="12037" max="12037" width="11.6640625" style="1" customWidth="1"/>
    <col min="12038" max="12038" width="2.109375" style="1" customWidth="1"/>
    <col min="12039" max="12039" width="8.5546875" style="1" customWidth="1"/>
    <col min="12040" max="12040" width="9.88671875" style="1" customWidth="1"/>
    <col min="12041" max="12041" width="8.6640625" style="1" customWidth="1"/>
    <col min="12042" max="12042" width="9.6640625" style="1" customWidth="1"/>
    <col min="12043" max="12043" width="10.109375" style="1" customWidth="1"/>
    <col min="12044" max="12044" width="9.33203125" style="1" customWidth="1"/>
    <col min="12045" max="12046" width="9.6640625" style="1" customWidth="1"/>
    <col min="12047" max="12048" width="9.5546875" style="1" customWidth="1"/>
    <col min="12049" max="12050" width="10" style="1" customWidth="1"/>
    <col min="12051" max="12051" width="12" style="1" customWidth="1"/>
    <col min="12052" max="12052" width="0" style="1" hidden="1" customWidth="1"/>
    <col min="12053" max="12053" width="12.109375" style="1" customWidth="1"/>
    <col min="12054" max="12054" width="11.33203125" style="1" customWidth="1"/>
    <col min="12055" max="12055" width="10.109375" style="1" customWidth="1"/>
    <col min="12056" max="12074" width="0" style="1" hidden="1" customWidth="1"/>
    <col min="12075" max="12277" width="9.109375" style="1"/>
    <col min="12278" max="12278" width="7.109375" style="1" customWidth="1"/>
    <col min="12279" max="12280" width="11.5546875" style="1" customWidth="1"/>
    <col min="12281" max="12281" width="11.6640625" style="1" customWidth="1"/>
    <col min="12282" max="12283" width="12" style="1" customWidth="1"/>
    <col min="12284" max="12284" width="11.44140625" style="1" customWidth="1"/>
    <col min="12285" max="12287" width="11.33203125" style="1" customWidth="1"/>
    <col min="12288" max="12289" width="12.5546875" style="1" customWidth="1"/>
    <col min="12290" max="12290" width="12.33203125" style="1" customWidth="1"/>
    <col min="12291" max="12292" width="11.5546875" style="1" customWidth="1"/>
    <col min="12293" max="12293" width="11.6640625" style="1" customWidth="1"/>
    <col min="12294" max="12294" width="2.109375" style="1" customWidth="1"/>
    <col min="12295" max="12295" width="8.5546875" style="1" customWidth="1"/>
    <col min="12296" max="12296" width="9.88671875" style="1" customWidth="1"/>
    <col min="12297" max="12297" width="8.6640625" style="1" customWidth="1"/>
    <col min="12298" max="12298" width="9.6640625" style="1" customWidth="1"/>
    <col min="12299" max="12299" width="10.109375" style="1" customWidth="1"/>
    <col min="12300" max="12300" width="9.33203125" style="1" customWidth="1"/>
    <col min="12301" max="12302" width="9.6640625" style="1" customWidth="1"/>
    <col min="12303" max="12304" width="9.5546875" style="1" customWidth="1"/>
    <col min="12305" max="12306" width="10" style="1" customWidth="1"/>
    <col min="12307" max="12307" width="12" style="1" customWidth="1"/>
    <col min="12308" max="12308" width="0" style="1" hidden="1" customWidth="1"/>
    <col min="12309" max="12309" width="12.109375" style="1" customWidth="1"/>
    <col min="12310" max="12310" width="11.33203125" style="1" customWidth="1"/>
    <col min="12311" max="12311" width="10.109375" style="1" customWidth="1"/>
    <col min="12312" max="12330" width="0" style="1" hidden="1" customWidth="1"/>
    <col min="12331" max="12533" width="9.109375" style="1"/>
    <col min="12534" max="12534" width="7.109375" style="1" customWidth="1"/>
    <col min="12535" max="12536" width="11.5546875" style="1" customWidth="1"/>
    <col min="12537" max="12537" width="11.6640625" style="1" customWidth="1"/>
    <col min="12538" max="12539" width="12" style="1" customWidth="1"/>
    <col min="12540" max="12540" width="11.44140625" style="1" customWidth="1"/>
    <col min="12541" max="12543" width="11.33203125" style="1" customWidth="1"/>
    <col min="12544" max="12545" width="12.5546875" style="1" customWidth="1"/>
    <col min="12546" max="12546" width="12.33203125" style="1" customWidth="1"/>
    <col min="12547" max="12548" width="11.5546875" style="1" customWidth="1"/>
    <col min="12549" max="12549" width="11.6640625" style="1" customWidth="1"/>
    <col min="12550" max="12550" width="2.109375" style="1" customWidth="1"/>
    <col min="12551" max="12551" width="8.5546875" style="1" customWidth="1"/>
    <col min="12552" max="12552" width="9.88671875" style="1" customWidth="1"/>
    <col min="12553" max="12553" width="8.6640625" style="1" customWidth="1"/>
    <col min="12554" max="12554" width="9.6640625" style="1" customWidth="1"/>
    <col min="12555" max="12555" width="10.109375" style="1" customWidth="1"/>
    <col min="12556" max="12556" width="9.33203125" style="1" customWidth="1"/>
    <col min="12557" max="12558" width="9.6640625" style="1" customWidth="1"/>
    <col min="12559" max="12560" width="9.5546875" style="1" customWidth="1"/>
    <col min="12561" max="12562" width="10" style="1" customWidth="1"/>
    <col min="12563" max="12563" width="12" style="1" customWidth="1"/>
    <col min="12564" max="12564" width="0" style="1" hidden="1" customWidth="1"/>
    <col min="12565" max="12565" width="12.109375" style="1" customWidth="1"/>
    <col min="12566" max="12566" width="11.33203125" style="1" customWidth="1"/>
    <col min="12567" max="12567" width="10.109375" style="1" customWidth="1"/>
    <col min="12568" max="12586" width="0" style="1" hidden="1" customWidth="1"/>
    <col min="12587" max="12789" width="9.109375" style="1"/>
    <col min="12790" max="12790" width="7.109375" style="1" customWidth="1"/>
    <col min="12791" max="12792" width="11.5546875" style="1" customWidth="1"/>
    <col min="12793" max="12793" width="11.6640625" style="1" customWidth="1"/>
    <col min="12794" max="12795" width="12" style="1" customWidth="1"/>
    <col min="12796" max="12796" width="11.44140625" style="1" customWidth="1"/>
    <col min="12797" max="12799" width="11.33203125" style="1" customWidth="1"/>
    <col min="12800" max="12801" width="12.5546875" style="1" customWidth="1"/>
    <col min="12802" max="12802" width="12.33203125" style="1" customWidth="1"/>
    <col min="12803" max="12804" width="11.5546875" style="1" customWidth="1"/>
    <col min="12805" max="12805" width="11.6640625" style="1" customWidth="1"/>
    <col min="12806" max="12806" width="2.109375" style="1" customWidth="1"/>
    <col min="12807" max="12807" width="8.5546875" style="1" customWidth="1"/>
    <col min="12808" max="12808" width="9.88671875" style="1" customWidth="1"/>
    <col min="12809" max="12809" width="8.6640625" style="1" customWidth="1"/>
    <col min="12810" max="12810" width="9.6640625" style="1" customWidth="1"/>
    <col min="12811" max="12811" width="10.109375" style="1" customWidth="1"/>
    <col min="12812" max="12812" width="9.33203125" style="1" customWidth="1"/>
    <col min="12813" max="12814" width="9.6640625" style="1" customWidth="1"/>
    <col min="12815" max="12816" width="9.5546875" style="1" customWidth="1"/>
    <col min="12817" max="12818" width="10" style="1" customWidth="1"/>
    <col min="12819" max="12819" width="12" style="1" customWidth="1"/>
    <col min="12820" max="12820" width="0" style="1" hidden="1" customWidth="1"/>
    <col min="12821" max="12821" width="12.109375" style="1" customWidth="1"/>
    <col min="12822" max="12822" width="11.33203125" style="1" customWidth="1"/>
    <col min="12823" max="12823" width="10.109375" style="1" customWidth="1"/>
    <col min="12824" max="12842" width="0" style="1" hidden="1" customWidth="1"/>
    <col min="12843" max="13045" width="9.109375" style="1"/>
    <col min="13046" max="13046" width="7.109375" style="1" customWidth="1"/>
    <col min="13047" max="13048" width="11.5546875" style="1" customWidth="1"/>
    <col min="13049" max="13049" width="11.6640625" style="1" customWidth="1"/>
    <col min="13050" max="13051" width="12" style="1" customWidth="1"/>
    <col min="13052" max="13052" width="11.44140625" style="1" customWidth="1"/>
    <col min="13053" max="13055" width="11.33203125" style="1" customWidth="1"/>
    <col min="13056" max="13057" width="12.5546875" style="1" customWidth="1"/>
    <col min="13058" max="13058" width="12.33203125" style="1" customWidth="1"/>
    <col min="13059" max="13060" width="11.5546875" style="1" customWidth="1"/>
    <col min="13061" max="13061" width="11.6640625" style="1" customWidth="1"/>
    <col min="13062" max="13062" width="2.109375" style="1" customWidth="1"/>
    <col min="13063" max="13063" width="8.5546875" style="1" customWidth="1"/>
    <col min="13064" max="13064" width="9.88671875" style="1" customWidth="1"/>
    <col min="13065" max="13065" width="8.6640625" style="1" customWidth="1"/>
    <col min="13066" max="13066" width="9.6640625" style="1" customWidth="1"/>
    <col min="13067" max="13067" width="10.109375" style="1" customWidth="1"/>
    <col min="13068" max="13068" width="9.33203125" style="1" customWidth="1"/>
    <col min="13069" max="13070" width="9.6640625" style="1" customWidth="1"/>
    <col min="13071" max="13072" width="9.5546875" style="1" customWidth="1"/>
    <col min="13073" max="13074" width="10" style="1" customWidth="1"/>
    <col min="13075" max="13075" width="12" style="1" customWidth="1"/>
    <col min="13076" max="13076" width="0" style="1" hidden="1" customWidth="1"/>
    <col min="13077" max="13077" width="12.109375" style="1" customWidth="1"/>
    <col min="13078" max="13078" width="11.33203125" style="1" customWidth="1"/>
    <col min="13079" max="13079" width="10.109375" style="1" customWidth="1"/>
    <col min="13080" max="13098" width="0" style="1" hidden="1" customWidth="1"/>
    <col min="13099" max="13301" width="9.109375" style="1"/>
    <col min="13302" max="13302" width="7.109375" style="1" customWidth="1"/>
    <col min="13303" max="13304" width="11.5546875" style="1" customWidth="1"/>
    <col min="13305" max="13305" width="11.6640625" style="1" customWidth="1"/>
    <col min="13306" max="13307" width="12" style="1" customWidth="1"/>
    <col min="13308" max="13308" width="11.44140625" style="1" customWidth="1"/>
    <col min="13309" max="13311" width="11.33203125" style="1" customWidth="1"/>
    <col min="13312" max="13313" width="12.5546875" style="1" customWidth="1"/>
    <col min="13314" max="13314" width="12.33203125" style="1" customWidth="1"/>
    <col min="13315" max="13316" width="11.5546875" style="1" customWidth="1"/>
    <col min="13317" max="13317" width="11.6640625" style="1" customWidth="1"/>
    <col min="13318" max="13318" width="2.109375" style="1" customWidth="1"/>
    <col min="13319" max="13319" width="8.5546875" style="1" customWidth="1"/>
    <col min="13320" max="13320" width="9.88671875" style="1" customWidth="1"/>
    <col min="13321" max="13321" width="8.6640625" style="1" customWidth="1"/>
    <col min="13322" max="13322" width="9.6640625" style="1" customWidth="1"/>
    <col min="13323" max="13323" width="10.109375" style="1" customWidth="1"/>
    <col min="13324" max="13324" width="9.33203125" style="1" customWidth="1"/>
    <col min="13325" max="13326" width="9.6640625" style="1" customWidth="1"/>
    <col min="13327" max="13328" width="9.5546875" style="1" customWidth="1"/>
    <col min="13329" max="13330" width="10" style="1" customWidth="1"/>
    <col min="13331" max="13331" width="12" style="1" customWidth="1"/>
    <col min="13332" max="13332" width="0" style="1" hidden="1" customWidth="1"/>
    <col min="13333" max="13333" width="12.109375" style="1" customWidth="1"/>
    <col min="13334" max="13334" width="11.33203125" style="1" customWidth="1"/>
    <col min="13335" max="13335" width="10.109375" style="1" customWidth="1"/>
    <col min="13336" max="13354" width="0" style="1" hidden="1" customWidth="1"/>
    <col min="13355" max="13557" width="9.109375" style="1"/>
    <col min="13558" max="13558" width="7.109375" style="1" customWidth="1"/>
    <col min="13559" max="13560" width="11.5546875" style="1" customWidth="1"/>
    <col min="13561" max="13561" width="11.6640625" style="1" customWidth="1"/>
    <col min="13562" max="13563" width="12" style="1" customWidth="1"/>
    <col min="13564" max="13564" width="11.44140625" style="1" customWidth="1"/>
    <col min="13565" max="13567" width="11.33203125" style="1" customWidth="1"/>
    <col min="13568" max="13569" width="12.5546875" style="1" customWidth="1"/>
    <col min="13570" max="13570" width="12.33203125" style="1" customWidth="1"/>
    <col min="13571" max="13572" width="11.5546875" style="1" customWidth="1"/>
    <col min="13573" max="13573" width="11.6640625" style="1" customWidth="1"/>
    <col min="13574" max="13574" width="2.109375" style="1" customWidth="1"/>
    <col min="13575" max="13575" width="8.5546875" style="1" customWidth="1"/>
    <col min="13576" max="13576" width="9.88671875" style="1" customWidth="1"/>
    <col min="13577" max="13577" width="8.6640625" style="1" customWidth="1"/>
    <col min="13578" max="13578" width="9.6640625" style="1" customWidth="1"/>
    <col min="13579" max="13579" width="10.109375" style="1" customWidth="1"/>
    <col min="13580" max="13580" width="9.33203125" style="1" customWidth="1"/>
    <col min="13581" max="13582" width="9.6640625" style="1" customWidth="1"/>
    <col min="13583" max="13584" width="9.5546875" style="1" customWidth="1"/>
    <col min="13585" max="13586" width="10" style="1" customWidth="1"/>
    <col min="13587" max="13587" width="12" style="1" customWidth="1"/>
    <col min="13588" max="13588" width="0" style="1" hidden="1" customWidth="1"/>
    <col min="13589" max="13589" width="12.109375" style="1" customWidth="1"/>
    <col min="13590" max="13590" width="11.33203125" style="1" customWidth="1"/>
    <col min="13591" max="13591" width="10.109375" style="1" customWidth="1"/>
    <col min="13592" max="13610" width="0" style="1" hidden="1" customWidth="1"/>
    <col min="13611" max="13813" width="9.109375" style="1"/>
    <col min="13814" max="13814" width="7.109375" style="1" customWidth="1"/>
    <col min="13815" max="13816" width="11.5546875" style="1" customWidth="1"/>
    <col min="13817" max="13817" width="11.6640625" style="1" customWidth="1"/>
    <col min="13818" max="13819" width="12" style="1" customWidth="1"/>
    <col min="13820" max="13820" width="11.44140625" style="1" customWidth="1"/>
    <col min="13821" max="13823" width="11.33203125" style="1" customWidth="1"/>
    <col min="13824" max="13825" width="12.5546875" style="1" customWidth="1"/>
    <col min="13826" max="13826" width="12.33203125" style="1" customWidth="1"/>
    <col min="13827" max="13828" width="11.5546875" style="1" customWidth="1"/>
    <col min="13829" max="13829" width="11.6640625" style="1" customWidth="1"/>
    <col min="13830" max="13830" width="2.109375" style="1" customWidth="1"/>
    <col min="13831" max="13831" width="8.5546875" style="1" customWidth="1"/>
    <col min="13832" max="13832" width="9.88671875" style="1" customWidth="1"/>
    <col min="13833" max="13833" width="8.6640625" style="1" customWidth="1"/>
    <col min="13834" max="13834" width="9.6640625" style="1" customWidth="1"/>
    <col min="13835" max="13835" width="10.109375" style="1" customWidth="1"/>
    <col min="13836" max="13836" width="9.33203125" style="1" customWidth="1"/>
    <col min="13837" max="13838" width="9.6640625" style="1" customWidth="1"/>
    <col min="13839" max="13840" width="9.5546875" style="1" customWidth="1"/>
    <col min="13841" max="13842" width="10" style="1" customWidth="1"/>
    <col min="13843" max="13843" width="12" style="1" customWidth="1"/>
    <col min="13844" max="13844" width="0" style="1" hidden="1" customWidth="1"/>
    <col min="13845" max="13845" width="12.109375" style="1" customWidth="1"/>
    <col min="13846" max="13846" width="11.33203125" style="1" customWidth="1"/>
    <col min="13847" max="13847" width="10.109375" style="1" customWidth="1"/>
    <col min="13848" max="13866" width="0" style="1" hidden="1" customWidth="1"/>
    <col min="13867" max="14069" width="9.109375" style="1"/>
    <col min="14070" max="14070" width="7.109375" style="1" customWidth="1"/>
    <col min="14071" max="14072" width="11.5546875" style="1" customWidth="1"/>
    <col min="14073" max="14073" width="11.6640625" style="1" customWidth="1"/>
    <col min="14074" max="14075" width="12" style="1" customWidth="1"/>
    <col min="14076" max="14076" width="11.44140625" style="1" customWidth="1"/>
    <col min="14077" max="14079" width="11.33203125" style="1" customWidth="1"/>
    <col min="14080" max="14081" width="12.5546875" style="1" customWidth="1"/>
    <col min="14082" max="14082" width="12.33203125" style="1" customWidth="1"/>
    <col min="14083" max="14084" width="11.5546875" style="1" customWidth="1"/>
    <col min="14085" max="14085" width="11.6640625" style="1" customWidth="1"/>
    <col min="14086" max="14086" width="2.109375" style="1" customWidth="1"/>
    <col min="14087" max="14087" width="8.5546875" style="1" customWidth="1"/>
    <col min="14088" max="14088" width="9.88671875" style="1" customWidth="1"/>
    <col min="14089" max="14089" width="8.6640625" style="1" customWidth="1"/>
    <col min="14090" max="14090" width="9.6640625" style="1" customWidth="1"/>
    <col min="14091" max="14091" width="10.109375" style="1" customWidth="1"/>
    <col min="14092" max="14092" width="9.33203125" style="1" customWidth="1"/>
    <col min="14093" max="14094" width="9.6640625" style="1" customWidth="1"/>
    <col min="14095" max="14096" width="9.5546875" style="1" customWidth="1"/>
    <col min="14097" max="14098" width="10" style="1" customWidth="1"/>
    <col min="14099" max="14099" width="12" style="1" customWidth="1"/>
    <col min="14100" max="14100" width="0" style="1" hidden="1" customWidth="1"/>
    <col min="14101" max="14101" width="12.109375" style="1" customWidth="1"/>
    <col min="14102" max="14102" width="11.33203125" style="1" customWidth="1"/>
    <col min="14103" max="14103" width="10.109375" style="1" customWidth="1"/>
    <col min="14104" max="14122" width="0" style="1" hidden="1" customWidth="1"/>
    <col min="14123" max="14325" width="9.109375" style="1"/>
    <col min="14326" max="14326" width="7.109375" style="1" customWidth="1"/>
    <col min="14327" max="14328" width="11.5546875" style="1" customWidth="1"/>
    <col min="14329" max="14329" width="11.6640625" style="1" customWidth="1"/>
    <col min="14330" max="14331" width="12" style="1" customWidth="1"/>
    <col min="14332" max="14332" width="11.44140625" style="1" customWidth="1"/>
    <col min="14333" max="14335" width="11.33203125" style="1" customWidth="1"/>
    <col min="14336" max="14337" width="12.5546875" style="1" customWidth="1"/>
    <col min="14338" max="14338" width="12.33203125" style="1" customWidth="1"/>
    <col min="14339" max="14340" width="11.5546875" style="1" customWidth="1"/>
    <col min="14341" max="14341" width="11.6640625" style="1" customWidth="1"/>
    <col min="14342" max="14342" width="2.109375" style="1" customWidth="1"/>
    <col min="14343" max="14343" width="8.5546875" style="1" customWidth="1"/>
    <col min="14344" max="14344" width="9.88671875" style="1" customWidth="1"/>
    <col min="14345" max="14345" width="8.6640625" style="1" customWidth="1"/>
    <col min="14346" max="14346" width="9.6640625" style="1" customWidth="1"/>
    <col min="14347" max="14347" width="10.109375" style="1" customWidth="1"/>
    <col min="14348" max="14348" width="9.33203125" style="1" customWidth="1"/>
    <col min="14349" max="14350" width="9.6640625" style="1" customWidth="1"/>
    <col min="14351" max="14352" width="9.5546875" style="1" customWidth="1"/>
    <col min="14353" max="14354" width="10" style="1" customWidth="1"/>
    <col min="14355" max="14355" width="12" style="1" customWidth="1"/>
    <col min="14356" max="14356" width="0" style="1" hidden="1" customWidth="1"/>
    <col min="14357" max="14357" width="12.109375" style="1" customWidth="1"/>
    <col min="14358" max="14358" width="11.33203125" style="1" customWidth="1"/>
    <col min="14359" max="14359" width="10.109375" style="1" customWidth="1"/>
    <col min="14360" max="14378" width="0" style="1" hidden="1" customWidth="1"/>
    <col min="14379" max="14581" width="9.109375" style="1"/>
    <col min="14582" max="14582" width="7.109375" style="1" customWidth="1"/>
    <col min="14583" max="14584" width="11.5546875" style="1" customWidth="1"/>
    <col min="14585" max="14585" width="11.6640625" style="1" customWidth="1"/>
    <col min="14586" max="14587" width="12" style="1" customWidth="1"/>
    <col min="14588" max="14588" width="11.44140625" style="1" customWidth="1"/>
    <col min="14589" max="14591" width="11.33203125" style="1" customWidth="1"/>
    <col min="14592" max="14593" width="12.5546875" style="1" customWidth="1"/>
    <col min="14594" max="14594" width="12.33203125" style="1" customWidth="1"/>
    <col min="14595" max="14596" width="11.5546875" style="1" customWidth="1"/>
    <col min="14597" max="14597" width="11.6640625" style="1" customWidth="1"/>
    <col min="14598" max="14598" width="2.109375" style="1" customWidth="1"/>
    <col min="14599" max="14599" width="8.5546875" style="1" customWidth="1"/>
    <col min="14600" max="14600" width="9.88671875" style="1" customWidth="1"/>
    <col min="14601" max="14601" width="8.6640625" style="1" customWidth="1"/>
    <col min="14602" max="14602" width="9.6640625" style="1" customWidth="1"/>
    <col min="14603" max="14603" width="10.109375" style="1" customWidth="1"/>
    <col min="14604" max="14604" width="9.33203125" style="1" customWidth="1"/>
    <col min="14605" max="14606" width="9.6640625" style="1" customWidth="1"/>
    <col min="14607" max="14608" width="9.5546875" style="1" customWidth="1"/>
    <col min="14609" max="14610" width="10" style="1" customWidth="1"/>
    <col min="14611" max="14611" width="12" style="1" customWidth="1"/>
    <col min="14612" max="14612" width="0" style="1" hidden="1" customWidth="1"/>
    <col min="14613" max="14613" width="12.109375" style="1" customWidth="1"/>
    <col min="14614" max="14614" width="11.33203125" style="1" customWidth="1"/>
    <col min="14615" max="14615" width="10.109375" style="1" customWidth="1"/>
    <col min="14616" max="14634" width="0" style="1" hidden="1" customWidth="1"/>
    <col min="14635" max="14837" width="9.109375" style="1"/>
    <col min="14838" max="14838" width="7.109375" style="1" customWidth="1"/>
    <col min="14839" max="14840" width="11.5546875" style="1" customWidth="1"/>
    <col min="14841" max="14841" width="11.6640625" style="1" customWidth="1"/>
    <col min="14842" max="14843" width="12" style="1" customWidth="1"/>
    <col min="14844" max="14844" width="11.44140625" style="1" customWidth="1"/>
    <col min="14845" max="14847" width="11.33203125" style="1" customWidth="1"/>
    <col min="14848" max="14849" width="12.5546875" style="1" customWidth="1"/>
    <col min="14850" max="14850" width="12.33203125" style="1" customWidth="1"/>
    <col min="14851" max="14852" width="11.5546875" style="1" customWidth="1"/>
    <col min="14853" max="14853" width="11.6640625" style="1" customWidth="1"/>
    <col min="14854" max="14854" width="2.109375" style="1" customWidth="1"/>
    <col min="14855" max="14855" width="8.5546875" style="1" customWidth="1"/>
    <col min="14856" max="14856" width="9.88671875" style="1" customWidth="1"/>
    <col min="14857" max="14857" width="8.6640625" style="1" customWidth="1"/>
    <col min="14858" max="14858" width="9.6640625" style="1" customWidth="1"/>
    <col min="14859" max="14859" width="10.109375" style="1" customWidth="1"/>
    <col min="14860" max="14860" width="9.33203125" style="1" customWidth="1"/>
    <col min="14861" max="14862" width="9.6640625" style="1" customWidth="1"/>
    <col min="14863" max="14864" width="9.5546875" style="1" customWidth="1"/>
    <col min="14865" max="14866" width="10" style="1" customWidth="1"/>
    <col min="14867" max="14867" width="12" style="1" customWidth="1"/>
    <col min="14868" max="14868" width="0" style="1" hidden="1" customWidth="1"/>
    <col min="14869" max="14869" width="12.109375" style="1" customWidth="1"/>
    <col min="14870" max="14870" width="11.33203125" style="1" customWidth="1"/>
    <col min="14871" max="14871" width="10.109375" style="1" customWidth="1"/>
    <col min="14872" max="14890" width="0" style="1" hidden="1" customWidth="1"/>
    <col min="14891" max="15093" width="9.109375" style="1"/>
    <col min="15094" max="15094" width="7.109375" style="1" customWidth="1"/>
    <col min="15095" max="15096" width="11.5546875" style="1" customWidth="1"/>
    <col min="15097" max="15097" width="11.6640625" style="1" customWidth="1"/>
    <col min="15098" max="15099" width="12" style="1" customWidth="1"/>
    <col min="15100" max="15100" width="11.44140625" style="1" customWidth="1"/>
    <col min="15101" max="15103" width="11.33203125" style="1" customWidth="1"/>
    <col min="15104" max="15105" width="12.5546875" style="1" customWidth="1"/>
    <col min="15106" max="15106" width="12.33203125" style="1" customWidth="1"/>
    <col min="15107" max="15108" width="11.5546875" style="1" customWidth="1"/>
    <col min="15109" max="15109" width="11.6640625" style="1" customWidth="1"/>
    <col min="15110" max="15110" width="2.109375" style="1" customWidth="1"/>
    <col min="15111" max="15111" width="8.5546875" style="1" customWidth="1"/>
    <col min="15112" max="15112" width="9.88671875" style="1" customWidth="1"/>
    <col min="15113" max="15113" width="8.6640625" style="1" customWidth="1"/>
    <col min="15114" max="15114" width="9.6640625" style="1" customWidth="1"/>
    <col min="15115" max="15115" width="10.109375" style="1" customWidth="1"/>
    <col min="15116" max="15116" width="9.33203125" style="1" customWidth="1"/>
    <col min="15117" max="15118" width="9.6640625" style="1" customWidth="1"/>
    <col min="15119" max="15120" width="9.5546875" style="1" customWidth="1"/>
    <col min="15121" max="15122" width="10" style="1" customWidth="1"/>
    <col min="15123" max="15123" width="12" style="1" customWidth="1"/>
    <col min="15124" max="15124" width="0" style="1" hidden="1" customWidth="1"/>
    <col min="15125" max="15125" width="12.109375" style="1" customWidth="1"/>
    <col min="15126" max="15126" width="11.33203125" style="1" customWidth="1"/>
    <col min="15127" max="15127" width="10.109375" style="1" customWidth="1"/>
    <col min="15128" max="15146" width="0" style="1" hidden="1" customWidth="1"/>
    <col min="15147" max="15349" width="9.109375" style="1"/>
    <col min="15350" max="15350" width="7.109375" style="1" customWidth="1"/>
    <col min="15351" max="15352" width="11.5546875" style="1" customWidth="1"/>
    <col min="15353" max="15353" width="11.6640625" style="1" customWidth="1"/>
    <col min="15354" max="15355" width="12" style="1" customWidth="1"/>
    <col min="15356" max="15356" width="11.44140625" style="1" customWidth="1"/>
    <col min="15357" max="15359" width="11.33203125" style="1" customWidth="1"/>
    <col min="15360" max="15361" width="12.5546875" style="1" customWidth="1"/>
    <col min="15362" max="15362" width="12.33203125" style="1" customWidth="1"/>
    <col min="15363" max="15364" width="11.5546875" style="1" customWidth="1"/>
    <col min="15365" max="15365" width="11.6640625" style="1" customWidth="1"/>
    <col min="15366" max="15366" width="2.109375" style="1" customWidth="1"/>
    <col min="15367" max="15367" width="8.5546875" style="1" customWidth="1"/>
    <col min="15368" max="15368" width="9.88671875" style="1" customWidth="1"/>
    <col min="15369" max="15369" width="8.6640625" style="1" customWidth="1"/>
    <col min="15370" max="15370" width="9.6640625" style="1" customWidth="1"/>
    <col min="15371" max="15371" width="10.109375" style="1" customWidth="1"/>
    <col min="15372" max="15372" width="9.33203125" style="1" customWidth="1"/>
    <col min="15373" max="15374" width="9.6640625" style="1" customWidth="1"/>
    <col min="15375" max="15376" width="9.5546875" style="1" customWidth="1"/>
    <col min="15377" max="15378" width="10" style="1" customWidth="1"/>
    <col min="15379" max="15379" width="12" style="1" customWidth="1"/>
    <col min="15380" max="15380" width="0" style="1" hidden="1" customWidth="1"/>
    <col min="15381" max="15381" width="12.109375" style="1" customWidth="1"/>
    <col min="15382" max="15382" width="11.33203125" style="1" customWidth="1"/>
    <col min="15383" max="15383" width="10.109375" style="1" customWidth="1"/>
    <col min="15384" max="15402" width="0" style="1" hidden="1" customWidth="1"/>
    <col min="15403" max="15605" width="9.109375" style="1"/>
    <col min="15606" max="15606" width="7.109375" style="1" customWidth="1"/>
    <col min="15607" max="15608" width="11.5546875" style="1" customWidth="1"/>
    <col min="15609" max="15609" width="11.6640625" style="1" customWidth="1"/>
    <col min="15610" max="15611" width="12" style="1" customWidth="1"/>
    <col min="15612" max="15612" width="11.44140625" style="1" customWidth="1"/>
    <col min="15613" max="15615" width="11.33203125" style="1" customWidth="1"/>
    <col min="15616" max="15617" width="12.5546875" style="1" customWidth="1"/>
    <col min="15618" max="15618" width="12.33203125" style="1" customWidth="1"/>
    <col min="15619" max="15620" width="11.5546875" style="1" customWidth="1"/>
    <col min="15621" max="15621" width="11.6640625" style="1" customWidth="1"/>
    <col min="15622" max="15622" width="2.109375" style="1" customWidth="1"/>
    <col min="15623" max="15623" width="8.5546875" style="1" customWidth="1"/>
    <col min="15624" max="15624" width="9.88671875" style="1" customWidth="1"/>
    <col min="15625" max="15625" width="8.6640625" style="1" customWidth="1"/>
    <col min="15626" max="15626" width="9.6640625" style="1" customWidth="1"/>
    <col min="15627" max="15627" width="10.109375" style="1" customWidth="1"/>
    <col min="15628" max="15628" width="9.33203125" style="1" customWidth="1"/>
    <col min="15629" max="15630" width="9.6640625" style="1" customWidth="1"/>
    <col min="15631" max="15632" width="9.5546875" style="1" customWidth="1"/>
    <col min="15633" max="15634" width="10" style="1" customWidth="1"/>
    <col min="15635" max="15635" width="12" style="1" customWidth="1"/>
    <col min="15636" max="15636" width="0" style="1" hidden="1" customWidth="1"/>
    <col min="15637" max="15637" width="12.109375" style="1" customWidth="1"/>
    <col min="15638" max="15638" width="11.33203125" style="1" customWidth="1"/>
    <col min="15639" max="15639" width="10.109375" style="1" customWidth="1"/>
    <col min="15640" max="15658" width="0" style="1" hidden="1" customWidth="1"/>
    <col min="15659" max="15861" width="9.109375" style="1"/>
    <col min="15862" max="15862" width="7.109375" style="1" customWidth="1"/>
    <col min="15863" max="15864" width="11.5546875" style="1" customWidth="1"/>
    <col min="15865" max="15865" width="11.6640625" style="1" customWidth="1"/>
    <col min="15866" max="15867" width="12" style="1" customWidth="1"/>
    <col min="15868" max="15868" width="11.44140625" style="1" customWidth="1"/>
    <col min="15869" max="15871" width="11.33203125" style="1" customWidth="1"/>
    <col min="15872" max="15873" width="12.5546875" style="1" customWidth="1"/>
    <col min="15874" max="15874" width="12.33203125" style="1" customWidth="1"/>
    <col min="15875" max="15876" width="11.5546875" style="1" customWidth="1"/>
    <col min="15877" max="15877" width="11.6640625" style="1" customWidth="1"/>
    <col min="15878" max="15878" width="2.109375" style="1" customWidth="1"/>
    <col min="15879" max="15879" width="8.5546875" style="1" customWidth="1"/>
    <col min="15880" max="15880" width="9.88671875" style="1" customWidth="1"/>
    <col min="15881" max="15881" width="8.6640625" style="1" customWidth="1"/>
    <col min="15882" max="15882" width="9.6640625" style="1" customWidth="1"/>
    <col min="15883" max="15883" width="10.109375" style="1" customWidth="1"/>
    <col min="15884" max="15884" width="9.33203125" style="1" customWidth="1"/>
    <col min="15885" max="15886" width="9.6640625" style="1" customWidth="1"/>
    <col min="15887" max="15888" width="9.5546875" style="1" customWidth="1"/>
    <col min="15889" max="15890" width="10" style="1" customWidth="1"/>
    <col min="15891" max="15891" width="12" style="1" customWidth="1"/>
    <col min="15892" max="15892" width="0" style="1" hidden="1" customWidth="1"/>
    <col min="15893" max="15893" width="12.109375" style="1" customWidth="1"/>
    <col min="15894" max="15894" width="11.33203125" style="1" customWidth="1"/>
    <col min="15895" max="15895" width="10.109375" style="1" customWidth="1"/>
    <col min="15896" max="15914" width="0" style="1" hidden="1" customWidth="1"/>
    <col min="15915" max="16117" width="9.109375" style="1"/>
    <col min="16118" max="16118" width="7.109375" style="1" customWidth="1"/>
    <col min="16119" max="16120" width="11.5546875" style="1" customWidth="1"/>
    <col min="16121" max="16121" width="11.6640625" style="1" customWidth="1"/>
    <col min="16122" max="16123" width="12" style="1" customWidth="1"/>
    <col min="16124" max="16124" width="11.44140625" style="1" customWidth="1"/>
    <col min="16125" max="16127" width="11.33203125" style="1" customWidth="1"/>
    <col min="16128" max="16129" width="12.5546875" style="1" customWidth="1"/>
    <col min="16130" max="16130" width="12.33203125" style="1" customWidth="1"/>
    <col min="16131" max="16132" width="11.5546875" style="1" customWidth="1"/>
    <col min="16133" max="16133" width="11.6640625" style="1" customWidth="1"/>
    <col min="16134" max="16134" width="2.109375" style="1" customWidth="1"/>
    <col min="16135" max="16135" width="8.5546875" style="1" customWidth="1"/>
    <col min="16136" max="16136" width="9.88671875" style="1" customWidth="1"/>
    <col min="16137" max="16137" width="8.6640625" style="1" customWidth="1"/>
    <col min="16138" max="16138" width="9.6640625" style="1" customWidth="1"/>
    <col min="16139" max="16139" width="10.109375" style="1" customWidth="1"/>
    <col min="16140" max="16140" width="9.33203125" style="1" customWidth="1"/>
    <col min="16141" max="16142" width="9.6640625" style="1" customWidth="1"/>
    <col min="16143" max="16144" width="9.5546875" style="1" customWidth="1"/>
    <col min="16145" max="16146" width="10" style="1" customWidth="1"/>
    <col min="16147" max="16147" width="12" style="1" customWidth="1"/>
    <col min="16148" max="16148" width="0" style="1" hidden="1" customWidth="1"/>
    <col min="16149" max="16149" width="12.109375" style="1" customWidth="1"/>
    <col min="16150" max="16150" width="11.33203125" style="1" customWidth="1"/>
    <col min="16151" max="16151" width="10.109375" style="1" customWidth="1"/>
    <col min="16152" max="16170" width="0" style="1" hidden="1" customWidth="1"/>
    <col min="16171" max="16384" width="9.109375" style="1"/>
  </cols>
  <sheetData>
    <row r="1" spans="2:41" ht="15.6" collapsed="1">
      <c r="Y1" s="1">
        <v>93290</v>
      </c>
      <c r="AC1" s="3" t="e">
        <f>AN4&amp;" дней "&amp;VLOOKUP(AO1,[1]БАЛАНСЫ!A431:E442,3,FALSE)&amp;" " &amp;#REF!</f>
        <v>#REF!</v>
      </c>
      <c r="AD1" s="4"/>
      <c r="AE1" s="5"/>
      <c r="AF1" s="6"/>
      <c r="AG1" s="7"/>
      <c r="AH1" s="6"/>
      <c r="AI1" s="8"/>
      <c r="AJ1" s="9"/>
      <c r="AK1" s="10"/>
      <c r="AL1" s="11"/>
      <c r="AM1" s="10"/>
      <c r="AN1" s="10" t="s">
        <v>4</v>
      </c>
      <c r="AO1" s="10">
        <f>[1]БАЛАНСЫ!H1</f>
        <v>3</v>
      </c>
    </row>
    <row r="2" spans="2:41" ht="21" customHeight="1">
      <c r="B2" s="499" t="s">
        <v>73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174"/>
      <c r="R2" s="174"/>
      <c r="S2" s="174"/>
      <c r="T2" s="174"/>
      <c r="U2" s="174"/>
      <c r="V2" s="174"/>
      <c r="AC2" s="33"/>
      <c r="AD2" s="140"/>
      <c r="AE2" s="141"/>
      <c r="AF2" s="121"/>
      <c r="AG2" s="142"/>
      <c r="AH2" s="121"/>
      <c r="AI2" s="143"/>
      <c r="AJ2" s="116"/>
      <c r="AK2" s="10"/>
      <c r="AL2" s="11"/>
      <c r="AM2" s="10"/>
      <c r="AN2" s="10"/>
      <c r="AO2" s="10"/>
    </row>
    <row r="3" spans="2:41" ht="16.2" thickBot="1">
      <c r="B3" s="175"/>
      <c r="C3" s="176"/>
      <c r="D3" s="176"/>
      <c r="E3" s="176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AC3" s="33"/>
      <c r="AD3" s="140"/>
      <c r="AE3" s="141"/>
      <c r="AF3" s="121"/>
      <c r="AG3" s="142"/>
      <c r="AH3" s="121"/>
      <c r="AI3" s="143"/>
      <c r="AJ3" s="116"/>
      <c r="AK3" s="10"/>
      <c r="AL3" s="11"/>
      <c r="AM3" s="10"/>
      <c r="AN3" s="10"/>
      <c r="AO3" s="10"/>
    </row>
    <row r="4" spans="2:41" ht="45" customHeight="1" thickBot="1">
      <c r="B4" s="626" t="s">
        <v>63</v>
      </c>
      <c r="C4" s="613" t="s">
        <v>68</v>
      </c>
      <c r="D4" s="614"/>
      <c r="E4" s="617" t="s">
        <v>69</v>
      </c>
      <c r="F4" s="610" t="s">
        <v>11</v>
      </c>
      <c r="G4" s="611"/>
      <c r="H4" s="611"/>
      <c r="I4" s="611"/>
      <c r="J4" s="611"/>
      <c r="K4" s="611"/>
      <c r="L4" s="611"/>
      <c r="M4" s="611"/>
      <c r="N4" s="611"/>
      <c r="O4" s="612"/>
      <c r="P4" s="615" t="s">
        <v>70</v>
      </c>
      <c r="Q4" s="606" t="s">
        <v>12</v>
      </c>
      <c r="R4" s="607"/>
      <c r="S4" s="631" t="s">
        <v>3</v>
      </c>
      <c r="T4" s="632"/>
      <c r="U4" s="627" t="s">
        <v>62</v>
      </c>
      <c r="V4" s="628"/>
      <c r="W4" s="476" t="s">
        <v>13</v>
      </c>
      <c r="Y4" s="481"/>
      <c r="Z4" s="481"/>
      <c r="AA4" s="481"/>
      <c r="AC4" s="13" t="s">
        <v>14</v>
      </c>
      <c r="AD4" s="14" t="s">
        <v>15</v>
      </c>
      <c r="AE4" s="14" t="s">
        <v>16</v>
      </c>
      <c r="AF4" s="15" t="s">
        <v>17</v>
      </c>
      <c r="AG4" s="14" t="s">
        <v>18</v>
      </c>
      <c r="AH4" s="16" t="s">
        <v>19</v>
      </c>
      <c r="AI4" s="17" t="s">
        <v>20</v>
      </c>
      <c r="AJ4" s="18" t="s">
        <v>21</v>
      </c>
      <c r="AK4" s="19" t="s">
        <v>22</v>
      </c>
      <c r="AL4" s="20" t="s">
        <v>23</v>
      </c>
      <c r="AM4" s="21" t="s">
        <v>24</v>
      </c>
      <c r="AN4" s="12">
        <f>+[1]БАЛАНСЫ!H3</f>
        <v>12</v>
      </c>
      <c r="AO4" s="12">
        <f>VLOOKUP(AO1,[1]БАЛАНСЫ!A431:E442,5,FALSE)</f>
        <v>31</v>
      </c>
    </row>
    <row r="5" spans="2:41" ht="15.75" customHeight="1" thickBot="1">
      <c r="B5" s="513"/>
      <c r="C5" s="184" t="s">
        <v>72</v>
      </c>
      <c r="D5" s="185" t="s">
        <v>71</v>
      </c>
      <c r="E5" s="618"/>
      <c r="F5" s="619" t="s">
        <v>61</v>
      </c>
      <c r="G5" s="620"/>
      <c r="H5" s="621" t="s">
        <v>32</v>
      </c>
      <c r="I5" s="621"/>
      <c r="J5" s="622" t="s">
        <v>33</v>
      </c>
      <c r="K5" s="622"/>
      <c r="L5" s="623" t="s">
        <v>34</v>
      </c>
      <c r="M5" s="623"/>
      <c r="N5" s="624" t="s">
        <v>60</v>
      </c>
      <c r="O5" s="625"/>
      <c r="P5" s="616"/>
      <c r="Q5" s="608"/>
      <c r="R5" s="609"/>
      <c r="S5" s="633"/>
      <c r="T5" s="634"/>
      <c r="U5" s="629"/>
      <c r="V5" s="630"/>
      <c r="W5" s="477"/>
      <c r="Y5" s="635"/>
      <c r="Z5" s="635"/>
      <c r="AA5" s="635"/>
      <c r="AB5" s="22"/>
      <c r="AC5" s="23" t="s">
        <v>35</v>
      </c>
      <c r="AD5" s="24">
        <f>[1]КислПл!B35</f>
        <v>2000</v>
      </c>
      <c r="AE5" s="25">
        <f>[2]КислПл!B35/1000</f>
        <v>2</v>
      </c>
      <c r="AF5" s="26">
        <f>AE5*AD5</f>
        <v>4000</v>
      </c>
      <c r="AG5" s="27">
        <v>614101</v>
      </c>
      <c r="AH5" s="28">
        <v>14111</v>
      </c>
      <c r="AI5" s="29">
        <f>AF5</f>
        <v>4000</v>
      </c>
      <c r="AJ5" s="30">
        <f>AI5/AE5</f>
        <v>2000</v>
      </c>
      <c r="AK5" s="31">
        <f>AI5-AF5</f>
        <v>0</v>
      </c>
      <c r="AL5" s="32"/>
      <c r="AM5" s="9"/>
      <c r="AN5" s="33"/>
      <c r="AO5" s="10"/>
    </row>
    <row r="6" spans="2:41" ht="33.75" customHeight="1" thickBot="1">
      <c r="B6" s="513"/>
      <c r="C6" s="186" t="s">
        <v>65</v>
      </c>
      <c r="D6" s="187" t="s">
        <v>65</v>
      </c>
      <c r="E6" s="196" t="s">
        <v>65</v>
      </c>
      <c r="F6" s="201" t="s">
        <v>31</v>
      </c>
      <c r="G6" s="178" t="s">
        <v>66</v>
      </c>
      <c r="H6" s="179" t="s">
        <v>31</v>
      </c>
      <c r="I6" s="179" t="s">
        <v>66</v>
      </c>
      <c r="J6" s="180" t="s">
        <v>31</v>
      </c>
      <c r="K6" s="180" t="s">
        <v>66</v>
      </c>
      <c r="L6" s="181" t="s">
        <v>31</v>
      </c>
      <c r="M6" s="181" t="s">
        <v>66</v>
      </c>
      <c r="N6" s="181" t="s">
        <v>31</v>
      </c>
      <c r="O6" s="202" t="s">
        <v>66</v>
      </c>
      <c r="P6" s="206" t="s">
        <v>65</v>
      </c>
      <c r="Q6" s="207" t="s">
        <v>31</v>
      </c>
      <c r="R6" s="208" t="s">
        <v>67</v>
      </c>
      <c r="S6" s="209" t="s">
        <v>31</v>
      </c>
      <c r="T6" s="210" t="s">
        <v>65</v>
      </c>
      <c r="U6" s="211" t="s">
        <v>31</v>
      </c>
      <c r="V6" s="212" t="s">
        <v>65</v>
      </c>
      <c r="W6" s="477"/>
      <c r="Y6" s="36"/>
      <c r="Z6" s="36"/>
      <c r="AA6" s="36"/>
      <c r="AB6" s="22"/>
      <c r="AC6" s="23"/>
      <c r="AD6" s="24"/>
      <c r="AE6" s="25"/>
      <c r="AF6" s="26"/>
      <c r="AG6" s="27"/>
      <c r="AH6" s="28"/>
      <c r="AI6" s="29"/>
      <c r="AJ6" s="30"/>
      <c r="AK6" s="31"/>
      <c r="AL6" s="32"/>
      <c r="AM6" s="9"/>
      <c r="AN6" s="33"/>
      <c r="AO6" s="10"/>
    </row>
    <row r="7" spans="2:41" ht="30" customHeight="1" thickBot="1">
      <c r="B7" s="513"/>
      <c r="C7" s="34" t="s">
        <v>2</v>
      </c>
      <c r="D7" s="170" t="s">
        <v>2</v>
      </c>
      <c r="E7" s="35" t="s">
        <v>2</v>
      </c>
      <c r="F7" s="34" t="s">
        <v>64</v>
      </c>
      <c r="G7" s="169" t="s">
        <v>2</v>
      </c>
      <c r="H7" s="169" t="s">
        <v>64</v>
      </c>
      <c r="I7" s="169" t="s">
        <v>2</v>
      </c>
      <c r="J7" s="169" t="s">
        <v>64</v>
      </c>
      <c r="K7" s="169" t="s">
        <v>2</v>
      </c>
      <c r="L7" s="169" t="s">
        <v>64</v>
      </c>
      <c r="M7" s="169" t="s">
        <v>2</v>
      </c>
      <c r="N7" s="169" t="s">
        <v>64</v>
      </c>
      <c r="O7" s="170" t="s">
        <v>2</v>
      </c>
      <c r="P7" s="35" t="s">
        <v>2</v>
      </c>
      <c r="Q7" s="34" t="s">
        <v>64</v>
      </c>
      <c r="R7" s="170" t="s">
        <v>2</v>
      </c>
      <c r="S7" s="37" t="s">
        <v>64</v>
      </c>
      <c r="T7" s="171" t="s">
        <v>2</v>
      </c>
      <c r="U7" s="34" t="s">
        <v>64</v>
      </c>
      <c r="V7" s="170" t="s">
        <v>2</v>
      </c>
      <c r="W7" s="147"/>
      <c r="Y7" s="36"/>
      <c r="Z7" s="36"/>
      <c r="AA7" s="36"/>
      <c r="AB7" s="22"/>
      <c r="AC7" s="23"/>
      <c r="AD7" s="24"/>
      <c r="AE7" s="25"/>
      <c r="AF7" s="26"/>
      <c r="AG7" s="27"/>
      <c r="AH7" s="28"/>
      <c r="AI7" s="29"/>
      <c r="AJ7" s="30"/>
      <c r="AK7" s="31"/>
      <c r="AL7" s="32"/>
      <c r="AM7" s="9"/>
      <c r="AN7" s="33"/>
      <c r="AO7" s="10"/>
    </row>
    <row r="8" spans="2:41" ht="15.6">
      <c r="B8" s="148">
        <v>1</v>
      </c>
      <c r="C8" s="188"/>
      <c r="D8" s="189"/>
      <c r="E8" s="197"/>
      <c r="F8" s="50"/>
      <c r="G8" s="168"/>
      <c r="H8" s="168"/>
      <c r="I8" s="168"/>
      <c r="J8" s="168"/>
      <c r="K8" s="168"/>
      <c r="L8" s="168"/>
      <c r="M8" s="168"/>
      <c r="N8" s="168"/>
      <c r="O8" s="182"/>
      <c r="P8" s="51"/>
      <c r="Q8" s="50"/>
      <c r="R8" s="182"/>
      <c r="S8" s="48"/>
      <c r="T8" s="203"/>
      <c r="U8" s="50"/>
      <c r="V8" s="182"/>
      <c r="W8" s="52"/>
      <c r="Y8" s="53">
        <v>1</v>
      </c>
      <c r="Z8" s="54">
        <v>3156437</v>
      </c>
      <c r="AA8" s="55">
        <f>Z8</f>
        <v>3156437</v>
      </c>
      <c r="AB8" s="56" t="e">
        <f>+Z8/#REF!</f>
        <v>#REF!</v>
      </c>
      <c r="AC8" s="38"/>
      <c r="AD8" s="57"/>
      <c r="AE8" s="40"/>
      <c r="AF8" s="58">
        <f>[1]БАЛАНСЫ!E106/AO4*AN4</f>
        <v>73057.93548387097</v>
      </c>
      <c r="AG8" s="6">
        <v>614102</v>
      </c>
      <c r="AH8" s="59">
        <v>14112</v>
      </c>
      <c r="AI8" s="41">
        <f>AF8</f>
        <v>73057.93548387097</v>
      </c>
      <c r="AJ8" s="30"/>
      <c r="AK8" s="31"/>
      <c r="AL8" s="42"/>
      <c r="AM8" s="9"/>
      <c r="AN8" s="10"/>
      <c r="AO8" s="12"/>
    </row>
    <row r="9" spans="2:41" ht="15.6">
      <c r="B9" s="148">
        <v>2</v>
      </c>
      <c r="C9" s="190"/>
      <c r="D9" s="191"/>
      <c r="E9" s="198"/>
      <c r="F9" s="65"/>
      <c r="G9" s="67"/>
      <c r="H9" s="67"/>
      <c r="I9" s="67"/>
      <c r="J9" s="67"/>
      <c r="K9" s="67"/>
      <c r="L9" s="67"/>
      <c r="M9" s="67"/>
      <c r="N9" s="67"/>
      <c r="O9" s="149"/>
      <c r="P9" s="66"/>
      <c r="Q9" s="65"/>
      <c r="R9" s="149"/>
      <c r="S9" s="63"/>
      <c r="T9" s="204"/>
      <c r="U9" s="65"/>
      <c r="V9" s="149"/>
      <c r="W9" s="66"/>
      <c r="Y9" s="53">
        <v>2</v>
      </c>
      <c r="Z9" s="54">
        <v>3219717</v>
      </c>
      <c r="AA9" s="55">
        <f t="shared" ref="AA9:AA38" si="0">AA8+Z9</f>
        <v>6376154</v>
      </c>
      <c r="AB9" s="56" t="e">
        <f>+Z9/#REF!</f>
        <v>#REF!</v>
      </c>
      <c r="AC9" s="38" t="s">
        <v>37</v>
      </c>
      <c r="AD9" s="70">
        <f>[1]КислПл!B9</f>
        <v>113</v>
      </c>
      <c r="AE9" s="40" t="e">
        <f>#REF!</f>
        <v>#REF!</v>
      </c>
      <c r="AF9" s="58" t="e">
        <f t="shared" ref="AF9:AF14" si="1">AE9*AD9</f>
        <v>#REF!</v>
      </c>
      <c r="AG9" s="6">
        <v>614202</v>
      </c>
      <c r="AH9" s="59">
        <v>14121</v>
      </c>
      <c r="AI9" s="41" t="e">
        <f>AF9</f>
        <v>#REF!</v>
      </c>
      <c r="AJ9" s="30" t="e">
        <f t="shared" ref="AJ9:AJ14" si="2">AI9/AE9</f>
        <v>#REF!</v>
      </c>
      <c r="AK9" s="41" t="e">
        <f t="shared" ref="AK9:AK20" si="3">AI9-AF9</f>
        <v>#REF!</v>
      </c>
      <c r="AL9" s="42"/>
      <c r="AM9" s="71"/>
      <c r="AN9" s="10"/>
      <c r="AO9" s="10"/>
    </row>
    <row r="10" spans="2:41" ht="15.6">
      <c r="B10" s="148">
        <v>3</v>
      </c>
      <c r="C10" s="190"/>
      <c r="D10" s="191"/>
      <c r="E10" s="198"/>
      <c r="F10" s="65"/>
      <c r="G10" s="67"/>
      <c r="H10" s="67"/>
      <c r="I10" s="67"/>
      <c r="J10" s="67"/>
      <c r="K10" s="67"/>
      <c r="L10" s="67"/>
      <c r="M10" s="67"/>
      <c r="N10" s="67"/>
      <c r="O10" s="149"/>
      <c r="P10" s="66"/>
      <c r="Q10" s="65"/>
      <c r="R10" s="149"/>
      <c r="S10" s="63"/>
      <c r="T10" s="204"/>
      <c r="U10" s="65"/>
      <c r="V10" s="149"/>
      <c r="W10" s="66"/>
      <c r="Y10" s="53">
        <v>3</v>
      </c>
      <c r="Z10" s="54">
        <v>3185568</v>
      </c>
      <c r="AA10" s="55">
        <f t="shared" si="0"/>
        <v>9561722</v>
      </c>
      <c r="AB10" s="56" t="e">
        <f>+Z10/#REF!</f>
        <v>#REF!</v>
      </c>
      <c r="AC10" s="38" t="s">
        <v>38</v>
      </c>
      <c r="AD10" s="72">
        <f>[1]КислПл!B29</f>
        <v>175</v>
      </c>
      <c r="AE10" s="7" t="e">
        <f>#REF!/1000</f>
        <v>#REF!</v>
      </c>
      <c r="AF10" s="58" t="e">
        <f t="shared" si="1"/>
        <v>#REF!</v>
      </c>
      <c r="AG10" s="6">
        <v>614204</v>
      </c>
      <c r="AH10" s="59">
        <v>14122</v>
      </c>
      <c r="AI10" s="41" t="e">
        <f>AF10</f>
        <v>#REF!</v>
      </c>
      <c r="AJ10" s="30" t="e">
        <f t="shared" si="2"/>
        <v>#REF!</v>
      </c>
      <c r="AK10" s="31" t="e">
        <f t="shared" si="3"/>
        <v>#REF!</v>
      </c>
      <c r="AL10" s="32"/>
      <c r="AM10" s="71"/>
      <c r="AN10" s="10"/>
      <c r="AO10" s="10"/>
    </row>
    <row r="11" spans="2:41" ht="15.6">
      <c r="B11" s="148">
        <v>4</v>
      </c>
      <c r="C11" s="190"/>
      <c r="D11" s="191"/>
      <c r="E11" s="198"/>
      <c r="F11" s="65"/>
      <c r="G11" s="67"/>
      <c r="H11" s="67"/>
      <c r="I11" s="67"/>
      <c r="J11" s="67"/>
      <c r="K11" s="67"/>
      <c r="L11" s="67"/>
      <c r="M11" s="67"/>
      <c r="N11" s="67"/>
      <c r="O11" s="149"/>
      <c r="P11" s="66"/>
      <c r="Q11" s="65"/>
      <c r="R11" s="149"/>
      <c r="S11" s="63"/>
      <c r="T11" s="204"/>
      <c r="U11" s="65"/>
      <c r="V11" s="149"/>
      <c r="W11" s="66"/>
      <c r="Y11" s="53">
        <v>4</v>
      </c>
      <c r="Z11" s="54">
        <v>3074002</v>
      </c>
      <c r="AA11" s="55">
        <f t="shared" si="0"/>
        <v>12635724</v>
      </c>
      <c r="AB11" s="56" t="e">
        <f>+Z11/#REF!</f>
        <v>#REF!</v>
      </c>
      <c r="AC11" s="38" t="s">
        <v>39</v>
      </c>
      <c r="AD11" s="72">
        <f>[1]КислПл!B61</f>
        <v>250</v>
      </c>
      <c r="AE11" s="7" t="e">
        <f>#REF!+#REF!+#REF!/1000</f>
        <v>#REF!</v>
      </c>
      <c r="AF11" s="58" t="e">
        <f t="shared" si="1"/>
        <v>#REF!</v>
      </c>
      <c r="AG11" s="6">
        <v>614104</v>
      </c>
      <c r="AH11" s="59">
        <v>14114</v>
      </c>
      <c r="AI11" s="41" t="e">
        <f>AF11</f>
        <v>#REF!</v>
      </c>
      <c r="AJ11" s="30" t="e">
        <f t="shared" si="2"/>
        <v>#REF!</v>
      </c>
      <c r="AK11" s="31" t="e">
        <f t="shared" si="3"/>
        <v>#REF!</v>
      </c>
      <c r="AL11" s="32"/>
      <c r="AM11" s="71"/>
      <c r="AN11" s="10"/>
      <c r="AO11" s="10"/>
    </row>
    <row r="12" spans="2:41" ht="15.6">
      <c r="B12" s="148">
        <v>5</v>
      </c>
      <c r="C12" s="190"/>
      <c r="D12" s="191"/>
      <c r="E12" s="198"/>
      <c r="F12" s="65"/>
      <c r="G12" s="67"/>
      <c r="H12" s="67"/>
      <c r="I12" s="67"/>
      <c r="J12" s="67"/>
      <c r="K12" s="67"/>
      <c r="L12" s="67"/>
      <c r="M12" s="67"/>
      <c r="N12" s="67"/>
      <c r="O12" s="149"/>
      <c r="P12" s="66"/>
      <c r="Q12" s="65"/>
      <c r="R12" s="149"/>
      <c r="S12" s="63"/>
      <c r="T12" s="204"/>
      <c r="U12" s="65"/>
      <c r="V12" s="149"/>
      <c r="W12" s="66"/>
      <c r="Y12" s="53">
        <v>5</v>
      </c>
      <c r="Z12" s="54">
        <v>3426723</v>
      </c>
      <c r="AA12" s="55">
        <f t="shared" si="0"/>
        <v>16062447</v>
      </c>
      <c r="AB12" s="56" t="e">
        <f>+Z12/#REF!</f>
        <v>#REF!</v>
      </c>
      <c r="AC12" s="38" t="s">
        <v>40</v>
      </c>
      <c r="AD12" s="72">
        <f>[1]КислПл!B41</f>
        <v>1195</v>
      </c>
      <c r="AE12" s="40" t="e">
        <f>#REF!</f>
        <v>#REF!</v>
      </c>
      <c r="AF12" s="58" t="e">
        <f t="shared" si="1"/>
        <v>#REF!</v>
      </c>
      <c r="AG12" s="6">
        <v>614105</v>
      </c>
      <c r="AH12" s="59">
        <v>14115</v>
      </c>
      <c r="AI12" s="41" t="e">
        <f>AF12</f>
        <v>#REF!</v>
      </c>
      <c r="AJ12" s="30" t="e">
        <f t="shared" si="2"/>
        <v>#REF!</v>
      </c>
      <c r="AK12" s="31" t="e">
        <f t="shared" si="3"/>
        <v>#REF!</v>
      </c>
      <c r="AL12" s="73"/>
      <c r="AM12" s="71"/>
      <c r="AN12" s="10"/>
      <c r="AO12" s="10"/>
    </row>
    <row r="13" spans="2:41" ht="15.6">
      <c r="B13" s="148">
        <v>6</v>
      </c>
      <c r="C13" s="190"/>
      <c r="D13" s="191"/>
      <c r="E13" s="198"/>
      <c r="F13" s="65"/>
      <c r="G13" s="67"/>
      <c r="H13" s="67"/>
      <c r="I13" s="67"/>
      <c r="J13" s="67"/>
      <c r="K13" s="67"/>
      <c r="L13" s="67"/>
      <c r="M13" s="67"/>
      <c r="N13" s="67"/>
      <c r="O13" s="149"/>
      <c r="P13" s="66"/>
      <c r="Q13" s="65"/>
      <c r="R13" s="149"/>
      <c r="S13" s="63"/>
      <c r="T13" s="204"/>
      <c r="U13" s="65"/>
      <c r="V13" s="149"/>
      <c r="W13" s="66"/>
      <c r="Y13" s="53">
        <v>6</v>
      </c>
      <c r="Z13" s="54">
        <v>3333255</v>
      </c>
      <c r="AA13" s="55">
        <f t="shared" si="0"/>
        <v>19395702</v>
      </c>
      <c r="AB13" s="56" t="e">
        <f>+Z13/#REF!</f>
        <v>#REF!</v>
      </c>
      <c r="AC13" s="38" t="s">
        <v>41</v>
      </c>
      <c r="AD13" s="39">
        <f>[1]КислПл!B14</f>
        <v>339.7</v>
      </c>
      <c r="AE13" s="7" t="e">
        <f>#REF!+#REF!+0.65*AE12+442.03/AO4*AN4</f>
        <v>#REF!</v>
      </c>
      <c r="AF13" s="58" t="e">
        <f t="shared" si="1"/>
        <v>#REF!</v>
      </c>
      <c r="AG13" s="6">
        <v>614106</v>
      </c>
      <c r="AH13" s="59">
        <v>14116</v>
      </c>
      <c r="AI13" s="74" t="e">
        <f>339.3*AE13</f>
        <v>#REF!</v>
      </c>
      <c r="AJ13" s="30" t="e">
        <f t="shared" si="2"/>
        <v>#REF!</v>
      </c>
      <c r="AK13" s="41" t="e">
        <f t="shared" si="3"/>
        <v>#REF!</v>
      </c>
      <c r="AL13" s="75"/>
      <c r="AM13" s="71"/>
      <c r="AN13" s="10"/>
      <c r="AO13" s="10"/>
    </row>
    <row r="14" spans="2:41" ht="15.6">
      <c r="B14" s="148">
        <v>7</v>
      </c>
      <c r="C14" s="190"/>
      <c r="D14" s="191"/>
      <c r="E14" s="198"/>
      <c r="F14" s="65"/>
      <c r="G14" s="67"/>
      <c r="H14" s="67"/>
      <c r="I14" s="67"/>
      <c r="J14" s="67"/>
      <c r="K14" s="67"/>
      <c r="L14" s="67"/>
      <c r="M14" s="67"/>
      <c r="N14" s="67"/>
      <c r="O14" s="149"/>
      <c r="P14" s="66"/>
      <c r="Q14" s="65"/>
      <c r="R14" s="149"/>
      <c r="S14" s="63"/>
      <c r="T14" s="204"/>
      <c r="U14" s="65"/>
      <c r="V14" s="149"/>
      <c r="W14" s="66"/>
      <c r="Y14" s="53">
        <v>7</v>
      </c>
      <c r="Z14" s="54">
        <v>3334508</v>
      </c>
      <c r="AA14" s="55">
        <f t="shared" si="0"/>
        <v>22730210</v>
      </c>
      <c r="AB14" s="56" t="e">
        <f>+Z14/#REF!</f>
        <v>#REF!</v>
      </c>
      <c r="AC14" s="38" t="s">
        <v>42</v>
      </c>
      <c r="AD14" s="76">
        <f>[1]КислПл!B18</f>
        <v>110.20405764726476</v>
      </c>
      <c r="AE14" s="77">
        <f>([1]БАЛАНСЫ!E331/AO4*AN4)*0.96</f>
        <v>44582.771612903227</v>
      </c>
      <c r="AF14" s="58">
        <f t="shared" si="1"/>
        <v>4913202.3329032259</v>
      </c>
      <c r="AG14" s="6">
        <v>614109</v>
      </c>
      <c r="AH14" s="59">
        <v>14119</v>
      </c>
      <c r="AI14" s="74">
        <f>110*AE14</f>
        <v>4904104.8774193553</v>
      </c>
      <c r="AJ14" s="30">
        <f t="shared" si="2"/>
        <v>110.00000000000001</v>
      </c>
      <c r="AK14" s="41">
        <f t="shared" si="3"/>
        <v>-9097.4554838705808</v>
      </c>
      <c r="AL14" s="42"/>
      <c r="AM14" s="71"/>
      <c r="AN14" s="10"/>
      <c r="AO14" s="12"/>
    </row>
    <row r="15" spans="2:41" ht="15.6">
      <c r="B15" s="148">
        <v>8</v>
      </c>
      <c r="C15" s="190"/>
      <c r="D15" s="191"/>
      <c r="E15" s="198"/>
      <c r="F15" s="65"/>
      <c r="G15" s="67"/>
      <c r="H15" s="67"/>
      <c r="I15" s="67"/>
      <c r="J15" s="67"/>
      <c r="K15" s="67"/>
      <c r="L15" s="67"/>
      <c r="M15" s="67"/>
      <c r="N15" s="67"/>
      <c r="O15" s="149"/>
      <c r="P15" s="66"/>
      <c r="Q15" s="65"/>
      <c r="R15" s="149"/>
      <c r="S15" s="63"/>
      <c r="T15" s="204"/>
      <c r="U15" s="65"/>
      <c r="V15" s="149"/>
      <c r="W15" s="66"/>
      <c r="Y15" s="53">
        <v>8</v>
      </c>
      <c r="Z15" s="54">
        <v>3073136</v>
      </c>
      <c r="AA15" s="55">
        <f t="shared" si="0"/>
        <v>25803346</v>
      </c>
      <c r="AB15" s="56" t="e">
        <f>+Z15/#REF!</f>
        <v>#REF!</v>
      </c>
      <c r="AC15" s="38"/>
      <c r="AD15" s="57"/>
      <c r="AE15" s="40"/>
      <c r="AF15" s="58">
        <f>[1]БАЛАНСЫ!E107/AO4*AN4</f>
        <v>5693.8064516129034</v>
      </c>
      <c r="AG15" s="6">
        <v>614109</v>
      </c>
      <c r="AH15" s="59">
        <v>14119</v>
      </c>
      <c r="AI15" s="41">
        <f t="shared" ref="AI15:AI20" si="4">AF15</f>
        <v>5693.8064516129034</v>
      </c>
      <c r="AJ15" s="30"/>
      <c r="AK15" s="31">
        <f t="shared" si="3"/>
        <v>0</v>
      </c>
      <c r="AL15" s="3"/>
      <c r="AM15" s="71"/>
      <c r="AN15" s="10"/>
      <c r="AO15" s="12"/>
    </row>
    <row r="16" spans="2:41" ht="15.6">
      <c r="B16" s="148">
        <v>9</v>
      </c>
      <c r="C16" s="190"/>
      <c r="D16" s="191"/>
      <c r="E16" s="198"/>
      <c r="F16" s="65"/>
      <c r="G16" s="67"/>
      <c r="H16" s="67"/>
      <c r="I16" s="67"/>
      <c r="J16" s="67"/>
      <c r="K16" s="67"/>
      <c r="L16" s="67"/>
      <c r="M16" s="67"/>
      <c r="N16" s="67"/>
      <c r="O16" s="149"/>
      <c r="P16" s="66"/>
      <c r="Q16" s="65"/>
      <c r="R16" s="149"/>
      <c r="S16" s="63"/>
      <c r="T16" s="204"/>
      <c r="U16" s="65"/>
      <c r="V16" s="149"/>
      <c r="W16" s="66"/>
      <c r="Y16" s="53">
        <v>9</v>
      </c>
      <c r="Z16" s="54">
        <v>3302823</v>
      </c>
      <c r="AA16" s="55">
        <f t="shared" si="0"/>
        <v>29106169</v>
      </c>
      <c r="AB16" s="56" t="e">
        <f>+Z16/#REF!</f>
        <v>#REF!</v>
      </c>
      <c r="AC16" s="78" t="s">
        <v>43</v>
      </c>
      <c r="AD16" s="72">
        <f>[1]КислПл!B24</f>
        <v>7500</v>
      </c>
      <c r="AE16" s="7" t="e">
        <f>110*(#REF!+AE11)/1000+1.3/AO4*AN4</f>
        <v>#REF!</v>
      </c>
      <c r="AF16" s="58" t="e">
        <f>AE16*AD16</f>
        <v>#REF!</v>
      </c>
      <c r="AG16" s="6">
        <v>614110</v>
      </c>
      <c r="AH16" s="59">
        <v>14120</v>
      </c>
      <c r="AI16" s="31" t="e">
        <f t="shared" si="4"/>
        <v>#REF!</v>
      </c>
      <c r="AJ16" s="79" t="e">
        <f>AI16/AE16</f>
        <v>#REF!</v>
      </c>
      <c r="AK16" s="31" t="e">
        <f t="shared" si="3"/>
        <v>#REF!</v>
      </c>
      <c r="AL16" s="80"/>
      <c r="AM16" s="71"/>
      <c r="AN16" s="10"/>
      <c r="AO16" s="10"/>
    </row>
    <row r="17" spans="2:41" ht="15.6">
      <c r="B17" s="148">
        <v>10</v>
      </c>
      <c r="C17" s="190"/>
      <c r="D17" s="191"/>
      <c r="E17" s="198"/>
      <c r="F17" s="65"/>
      <c r="G17" s="67"/>
      <c r="H17" s="67"/>
      <c r="I17" s="67"/>
      <c r="J17" s="67"/>
      <c r="K17" s="67"/>
      <c r="L17" s="67"/>
      <c r="M17" s="67"/>
      <c r="N17" s="67"/>
      <c r="O17" s="149"/>
      <c r="P17" s="66"/>
      <c r="Q17" s="65"/>
      <c r="R17" s="149"/>
      <c r="S17" s="63"/>
      <c r="T17" s="204"/>
      <c r="U17" s="65"/>
      <c r="V17" s="149"/>
      <c r="W17" s="66"/>
      <c r="Y17" s="53">
        <v>10</v>
      </c>
      <c r="Z17" s="54">
        <v>3141556</v>
      </c>
      <c r="AA17" s="55">
        <f t="shared" si="0"/>
        <v>32247725</v>
      </c>
      <c r="AB17" s="56" t="e">
        <f>+Z17/#REF!</f>
        <v>#REF!</v>
      </c>
      <c r="AC17" s="38" t="s">
        <v>44</v>
      </c>
      <c r="AD17" s="72">
        <f>[1]КислПл!B65</f>
        <v>1.1499999999999999</v>
      </c>
      <c r="AE17" s="5" t="e">
        <f>1.4*AE19/1000+#REF!</f>
        <v>#REF!</v>
      </c>
      <c r="AF17" s="81" t="e">
        <f>AE17*AD17</f>
        <v>#REF!</v>
      </c>
      <c r="AG17" s="6">
        <v>614103</v>
      </c>
      <c r="AH17" s="59">
        <v>14113</v>
      </c>
      <c r="AI17" s="41" t="e">
        <f t="shared" si="4"/>
        <v>#REF!</v>
      </c>
      <c r="AJ17" s="82" t="e">
        <f>AI17/AE17</f>
        <v>#REF!</v>
      </c>
      <c r="AK17" s="31" t="e">
        <f t="shared" si="3"/>
        <v>#REF!</v>
      </c>
      <c r="AL17" s="75"/>
      <c r="AM17" s="71"/>
      <c r="AN17" s="10"/>
      <c r="AO17" s="10"/>
    </row>
    <row r="18" spans="2:41" ht="15.6">
      <c r="B18" s="148">
        <v>11</v>
      </c>
      <c r="C18" s="190"/>
      <c r="D18" s="191"/>
      <c r="E18" s="198"/>
      <c r="F18" s="65"/>
      <c r="G18" s="67"/>
      <c r="H18" s="67"/>
      <c r="I18" s="67"/>
      <c r="J18" s="67"/>
      <c r="K18" s="67"/>
      <c r="L18" s="67"/>
      <c r="M18" s="67"/>
      <c r="N18" s="67"/>
      <c r="O18" s="149"/>
      <c r="P18" s="66"/>
      <c r="Q18" s="65"/>
      <c r="R18" s="149"/>
      <c r="S18" s="63"/>
      <c r="T18" s="204"/>
      <c r="U18" s="65"/>
      <c r="V18" s="149"/>
      <c r="W18" s="66"/>
      <c r="Y18" s="53">
        <v>11</v>
      </c>
      <c r="Z18" s="54">
        <v>3225446</v>
      </c>
      <c r="AA18" s="55">
        <f t="shared" si="0"/>
        <v>35473171</v>
      </c>
      <c r="AB18" s="56" t="e">
        <f>+Z18/#REF!</f>
        <v>#REF!</v>
      </c>
      <c r="AC18" s="38" t="s">
        <v>45</v>
      </c>
      <c r="AD18" s="72">
        <f>[1]КислПл!B55</f>
        <v>840</v>
      </c>
      <c r="AE18" s="83" t="e">
        <f>#REF!</f>
        <v>#REF!</v>
      </c>
      <c r="AF18" s="84" t="e">
        <f>AE18*AD18</f>
        <v>#REF!</v>
      </c>
      <c r="AG18" s="27">
        <v>614107</v>
      </c>
      <c r="AH18" s="28">
        <v>14117</v>
      </c>
      <c r="AI18" s="31" t="e">
        <f t="shared" si="4"/>
        <v>#REF!</v>
      </c>
      <c r="AJ18" s="30" t="e">
        <f>AI18/AE18</f>
        <v>#REF!</v>
      </c>
      <c r="AK18" s="31" t="e">
        <f t="shared" si="3"/>
        <v>#REF!</v>
      </c>
      <c r="AL18" s="85"/>
      <c r="AM18" s="71"/>
      <c r="AN18" s="10"/>
      <c r="AO18" s="10"/>
    </row>
    <row r="19" spans="2:41" ht="15.6">
      <c r="B19" s="148">
        <v>12</v>
      </c>
      <c r="C19" s="190"/>
      <c r="D19" s="191"/>
      <c r="E19" s="198"/>
      <c r="F19" s="65"/>
      <c r="G19" s="67"/>
      <c r="H19" s="67"/>
      <c r="I19" s="67"/>
      <c r="J19" s="67"/>
      <c r="K19" s="67"/>
      <c r="L19" s="67"/>
      <c r="M19" s="67"/>
      <c r="N19" s="67"/>
      <c r="O19" s="149"/>
      <c r="P19" s="66"/>
      <c r="Q19" s="65"/>
      <c r="R19" s="149"/>
      <c r="S19" s="63"/>
      <c r="T19" s="204"/>
      <c r="U19" s="65"/>
      <c r="V19" s="149"/>
      <c r="W19" s="66"/>
      <c r="Y19" s="53">
        <v>12</v>
      </c>
      <c r="Z19" s="54">
        <v>3287773</v>
      </c>
      <c r="AA19" s="55">
        <f t="shared" si="0"/>
        <v>38760944</v>
      </c>
      <c r="AB19" s="56" t="e">
        <f>+Z19/#REF!</f>
        <v>#REF!</v>
      </c>
      <c r="AC19" s="38" t="s">
        <v>46</v>
      </c>
      <c r="AD19" s="72">
        <f>[1]КислПл!B49</f>
        <v>2.5</v>
      </c>
      <c r="AE19" s="40" t="e">
        <f>#REF!</f>
        <v>#REF!</v>
      </c>
      <c r="AF19" s="84" t="e">
        <f>AE19*AD19</f>
        <v>#REF!</v>
      </c>
      <c r="AG19" s="27">
        <v>614108</v>
      </c>
      <c r="AH19" s="28">
        <v>14118</v>
      </c>
      <c r="AI19" s="31" t="e">
        <f t="shared" si="4"/>
        <v>#REF!</v>
      </c>
      <c r="AJ19" s="30" t="e">
        <f>AI19/AE19</f>
        <v>#REF!</v>
      </c>
      <c r="AK19" s="31" t="e">
        <f t="shared" si="3"/>
        <v>#REF!</v>
      </c>
      <c r="AL19" s="85"/>
      <c r="AM19" s="9"/>
      <c r="AN19" s="10"/>
      <c r="AO19" s="10"/>
    </row>
    <row r="20" spans="2:41" ht="16.2" thickBot="1">
      <c r="B20" s="148">
        <v>13</v>
      </c>
      <c r="C20" s="190"/>
      <c r="D20" s="191"/>
      <c r="E20" s="198"/>
      <c r="F20" s="65"/>
      <c r="G20" s="67"/>
      <c r="H20" s="67"/>
      <c r="I20" s="67"/>
      <c r="J20" s="67"/>
      <c r="K20" s="67"/>
      <c r="L20" s="67"/>
      <c r="M20" s="67"/>
      <c r="N20" s="67"/>
      <c r="O20" s="149"/>
      <c r="P20" s="66"/>
      <c r="Q20" s="65"/>
      <c r="R20" s="149"/>
      <c r="S20" s="63"/>
      <c r="T20" s="204"/>
      <c r="U20" s="65"/>
      <c r="V20" s="149"/>
      <c r="W20" s="66"/>
      <c r="Y20" s="53">
        <v>13</v>
      </c>
      <c r="Z20" s="54">
        <v>3174383</v>
      </c>
      <c r="AA20" s="55">
        <f t="shared" si="0"/>
        <v>41935327</v>
      </c>
      <c r="AB20" s="56" t="e">
        <f>+Z20/#REF!</f>
        <v>#REF!</v>
      </c>
      <c r="AC20" s="86" t="s">
        <v>47</v>
      </c>
      <c r="AD20" s="87"/>
      <c r="AE20" s="88"/>
      <c r="AF20" s="89"/>
      <c r="AG20" s="90"/>
      <c r="AH20" s="91">
        <v>1410115</v>
      </c>
      <c r="AI20" s="92">
        <f t="shared" si="4"/>
        <v>0</v>
      </c>
      <c r="AJ20" s="93"/>
      <c r="AK20" s="94">
        <f t="shared" si="3"/>
        <v>0</v>
      </c>
      <c r="AL20" s="95"/>
      <c r="AM20" s="96"/>
      <c r="AN20" s="10"/>
      <c r="AO20" s="10"/>
    </row>
    <row r="21" spans="2:41" ht="16.8" thickBot="1">
      <c r="B21" s="148">
        <v>14</v>
      </c>
      <c r="C21" s="190"/>
      <c r="D21" s="191"/>
      <c r="E21" s="198"/>
      <c r="F21" s="65"/>
      <c r="G21" s="67"/>
      <c r="H21" s="67"/>
      <c r="I21" s="67"/>
      <c r="J21" s="67"/>
      <c r="K21" s="67"/>
      <c r="L21" s="67"/>
      <c r="M21" s="67"/>
      <c r="N21" s="67"/>
      <c r="O21" s="149"/>
      <c r="P21" s="66"/>
      <c r="Q21" s="65"/>
      <c r="R21" s="149"/>
      <c r="S21" s="63"/>
      <c r="T21" s="204"/>
      <c r="U21" s="65"/>
      <c r="V21" s="149"/>
      <c r="W21" s="66"/>
      <c r="Y21" s="53">
        <v>14</v>
      </c>
      <c r="Z21" s="54">
        <v>3019671</v>
      </c>
      <c r="AA21" s="55">
        <f t="shared" si="0"/>
        <v>44954998</v>
      </c>
      <c r="AB21" s="56" t="e">
        <f>+Z21/#REF!</f>
        <v>#REF!</v>
      </c>
      <c r="AC21" s="97" t="s">
        <v>48</v>
      </c>
      <c r="AD21" s="98"/>
      <c r="AE21" s="99"/>
      <c r="AF21" s="100"/>
      <c r="AG21" s="101"/>
      <c r="AH21" s="102"/>
      <c r="AI21" s="103" t="e">
        <f>#REF!</f>
        <v>#REF!</v>
      </c>
      <c r="AJ21" s="102"/>
      <c r="AK21" s="104" t="e">
        <f>SUM(AK5:AK20)</f>
        <v>#REF!</v>
      </c>
      <c r="AL21" s="105"/>
      <c r="AM21" s="106"/>
      <c r="AN21" s="33"/>
      <c r="AO21" s="10"/>
    </row>
    <row r="22" spans="2:41" ht="16.2" thickBot="1">
      <c r="B22" s="148">
        <v>15</v>
      </c>
      <c r="C22" s="190"/>
      <c r="D22" s="191"/>
      <c r="E22" s="198"/>
      <c r="F22" s="65"/>
      <c r="G22" s="67"/>
      <c r="H22" s="67"/>
      <c r="I22" s="67"/>
      <c r="J22" s="67"/>
      <c r="K22" s="67"/>
      <c r="L22" s="67"/>
      <c r="M22" s="67"/>
      <c r="N22" s="67"/>
      <c r="O22" s="149"/>
      <c r="P22" s="66"/>
      <c r="Q22" s="65"/>
      <c r="R22" s="149"/>
      <c r="S22" s="63"/>
      <c r="T22" s="204"/>
      <c r="U22" s="65"/>
      <c r="V22" s="149"/>
      <c r="W22" s="66"/>
      <c r="Y22" s="53">
        <v>15</v>
      </c>
      <c r="Z22" s="54">
        <v>2783688</v>
      </c>
      <c r="AA22" s="55">
        <f t="shared" si="0"/>
        <v>47738686</v>
      </c>
      <c r="AB22" s="56" t="e">
        <f>+Z22/#REF!</f>
        <v>#REF!</v>
      </c>
      <c r="AC22" s="107" t="s">
        <v>49</v>
      </c>
      <c r="AD22" s="108">
        <f>[1]БАЛАНСЫ!D84</f>
        <v>1010</v>
      </c>
      <c r="AE22" s="109" t="e">
        <f>#REF!</f>
        <v>#REF!</v>
      </c>
      <c r="AF22" s="100" t="e">
        <f>AE22*AD22</f>
        <v>#REF!</v>
      </c>
      <c r="AG22" s="101"/>
      <c r="AH22" s="102"/>
      <c r="AI22" s="110" t="e">
        <f>AI21-AI13-AI14-AI15</f>
        <v>#REF!</v>
      </c>
      <c r="AJ22" s="111"/>
      <c r="AK22" s="112" t="e">
        <f>AI22-AF22</f>
        <v>#REF!</v>
      </c>
      <c r="AL22" s="112"/>
      <c r="AM22" s="106"/>
      <c r="AN22" s="10"/>
      <c r="AO22" s="10"/>
    </row>
    <row r="23" spans="2:41" ht="15.6">
      <c r="B23" s="148">
        <v>16</v>
      </c>
      <c r="C23" s="190"/>
      <c r="D23" s="191"/>
      <c r="E23" s="198"/>
      <c r="F23" s="65"/>
      <c r="G23" s="67"/>
      <c r="H23" s="67"/>
      <c r="I23" s="67"/>
      <c r="J23" s="67"/>
      <c r="K23" s="67"/>
      <c r="L23" s="67"/>
      <c r="M23" s="67"/>
      <c r="N23" s="67"/>
      <c r="O23" s="149"/>
      <c r="P23" s="66"/>
      <c r="Q23" s="65"/>
      <c r="R23" s="149"/>
      <c r="S23" s="63"/>
      <c r="T23" s="204"/>
      <c r="U23" s="65"/>
      <c r="V23" s="149"/>
      <c r="W23" s="66"/>
      <c r="Y23" s="53">
        <v>16</v>
      </c>
      <c r="Z23" s="54">
        <v>3084044</v>
      </c>
      <c r="AA23" s="55">
        <f t="shared" si="0"/>
        <v>50822730</v>
      </c>
      <c r="AB23" s="56" t="e">
        <f>+Z23/#REF!</f>
        <v>#REF!</v>
      </c>
      <c r="AC23" s="113" t="s">
        <v>50</v>
      </c>
      <c r="AD23" s="114">
        <f>[1]БАЛАНСЫ!E261</f>
        <v>0.1</v>
      </c>
      <c r="AE23" s="113" t="e">
        <f>AE22-#REF!</f>
        <v>#REF!</v>
      </c>
      <c r="AF23" s="115" t="e">
        <f>AE23/AE22*100</f>
        <v>#REF!</v>
      </c>
      <c r="AG23" s="116"/>
      <c r="AH23" s="10"/>
      <c r="AI23" s="11"/>
      <c r="AJ23" s="10"/>
      <c r="AK23" s="10"/>
      <c r="AL23" s="10"/>
      <c r="AM23" s="10"/>
      <c r="AN23" s="10"/>
      <c r="AO23" s="10"/>
    </row>
    <row r="24" spans="2:41" ht="16.2">
      <c r="B24" s="148">
        <v>17</v>
      </c>
      <c r="C24" s="190"/>
      <c r="D24" s="191"/>
      <c r="E24" s="198"/>
      <c r="F24" s="65"/>
      <c r="G24" s="67"/>
      <c r="H24" s="67"/>
      <c r="I24" s="67"/>
      <c r="J24" s="67"/>
      <c r="K24" s="67"/>
      <c r="L24" s="67"/>
      <c r="M24" s="67"/>
      <c r="N24" s="67"/>
      <c r="O24" s="149"/>
      <c r="P24" s="66"/>
      <c r="Q24" s="65"/>
      <c r="R24" s="149"/>
      <c r="S24" s="63"/>
      <c r="T24" s="204"/>
      <c r="U24" s="65"/>
      <c r="V24" s="149"/>
      <c r="W24" s="66"/>
      <c r="Y24" s="53">
        <v>17</v>
      </c>
      <c r="Z24" s="54">
        <v>3067037</v>
      </c>
      <c r="AA24" s="55">
        <f t="shared" si="0"/>
        <v>53889767</v>
      </c>
      <c r="AB24" s="56" t="e">
        <f>+Z24/#REF!</f>
        <v>#REF!</v>
      </c>
      <c r="AC24" s="475" t="s">
        <v>51</v>
      </c>
      <c r="AD24" s="475"/>
      <c r="AE24" s="475"/>
      <c r="AF24" s="475"/>
      <c r="AG24" s="475"/>
      <c r="AH24" s="475"/>
      <c r="AI24" s="475"/>
      <c r="AJ24" s="475"/>
      <c r="AK24" s="11"/>
      <c r="AL24" s="10"/>
      <c r="AM24" s="10"/>
      <c r="AN24" s="10"/>
      <c r="AO24" s="10"/>
    </row>
    <row r="25" spans="2:41" ht="15.6">
      <c r="B25" s="148">
        <v>18</v>
      </c>
      <c r="C25" s="190"/>
      <c r="D25" s="191"/>
      <c r="E25" s="198"/>
      <c r="F25" s="65"/>
      <c r="G25" s="67"/>
      <c r="H25" s="67"/>
      <c r="I25" s="67"/>
      <c r="J25" s="67"/>
      <c r="K25" s="67"/>
      <c r="L25" s="67"/>
      <c r="M25" s="67"/>
      <c r="N25" s="67"/>
      <c r="O25" s="149"/>
      <c r="P25" s="66"/>
      <c r="Q25" s="65"/>
      <c r="R25" s="149"/>
      <c r="S25" s="63"/>
      <c r="T25" s="204"/>
      <c r="U25" s="65"/>
      <c r="V25" s="149"/>
      <c r="W25" s="66"/>
      <c r="Y25" s="53">
        <v>18</v>
      </c>
      <c r="Z25" s="54">
        <v>3039628</v>
      </c>
      <c r="AA25" s="55">
        <f t="shared" si="0"/>
        <v>56929395</v>
      </c>
      <c r="AB25" s="1" t="e">
        <f>+Z25/#REF!</f>
        <v>#REF!</v>
      </c>
      <c r="AC25" s="40" t="s">
        <v>14</v>
      </c>
      <c r="AD25" s="117" t="s">
        <v>15</v>
      </c>
      <c r="AE25" s="117" t="s">
        <v>16</v>
      </c>
      <c r="AF25" s="117" t="s">
        <v>52</v>
      </c>
      <c r="AG25" s="118" t="s">
        <v>19</v>
      </c>
      <c r="AH25" s="117" t="s">
        <v>53</v>
      </c>
      <c r="AI25" s="117" t="s">
        <v>21</v>
      </c>
      <c r="AJ25" s="27" t="s">
        <v>22</v>
      </c>
      <c r="AK25" s="10"/>
      <c r="AL25" s="33"/>
      <c r="AM25" s="10"/>
      <c r="AN25" s="10"/>
      <c r="AO25" s="10"/>
    </row>
    <row r="26" spans="2:41" ht="15.6">
      <c r="B26" s="148">
        <v>19</v>
      </c>
      <c r="C26" s="190"/>
      <c r="D26" s="191"/>
      <c r="E26" s="198"/>
      <c r="F26" s="65"/>
      <c r="G26" s="67"/>
      <c r="H26" s="67"/>
      <c r="I26" s="67"/>
      <c r="J26" s="67"/>
      <c r="K26" s="67"/>
      <c r="L26" s="67"/>
      <c r="M26" s="67"/>
      <c r="N26" s="67"/>
      <c r="O26" s="149"/>
      <c r="P26" s="66"/>
      <c r="Q26" s="65"/>
      <c r="R26" s="149"/>
      <c r="S26" s="63"/>
      <c r="T26" s="204"/>
      <c r="U26" s="65"/>
      <c r="V26" s="149"/>
      <c r="W26" s="66"/>
      <c r="Y26" s="53">
        <v>19</v>
      </c>
      <c r="Z26" s="54">
        <v>3290378</v>
      </c>
      <c r="AA26" s="55">
        <f t="shared" si="0"/>
        <v>60219773</v>
      </c>
      <c r="AB26" s="1" t="e">
        <f>+Z26/#REF!</f>
        <v>#REF!</v>
      </c>
      <c r="AC26" s="119" t="s">
        <v>36</v>
      </c>
      <c r="AD26" s="76">
        <f>[1]КислПл!B2</f>
        <v>121.28782524141269</v>
      </c>
      <c r="AE26" s="27" t="e">
        <f>#REF!</f>
        <v>#REF!</v>
      </c>
      <c r="AF26" s="6" t="e">
        <f>AE26*AD26</f>
        <v>#REF!</v>
      </c>
      <c r="AG26" s="59">
        <v>14112</v>
      </c>
      <c r="AH26" s="6" t="e">
        <f>#REF!-AH27-AH28-AH35-AH37-AH38-#REF!-#REF!-#REF!-#REF!</f>
        <v>#REF!</v>
      </c>
      <c r="AI26" s="77" t="e">
        <f t="shared" ref="AI26:AI38" si="5">AH26/AE26</f>
        <v>#REF!</v>
      </c>
      <c r="AJ26" s="6" t="e">
        <f t="shared" ref="AJ26:AJ38" si="6">AH26-AF26</f>
        <v>#REF!</v>
      </c>
      <c r="AK26" s="10"/>
      <c r="AL26" s="120"/>
      <c r="AM26" s="10"/>
      <c r="AN26" s="10"/>
      <c r="AO26" s="10"/>
    </row>
    <row r="27" spans="2:41" ht="15.6">
      <c r="B27" s="148">
        <v>20</v>
      </c>
      <c r="C27" s="190"/>
      <c r="D27" s="191"/>
      <c r="E27" s="198"/>
      <c r="F27" s="65"/>
      <c r="G27" s="67"/>
      <c r="H27" s="67"/>
      <c r="I27" s="67"/>
      <c r="J27" s="67"/>
      <c r="K27" s="67"/>
      <c r="L27" s="67"/>
      <c r="M27" s="67"/>
      <c r="N27" s="67"/>
      <c r="O27" s="149"/>
      <c r="P27" s="66"/>
      <c r="Q27" s="65"/>
      <c r="R27" s="149"/>
      <c r="S27" s="63"/>
      <c r="T27" s="204"/>
      <c r="U27" s="65"/>
      <c r="V27" s="149"/>
      <c r="W27" s="66"/>
      <c r="Y27" s="53">
        <v>20</v>
      </c>
      <c r="Z27" s="54"/>
      <c r="AA27" s="55">
        <f t="shared" si="0"/>
        <v>60219773</v>
      </c>
      <c r="AB27" s="1" t="e">
        <f>+Z27/#REF!</f>
        <v>#REF!</v>
      </c>
      <c r="AC27" s="119" t="s">
        <v>54</v>
      </c>
      <c r="AD27" s="72">
        <f>[1]КислПл!B8</f>
        <v>13.6</v>
      </c>
      <c r="AE27" s="27" t="e">
        <f>AE9</f>
        <v>#REF!</v>
      </c>
      <c r="AF27" s="6" t="e">
        <f>AE27*AD27</f>
        <v>#REF!</v>
      </c>
      <c r="AG27" s="59">
        <v>14121</v>
      </c>
      <c r="AH27" s="6" t="e">
        <f>AF27</f>
        <v>#REF!</v>
      </c>
      <c r="AI27" s="77" t="e">
        <f t="shared" si="5"/>
        <v>#REF!</v>
      </c>
      <c r="AJ27" s="6" t="e">
        <f t="shared" si="6"/>
        <v>#REF!</v>
      </c>
      <c r="AK27" s="11"/>
      <c r="AL27" s="121"/>
      <c r="AM27" s="10"/>
      <c r="AN27" s="10"/>
      <c r="AO27" s="10"/>
    </row>
    <row r="28" spans="2:41" ht="15.6">
      <c r="B28" s="148">
        <v>21</v>
      </c>
      <c r="C28" s="190"/>
      <c r="D28" s="191"/>
      <c r="E28" s="198"/>
      <c r="F28" s="65"/>
      <c r="G28" s="67"/>
      <c r="H28" s="67"/>
      <c r="I28" s="67"/>
      <c r="J28" s="67"/>
      <c r="K28" s="67"/>
      <c r="L28" s="67"/>
      <c r="M28" s="67"/>
      <c r="N28" s="67"/>
      <c r="O28" s="149"/>
      <c r="P28" s="66"/>
      <c r="Q28" s="65"/>
      <c r="R28" s="149"/>
      <c r="S28" s="63"/>
      <c r="T28" s="204"/>
      <c r="U28" s="65"/>
      <c r="V28" s="149"/>
      <c r="W28" s="66"/>
      <c r="Y28" s="53">
        <v>21</v>
      </c>
      <c r="Z28" s="54"/>
      <c r="AA28" s="55">
        <f t="shared" si="0"/>
        <v>60219773</v>
      </c>
      <c r="AB28" s="1" t="e">
        <f>+Z28/#REF!</f>
        <v>#REF!</v>
      </c>
      <c r="AC28" s="119" t="s">
        <v>38</v>
      </c>
      <c r="AD28" s="72">
        <f>[1]КислПл!B28</f>
        <v>25</v>
      </c>
      <c r="AE28" s="122" t="e">
        <f>AE10</f>
        <v>#REF!</v>
      </c>
      <c r="AF28" s="6" t="e">
        <f>AE28*AD28</f>
        <v>#REF!</v>
      </c>
      <c r="AG28" s="59">
        <v>14122</v>
      </c>
      <c r="AH28" s="6" t="e">
        <f>AF28</f>
        <v>#REF!</v>
      </c>
      <c r="AI28" s="77" t="e">
        <f t="shared" si="5"/>
        <v>#REF!</v>
      </c>
      <c r="AJ28" s="6" t="e">
        <f t="shared" si="6"/>
        <v>#REF!</v>
      </c>
      <c r="AK28" s="10"/>
      <c r="AL28" s="121"/>
      <c r="AM28" s="10"/>
      <c r="AN28" s="10"/>
      <c r="AO28" s="10"/>
    </row>
    <row r="29" spans="2:41" ht="15.6">
      <c r="B29" s="148">
        <v>22</v>
      </c>
      <c r="C29" s="190"/>
      <c r="D29" s="191"/>
      <c r="E29" s="198"/>
      <c r="F29" s="65"/>
      <c r="G29" s="67"/>
      <c r="H29" s="67"/>
      <c r="I29" s="67"/>
      <c r="J29" s="67"/>
      <c r="K29" s="67"/>
      <c r="L29" s="67"/>
      <c r="M29" s="67"/>
      <c r="N29" s="67"/>
      <c r="O29" s="149"/>
      <c r="P29" s="66"/>
      <c r="Q29" s="65"/>
      <c r="R29" s="149"/>
      <c r="S29" s="63"/>
      <c r="T29" s="204"/>
      <c r="U29" s="65"/>
      <c r="V29" s="149"/>
      <c r="W29" s="66"/>
      <c r="Y29" s="53"/>
      <c r="Z29" s="54"/>
      <c r="AA29" s="55"/>
      <c r="AC29" s="119"/>
      <c r="AD29" s="72"/>
      <c r="AE29" s="122"/>
      <c r="AF29" s="6"/>
      <c r="AG29" s="59"/>
      <c r="AH29" s="6"/>
      <c r="AI29" s="77"/>
      <c r="AJ29" s="6"/>
      <c r="AK29" s="10"/>
      <c r="AL29" s="121"/>
      <c r="AM29" s="10"/>
      <c r="AN29" s="10"/>
      <c r="AO29" s="10"/>
    </row>
    <row r="30" spans="2:41" ht="15.6">
      <c r="B30" s="148">
        <v>23</v>
      </c>
      <c r="C30" s="190"/>
      <c r="D30" s="191"/>
      <c r="E30" s="198"/>
      <c r="F30" s="65"/>
      <c r="G30" s="67"/>
      <c r="H30" s="67"/>
      <c r="I30" s="67"/>
      <c r="J30" s="67"/>
      <c r="K30" s="67"/>
      <c r="L30" s="67"/>
      <c r="M30" s="67"/>
      <c r="N30" s="67"/>
      <c r="O30" s="149"/>
      <c r="P30" s="66"/>
      <c r="Q30" s="65"/>
      <c r="R30" s="149"/>
      <c r="S30" s="63"/>
      <c r="T30" s="204"/>
      <c r="U30" s="65"/>
      <c r="V30" s="149"/>
      <c r="W30" s="66"/>
      <c r="Y30" s="53"/>
      <c r="Z30" s="54"/>
      <c r="AA30" s="55"/>
      <c r="AC30" s="119"/>
      <c r="AD30" s="72"/>
      <c r="AE30" s="122"/>
      <c r="AF30" s="6"/>
      <c r="AG30" s="59"/>
      <c r="AH30" s="6"/>
      <c r="AI30" s="77"/>
      <c r="AJ30" s="6"/>
      <c r="AK30" s="10"/>
      <c r="AL30" s="121"/>
      <c r="AM30" s="10"/>
      <c r="AN30" s="10"/>
      <c r="AO30" s="10"/>
    </row>
    <row r="31" spans="2:41" ht="15.6">
      <c r="B31" s="148">
        <v>24</v>
      </c>
      <c r="C31" s="190"/>
      <c r="D31" s="191"/>
      <c r="E31" s="198"/>
      <c r="F31" s="65"/>
      <c r="G31" s="67"/>
      <c r="H31" s="67"/>
      <c r="I31" s="67"/>
      <c r="J31" s="67"/>
      <c r="K31" s="67"/>
      <c r="L31" s="67"/>
      <c r="M31" s="67"/>
      <c r="N31" s="67"/>
      <c r="O31" s="149"/>
      <c r="P31" s="66"/>
      <c r="Q31" s="65"/>
      <c r="R31" s="149"/>
      <c r="S31" s="63"/>
      <c r="T31" s="204"/>
      <c r="U31" s="65"/>
      <c r="V31" s="149"/>
      <c r="W31" s="66"/>
      <c r="Y31" s="53"/>
      <c r="Z31" s="54"/>
      <c r="AA31" s="55"/>
      <c r="AC31" s="119"/>
      <c r="AD31" s="72"/>
      <c r="AE31" s="122"/>
      <c r="AF31" s="6"/>
      <c r="AG31" s="59"/>
      <c r="AH31" s="6"/>
      <c r="AI31" s="77"/>
      <c r="AJ31" s="6"/>
      <c r="AK31" s="10"/>
      <c r="AL31" s="121"/>
      <c r="AM31" s="10"/>
      <c r="AN31" s="10"/>
      <c r="AO31" s="10"/>
    </row>
    <row r="32" spans="2:41" ht="15.6">
      <c r="B32" s="148">
        <v>25</v>
      </c>
      <c r="C32" s="190"/>
      <c r="D32" s="191"/>
      <c r="E32" s="198"/>
      <c r="F32" s="65"/>
      <c r="G32" s="67"/>
      <c r="H32" s="67"/>
      <c r="I32" s="67"/>
      <c r="J32" s="67"/>
      <c r="K32" s="67"/>
      <c r="L32" s="67"/>
      <c r="M32" s="67"/>
      <c r="N32" s="67"/>
      <c r="O32" s="149"/>
      <c r="P32" s="66"/>
      <c r="Q32" s="65"/>
      <c r="R32" s="149"/>
      <c r="S32" s="63"/>
      <c r="T32" s="204"/>
      <c r="U32" s="65"/>
      <c r="V32" s="149"/>
      <c r="W32" s="66"/>
      <c r="Y32" s="53"/>
      <c r="Z32" s="54"/>
      <c r="AA32" s="55"/>
      <c r="AC32" s="119"/>
      <c r="AD32" s="72"/>
      <c r="AE32" s="122"/>
      <c r="AF32" s="6"/>
      <c r="AG32" s="59"/>
      <c r="AH32" s="6"/>
      <c r="AI32" s="77"/>
      <c r="AJ32" s="6"/>
      <c r="AK32" s="10"/>
      <c r="AL32" s="121"/>
      <c r="AM32" s="10"/>
      <c r="AN32" s="10"/>
      <c r="AO32" s="10"/>
    </row>
    <row r="33" spans="2:41" ht="15.6">
      <c r="B33" s="148">
        <v>26</v>
      </c>
      <c r="C33" s="190"/>
      <c r="D33" s="191"/>
      <c r="E33" s="198"/>
      <c r="F33" s="65"/>
      <c r="G33" s="67"/>
      <c r="H33" s="67"/>
      <c r="I33" s="67"/>
      <c r="J33" s="67"/>
      <c r="K33" s="67"/>
      <c r="L33" s="67"/>
      <c r="M33" s="67"/>
      <c r="N33" s="67"/>
      <c r="O33" s="149"/>
      <c r="P33" s="66"/>
      <c r="Q33" s="65"/>
      <c r="R33" s="149"/>
      <c r="S33" s="63"/>
      <c r="T33" s="204"/>
      <c r="U33" s="65"/>
      <c r="V33" s="149"/>
      <c r="W33" s="66"/>
      <c r="Y33" s="53"/>
      <c r="Z33" s="54"/>
      <c r="AA33" s="55"/>
      <c r="AC33" s="119"/>
      <c r="AD33" s="72"/>
      <c r="AE33" s="122"/>
      <c r="AF33" s="6"/>
      <c r="AG33" s="59"/>
      <c r="AH33" s="6"/>
      <c r="AI33" s="77"/>
      <c r="AJ33" s="6"/>
      <c r="AK33" s="10"/>
      <c r="AL33" s="121"/>
      <c r="AM33" s="10"/>
      <c r="AN33" s="10"/>
      <c r="AO33" s="10"/>
    </row>
    <row r="34" spans="2:41" ht="15.6">
      <c r="B34" s="148">
        <v>27</v>
      </c>
      <c r="C34" s="190"/>
      <c r="D34" s="191"/>
      <c r="E34" s="198"/>
      <c r="F34" s="65"/>
      <c r="G34" s="67"/>
      <c r="H34" s="67"/>
      <c r="I34" s="67"/>
      <c r="J34" s="67"/>
      <c r="K34" s="67"/>
      <c r="L34" s="67"/>
      <c r="M34" s="67"/>
      <c r="N34" s="67"/>
      <c r="O34" s="149"/>
      <c r="P34" s="66"/>
      <c r="Q34" s="65"/>
      <c r="R34" s="149"/>
      <c r="S34" s="63"/>
      <c r="T34" s="204"/>
      <c r="U34" s="65"/>
      <c r="V34" s="149"/>
      <c r="W34" s="66"/>
      <c r="Y34" s="53"/>
      <c r="Z34" s="54"/>
      <c r="AA34" s="55"/>
      <c r="AC34" s="119"/>
      <c r="AD34" s="72"/>
      <c r="AE34" s="122"/>
      <c r="AF34" s="6"/>
      <c r="AG34" s="59"/>
      <c r="AH34" s="6"/>
      <c r="AI34" s="77"/>
      <c r="AJ34" s="6"/>
      <c r="AK34" s="10"/>
      <c r="AL34" s="121"/>
      <c r="AM34" s="10"/>
      <c r="AN34" s="10"/>
      <c r="AO34" s="10"/>
    </row>
    <row r="35" spans="2:41" ht="15.6">
      <c r="B35" s="148">
        <v>28</v>
      </c>
      <c r="C35" s="190"/>
      <c r="D35" s="191"/>
      <c r="E35" s="198"/>
      <c r="F35" s="65"/>
      <c r="G35" s="67"/>
      <c r="H35" s="67"/>
      <c r="I35" s="67"/>
      <c r="J35" s="67"/>
      <c r="K35" s="67"/>
      <c r="L35" s="67"/>
      <c r="M35" s="67"/>
      <c r="N35" s="67"/>
      <c r="O35" s="149"/>
      <c r="P35" s="66"/>
      <c r="Q35" s="65"/>
      <c r="R35" s="149"/>
      <c r="S35" s="63"/>
      <c r="T35" s="204"/>
      <c r="U35" s="65"/>
      <c r="V35" s="149"/>
      <c r="W35" s="66"/>
      <c r="Y35" s="53">
        <v>22</v>
      </c>
      <c r="Z35" s="54"/>
      <c r="AA35" s="55">
        <f>AA28+Z35</f>
        <v>60219773</v>
      </c>
      <c r="AB35" s="1" t="e">
        <f>+Z35/#REF!</f>
        <v>#REF!</v>
      </c>
      <c r="AC35" s="119" t="s">
        <v>39</v>
      </c>
      <c r="AD35" s="72">
        <f>[1]КислПл!B59</f>
        <v>25</v>
      </c>
      <c r="AE35" s="122" t="e">
        <f>AE11</f>
        <v>#REF!</v>
      </c>
      <c r="AF35" s="6" t="e">
        <f>AD35*AE35</f>
        <v>#REF!</v>
      </c>
      <c r="AG35" s="59">
        <v>14114</v>
      </c>
      <c r="AH35" s="6" t="e">
        <f>AF35</f>
        <v>#REF!</v>
      </c>
      <c r="AI35" s="77" t="e">
        <f t="shared" si="5"/>
        <v>#REF!</v>
      </c>
      <c r="AJ35" s="6" t="e">
        <f t="shared" si="6"/>
        <v>#REF!</v>
      </c>
      <c r="AK35" s="10"/>
      <c r="AL35" s="121"/>
      <c r="AM35" s="10"/>
      <c r="AN35" s="10"/>
      <c r="AO35" s="10"/>
    </row>
    <row r="36" spans="2:41" ht="15.6">
      <c r="B36" s="148">
        <v>29</v>
      </c>
      <c r="C36" s="190"/>
      <c r="D36" s="191"/>
      <c r="E36" s="198"/>
      <c r="F36" s="65"/>
      <c r="G36" s="67"/>
      <c r="H36" s="67"/>
      <c r="I36" s="67"/>
      <c r="J36" s="67"/>
      <c r="K36" s="67"/>
      <c r="L36" s="67"/>
      <c r="M36" s="67"/>
      <c r="N36" s="67"/>
      <c r="O36" s="149"/>
      <c r="P36" s="66"/>
      <c r="Q36" s="65"/>
      <c r="R36" s="149"/>
      <c r="S36" s="63"/>
      <c r="T36" s="204"/>
      <c r="U36" s="65"/>
      <c r="V36" s="149"/>
      <c r="W36" s="66"/>
      <c r="Y36" s="53"/>
      <c r="Z36" s="54"/>
      <c r="AA36" s="55"/>
      <c r="AC36" s="119"/>
      <c r="AD36" s="72"/>
      <c r="AE36" s="122"/>
      <c r="AF36" s="6"/>
      <c r="AG36" s="59"/>
      <c r="AH36" s="6"/>
      <c r="AI36" s="77"/>
      <c r="AJ36" s="6"/>
      <c r="AK36" s="10"/>
      <c r="AL36" s="121"/>
      <c r="AM36" s="10"/>
      <c r="AN36" s="10"/>
      <c r="AO36" s="10"/>
    </row>
    <row r="37" spans="2:41" ht="15.6">
      <c r="B37" s="148">
        <v>30</v>
      </c>
      <c r="C37" s="190"/>
      <c r="D37" s="191"/>
      <c r="E37" s="198"/>
      <c r="F37" s="65"/>
      <c r="G37" s="67"/>
      <c r="H37" s="67"/>
      <c r="I37" s="67"/>
      <c r="J37" s="67"/>
      <c r="K37" s="67"/>
      <c r="L37" s="67"/>
      <c r="M37" s="67"/>
      <c r="N37" s="67"/>
      <c r="O37" s="149"/>
      <c r="P37" s="66"/>
      <c r="Q37" s="65"/>
      <c r="R37" s="149"/>
      <c r="S37" s="63"/>
      <c r="T37" s="204"/>
      <c r="U37" s="65"/>
      <c r="V37" s="149"/>
      <c r="W37" s="66"/>
      <c r="Y37" s="53">
        <v>23</v>
      </c>
      <c r="Z37" s="54"/>
      <c r="AA37" s="55">
        <f>AA35+Z37</f>
        <v>60219773</v>
      </c>
      <c r="AB37" s="1" t="e">
        <f>+Z37/#REF!</f>
        <v>#REF!</v>
      </c>
      <c r="AC37" s="119" t="s">
        <v>55</v>
      </c>
      <c r="AD37" s="72">
        <f>[1]КислПл!B40</f>
        <v>150</v>
      </c>
      <c r="AE37" s="27" t="e">
        <f>AE12</f>
        <v>#REF!</v>
      </c>
      <c r="AF37" s="6" t="e">
        <f>AE37*AD37</f>
        <v>#REF!</v>
      </c>
      <c r="AG37" s="59">
        <v>14115</v>
      </c>
      <c r="AH37" s="6" t="e">
        <f>AF37</f>
        <v>#REF!</v>
      </c>
      <c r="AI37" s="77" t="e">
        <f t="shared" si="5"/>
        <v>#REF!</v>
      </c>
      <c r="AJ37" s="6" t="e">
        <f t="shared" si="6"/>
        <v>#REF!</v>
      </c>
      <c r="AK37" s="10"/>
      <c r="AL37" s="121"/>
      <c r="AM37" s="11"/>
      <c r="AN37" s="10"/>
      <c r="AO37" s="10"/>
    </row>
    <row r="38" spans="2:41" ht="16.2" thickBot="1">
      <c r="B38" s="162">
        <v>31</v>
      </c>
      <c r="C38" s="192"/>
      <c r="D38" s="193"/>
      <c r="E38" s="199"/>
      <c r="F38" s="125"/>
      <c r="G38" s="127"/>
      <c r="H38" s="127"/>
      <c r="I38" s="127"/>
      <c r="J38" s="127"/>
      <c r="K38" s="127"/>
      <c r="L38" s="127"/>
      <c r="M38" s="127"/>
      <c r="N38" s="127"/>
      <c r="O38" s="183"/>
      <c r="P38" s="126"/>
      <c r="Q38" s="125"/>
      <c r="R38" s="183"/>
      <c r="S38" s="123"/>
      <c r="T38" s="205"/>
      <c r="U38" s="125"/>
      <c r="V38" s="183"/>
      <c r="W38" s="126"/>
      <c r="Y38" s="53">
        <v>24</v>
      </c>
      <c r="Z38" s="54"/>
      <c r="AA38" s="55">
        <f t="shared" si="0"/>
        <v>60219773</v>
      </c>
      <c r="AB38" s="1" t="e">
        <f>+Z38/#REF!</f>
        <v>#REF!</v>
      </c>
      <c r="AC38" s="119" t="s">
        <v>41</v>
      </c>
      <c r="AD38" s="72">
        <f>[1]КислПл!B13</f>
        <v>12</v>
      </c>
      <c r="AE38" s="27" t="e">
        <f>AE13</f>
        <v>#REF!</v>
      </c>
      <c r="AF38" s="6" t="e">
        <f>AE38*AD38</f>
        <v>#REF!</v>
      </c>
      <c r="AG38" s="59">
        <v>14116</v>
      </c>
      <c r="AH38" s="6" t="e">
        <f>AF38</f>
        <v>#REF!</v>
      </c>
      <c r="AI38" s="77" t="e">
        <f t="shared" si="5"/>
        <v>#REF!</v>
      </c>
      <c r="AJ38" s="6" t="e">
        <f t="shared" si="6"/>
        <v>#REF!</v>
      </c>
      <c r="AK38" s="10"/>
      <c r="AL38" s="121"/>
      <c r="AM38" s="10"/>
      <c r="AN38" s="10"/>
      <c r="AO38" s="10"/>
    </row>
    <row r="39" spans="2:41" ht="16.2" thickBot="1">
      <c r="B39" s="165" t="s">
        <v>30</v>
      </c>
      <c r="C39" s="194"/>
      <c r="D39" s="195"/>
      <c r="E39" s="200"/>
      <c r="F39" s="166"/>
      <c r="G39" s="158"/>
      <c r="H39" s="158"/>
      <c r="I39" s="158"/>
      <c r="J39" s="158"/>
      <c r="K39" s="158"/>
      <c r="L39" s="158"/>
      <c r="M39" s="158"/>
      <c r="N39" s="158"/>
      <c r="O39" s="167"/>
      <c r="P39" s="160"/>
      <c r="Q39" s="166"/>
      <c r="R39" s="167"/>
      <c r="S39" s="157"/>
      <c r="T39" s="159"/>
      <c r="U39" s="166"/>
      <c r="V39" s="167"/>
      <c r="W39" s="130"/>
      <c r="X39" s="2"/>
      <c r="Y39" s="2"/>
      <c r="Z39" s="2"/>
      <c r="AA39" s="2"/>
      <c r="AB39" s="2"/>
      <c r="AC39" s="27" t="s">
        <v>56</v>
      </c>
      <c r="AD39" s="76">
        <f>[1]КислПл!B23</f>
        <v>9.9570000000000007</v>
      </c>
      <c r="AE39" s="83" t="e">
        <f>AD39*AE16</f>
        <v>#REF!</v>
      </c>
      <c r="AF39" s="6" t="e">
        <f>AD39*AE16</f>
        <v>#REF!</v>
      </c>
      <c r="AG39" s="83" t="e">
        <f>AE39/AE16</f>
        <v>#REF!</v>
      </c>
      <c r="AH39" s="6" t="e">
        <f>AE39-AF39</f>
        <v>#REF!</v>
      </c>
      <c r="AI39" s="33"/>
      <c r="AJ39" s="33"/>
      <c r="AK39" s="10"/>
      <c r="AL39" s="11"/>
      <c r="AM39" s="10"/>
      <c r="AN39" s="10"/>
      <c r="AO39" s="10"/>
    </row>
    <row r="40" spans="2:41" ht="15.6">
      <c r="AC40" s="131"/>
      <c r="AD40" s="132" t="s">
        <v>16</v>
      </c>
      <c r="AE40" s="132" t="s">
        <v>57</v>
      </c>
      <c r="AF40" s="132" t="s">
        <v>58</v>
      </c>
      <c r="AG40" s="133" t="s">
        <v>59</v>
      </c>
      <c r="AH40" s="10"/>
      <c r="AI40" s="10"/>
      <c r="AJ40" s="10"/>
      <c r="AK40" s="134"/>
      <c r="AL40" s="10"/>
      <c r="AM40" s="10"/>
      <c r="AN40" s="10"/>
      <c r="AO40" s="10"/>
    </row>
    <row r="41" spans="2:41" ht="15.75" customHeight="1">
      <c r="AC41" s="3" t="s">
        <v>55</v>
      </c>
      <c r="AD41" s="27" t="e">
        <f>AE12</f>
        <v>#REF!</v>
      </c>
      <c r="AE41" s="135">
        <f>+[1]КислПл!B39</f>
        <v>1.1100000000000001</v>
      </c>
      <c r="AF41" s="8">
        <v>0.3</v>
      </c>
      <c r="AG41" s="9" t="e">
        <f>AD41*AE41*AF41</f>
        <v>#REF!</v>
      </c>
      <c r="AH41" s="10"/>
      <c r="AI41" s="10"/>
      <c r="AJ41" s="10"/>
      <c r="AK41" s="10"/>
      <c r="AL41" s="10"/>
      <c r="AM41" s="10"/>
      <c r="AN41" s="10"/>
      <c r="AO41" s="10"/>
    </row>
    <row r="44" spans="2:41" ht="15" customHeight="1"/>
    <row r="61" spans="2:5">
      <c r="B61" s="2"/>
      <c r="C61" s="177"/>
      <c r="D61" s="177"/>
      <c r="E61" s="177"/>
    </row>
    <row r="75" spans="2:26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  <c r="Z75" s="2"/>
    </row>
    <row r="76" spans="2:26" s="2" customFormat="1">
      <c r="B76" s="1"/>
      <c r="C76" s="136"/>
      <c r="D76" s="136"/>
      <c r="E76" s="13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V76" s="1"/>
      <c r="W76" s="1"/>
      <c r="X76" s="1"/>
      <c r="Y76" s="1"/>
      <c r="Z76" s="1"/>
    </row>
    <row r="80" spans="2:26" ht="15" customHeight="1"/>
  </sheetData>
  <mergeCells count="17">
    <mergeCell ref="AC24:AJ24"/>
    <mergeCell ref="U4:V5"/>
    <mergeCell ref="S4:T5"/>
    <mergeCell ref="W4:W6"/>
    <mergeCell ref="Y4:AA5"/>
    <mergeCell ref="B2:P2"/>
    <mergeCell ref="Q4:R5"/>
    <mergeCell ref="F4:O4"/>
    <mergeCell ref="C4:D4"/>
    <mergeCell ref="P4:P5"/>
    <mergeCell ref="E4:E5"/>
    <mergeCell ref="F5:G5"/>
    <mergeCell ref="H5:I5"/>
    <mergeCell ref="J5:K5"/>
    <mergeCell ref="L5:M5"/>
    <mergeCell ref="N5:O5"/>
    <mergeCell ref="B4:B7"/>
  </mergeCells>
  <pageMargins left="0.7" right="0.7" top="0.75" bottom="0.75" header="0.3" footer="0.3"/>
  <pageSetup paperSize="9" scale="72" orientation="landscape" r:id="rId1"/>
  <colBreaks count="1" manualBreakCount="1">
    <brk id="1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2:BA175"/>
  <sheetViews>
    <sheetView topLeftCell="F64" workbookViewId="0">
      <selection activeCell="M85" sqref="M85"/>
    </sheetView>
  </sheetViews>
  <sheetFormatPr defaultRowHeight="14.4"/>
  <cols>
    <col min="1" max="1" width="4.33203125" customWidth="1"/>
  </cols>
  <sheetData>
    <row r="2" spans="2:16">
      <c r="C2" t="s">
        <v>80</v>
      </c>
      <c r="F2" t="s">
        <v>9</v>
      </c>
      <c r="M2" t="s">
        <v>10</v>
      </c>
      <c r="P2" t="s">
        <v>81</v>
      </c>
    </row>
    <row r="3" spans="2:16">
      <c r="E3" t="s">
        <v>82</v>
      </c>
      <c r="F3" t="s">
        <v>25</v>
      </c>
      <c r="H3" t="s">
        <v>83</v>
      </c>
      <c r="I3" t="s">
        <v>84</v>
      </c>
      <c r="K3" t="s">
        <v>26</v>
      </c>
      <c r="M3" t="s">
        <v>27</v>
      </c>
      <c r="N3" t="s">
        <v>28</v>
      </c>
      <c r="O3" t="s">
        <v>29</v>
      </c>
    </row>
    <row r="4" spans="2:16">
      <c r="B4" t="s">
        <v>85</v>
      </c>
      <c r="C4" t="s">
        <v>86</v>
      </c>
      <c r="D4" t="s">
        <v>87</v>
      </c>
      <c r="F4" t="s">
        <v>86</v>
      </c>
      <c r="G4" t="s">
        <v>87</v>
      </c>
      <c r="I4" t="s">
        <v>86</v>
      </c>
      <c r="J4" t="s">
        <v>87</v>
      </c>
      <c r="K4" t="s">
        <v>86</v>
      </c>
      <c r="L4" t="s">
        <v>87</v>
      </c>
    </row>
    <row r="5" spans="2:16">
      <c r="B5">
        <v>1</v>
      </c>
      <c r="F5">
        <v>462.7</v>
      </c>
      <c r="G5">
        <v>215.2</v>
      </c>
      <c r="K5">
        <v>437</v>
      </c>
      <c r="L5">
        <v>214.6</v>
      </c>
      <c r="M5">
        <v>528</v>
      </c>
      <c r="N5">
        <v>556.70000000000005</v>
      </c>
      <c r="O5">
        <v>527.9</v>
      </c>
      <c r="P5">
        <v>2942.1</v>
      </c>
    </row>
    <row r="6" spans="2:16">
      <c r="B6">
        <v>2</v>
      </c>
      <c r="F6">
        <v>458</v>
      </c>
      <c r="G6">
        <v>213.8</v>
      </c>
      <c r="K6">
        <v>442.7</v>
      </c>
      <c r="L6">
        <v>216.1</v>
      </c>
      <c r="M6">
        <v>524</v>
      </c>
      <c r="N6">
        <v>588.20000000000005</v>
      </c>
      <c r="O6">
        <v>529.70000000000005</v>
      </c>
      <c r="P6">
        <v>2972.5</v>
      </c>
    </row>
    <row r="7" spans="2:16">
      <c r="B7">
        <v>3</v>
      </c>
      <c r="F7">
        <v>448.7</v>
      </c>
      <c r="G7">
        <v>207.6</v>
      </c>
      <c r="K7">
        <v>426.8</v>
      </c>
      <c r="L7">
        <v>209.9</v>
      </c>
      <c r="M7">
        <v>515.5</v>
      </c>
      <c r="N7">
        <v>557.4</v>
      </c>
      <c r="O7">
        <v>505.8</v>
      </c>
      <c r="P7">
        <v>2871.7</v>
      </c>
    </row>
    <row r="8" spans="2:16">
      <c r="B8">
        <v>4</v>
      </c>
      <c r="F8">
        <v>460.1</v>
      </c>
      <c r="G8">
        <v>214.2</v>
      </c>
      <c r="K8">
        <v>434.2</v>
      </c>
      <c r="L8">
        <v>215.1</v>
      </c>
      <c r="M8">
        <v>521</v>
      </c>
      <c r="N8">
        <v>547.20000000000005</v>
      </c>
      <c r="O8">
        <v>501.8</v>
      </c>
      <c r="P8">
        <v>2893.6</v>
      </c>
    </row>
    <row r="9" spans="2:16">
      <c r="B9">
        <v>5</v>
      </c>
      <c r="F9">
        <v>465.9</v>
      </c>
      <c r="G9">
        <v>215.8</v>
      </c>
      <c r="K9">
        <v>436.8</v>
      </c>
      <c r="L9">
        <v>213.8</v>
      </c>
      <c r="M9">
        <v>516</v>
      </c>
      <c r="N9">
        <v>337.7</v>
      </c>
      <c r="O9">
        <v>523</v>
      </c>
      <c r="P9">
        <v>2709</v>
      </c>
    </row>
    <row r="10" spans="2:16">
      <c r="B10">
        <v>6</v>
      </c>
      <c r="F10">
        <v>470.2</v>
      </c>
      <c r="G10">
        <v>214.1</v>
      </c>
      <c r="K10">
        <v>441.6</v>
      </c>
      <c r="L10">
        <v>213</v>
      </c>
      <c r="M10">
        <v>473.9</v>
      </c>
      <c r="N10">
        <v>534.4</v>
      </c>
      <c r="O10">
        <v>513.1</v>
      </c>
      <c r="P10">
        <v>2860.3</v>
      </c>
    </row>
    <row r="11" spans="2:16">
      <c r="B11">
        <v>7</v>
      </c>
      <c r="F11">
        <v>474.3</v>
      </c>
      <c r="G11">
        <v>214.2</v>
      </c>
      <c r="K11">
        <v>452.4</v>
      </c>
      <c r="L11">
        <v>216.7</v>
      </c>
      <c r="M11">
        <v>530</v>
      </c>
      <c r="N11">
        <v>546.20000000000005</v>
      </c>
      <c r="O11">
        <v>533.70000000000005</v>
      </c>
      <c r="P11">
        <v>2967.5</v>
      </c>
    </row>
    <row r="12" spans="2:16">
      <c r="B12">
        <v>8</v>
      </c>
      <c r="F12">
        <v>460.8</v>
      </c>
      <c r="G12">
        <v>210.3</v>
      </c>
      <c r="K12">
        <v>448.7</v>
      </c>
      <c r="L12">
        <v>214.2</v>
      </c>
      <c r="M12">
        <v>526</v>
      </c>
      <c r="N12">
        <v>553.9</v>
      </c>
      <c r="O12">
        <v>525</v>
      </c>
      <c r="P12">
        <v>2938.9</v>
      </c>
    </row>
    <row r="13" spans="2:16">
      <c r="B13">
        <v>9</v>
      </c>
      <c r="F13">
        <v>465.5</v>
      </c>
      <c r="G13">
        <v>210.1</v>
      </c>
      <c r="K13">
        <v>449</v>
      </c>
      <c r="L13">
        <v>213.5</v>
      </c>
      <c r="M13">
        <v>502.4</v>
      </c>
      <c r="N13">
        <v>550.1</v>
      </c>
      <c r="O13">
        <v>516.9</v>
      </c>
      <c r="P13">
        <v>2907.5</v>
      </c>
    </row>
    <row r="14" spans="2:16">
      <c r="B14">
        <v>10</v>
      </c>
      <c r="F14">
        <v>449.1</v>
      </c>
      <c r="G14">
        <v>206.1</v>
      </c>
      <c r="K14">
        <v>442</v>
      </c>
      <c r="L14">
        <v>196.2</v>
      </c>
      <c r="M14">
        <v>329</v>
      </c>
      <c r="N14">
        <v>556.6</v>
      </c>
      <c r="O14">
        <v>516.29999999999995</v>
      </c>
      <c r="P14">
        <v>2695.3</v>
      </c>
    </row>
    <row r="15" spans="2:16">
      <c r="B15">
        <v>11</v>
      </c>
      <c r="F15">
        <v>446.5</v>
      </c>
      <c r="G15">
        <v>204.6</v>
      </c>
      <c r="K15">
        <v>433.9</v>
      </c>
      <c r="L15">
        <v>189.5</v>
      </c>
      <c r="M15">
        <v>512</v>
      </c>
      <c r="N15">
        <v>548.79999999999995</v>
      </c>
      <c r="O15">
        <v>502.6</v>
      </c>
      <c r="P15">
        <v>2837.9</v>
      </c>
    </row>
    <row r="16" spans="2:16">
      <c r="B16">
        <v>12</v>
      </c>
      <c r="F16">
        <v>458.6</v>
      </c>
      <c r="G16">
        <v>207.8</v>
      </c>
      <c r="K16">
        <v>440.7</v>
      </c>
      <c r="L16">
        <v>192.6</v>
      </c>
      <c r="M16">
        <v>495</v>
      </c>
      <c r="N16">
        <v>549.9</v>
      </c>
      <c r="O16">
        <v>339.5</v>
      </c>
      <c r="P16">
        <v>2684.1</v>
      </c>
    </row>
    <row r="17" spans="2:16">
      <c r="B17">
        <v>13</v>
      </c>
      <c r="F17">
        <v>432.5</v>
      </c>
      <c r="G17">
        <v>196.4</v>
      </c>
      <c r="K17">
        <v>440.3</v>
      </c>
      <c r="L17">
        <v>194.6</v>
      </c>
      <c r="M17">
        <v>480</v>
      </c>
      <c r="N17">
        <v>545.29999999999995</v>
      </c>
      <c r="O17">
        <v>477.6</v>
      </c>
      <c r="P17">
        <v>2766.7</v>
      </c>
    </row>
    <row r="18" spans="2:16">
      <c r="B18">
        <v>14</v>
      </c>
      <c r="F18">
        <v>406.1</v>
      </c>
      <c r="G18">
        <v>187.5</v>
      </c>
      <c r="K18">
        <v>434.7</v>
      </c>
      <c r="L18">
        <v>201.8</v>
      </c>
      <c r="M18">
        <v>507.8</v>
      </c>
      <c r="N18">
        <v>548.4</v>
      </c>
      <c r="O18">
        <v>467.8</v>
      </c>
      <c r="P18">
        <v>2754.1</v>
      </c>
    </row>
    <row r="19" spans="2:16">
      <c r="B19">
        <v>15</v>
      </c>
      <c r="F19">
        <v>445.4</v>
      </c>
      <c r="G19">
        <v>201.9</v>
      </c>
      <c r="K19">
        <v>433.2</v>
      </c>
      <c r="L19">
        <v>200.8</v>
      </c>
      <c r="M19">
        <v>521.5</v>
      </c>
      <c r="N19">
        <v>541.5</v>
      </c>
      <c r="O19">
        <v>467.6</v>
      </c>
      <c r="P19">
        <v>2811.9</v>
      </c>
    </row>
    <row r="20" spans="2:16">
      <c r="B20">
        <v>16</v>
      </c>
      <c r="F20">
        <v>438.3</v>
      </c>
      <c r="G20">
        <v>198</v>
      </c>
      <c r="K20">
        <v>434.9</v>
      </c>
      <c r="L20">
        <v>204.3</v>
      </c>
      <c r="M20">
        <v>524</v>
      </c>
      <c r="N20">
        <v>540</v>
      </c>
      <c r="O20">
        <v>474.5</v>
      </c>
      <c r="P20">
        <v>2814</v>
      </c>
    </row>
    <row r="21" spans="2:16">
      <c r="B21">
        <v>17</v>
      </c>
      <c r="F21">
        <v>395.6</v>
      </c>
      <c r="G21">
        <v>213</v>
      </c>
      <c r="K21">
        <v>434.8</v>
      </c>
      <c r="L21">
        <v>203.4</v>
      </c>
      <c r="M21">
        <v>528</v>
      </c>
      <c r="N21">
        <v>547.9</v>
      </c>
      <c r="O21">
        <v>482.5</v>
      </c>
      <c r="P21">
        <v>2805.2</v>
      </c>
    </row>
    <row r="22" spans="2:16">
      <c r="B22">
        <v>18</v>
      </c>
      <c r="F22">
        <v>384.3</v>
      </c>
      <c r="G22">
        <v>115.9</v>
      </c>
      <c r="K22">
        <v>454.4</v>
      </c>
      <c r="L22">
        <v>209.1</v>
      </c>
      <c r="M22">
        <v>513.6</v>
      </c>
      <c r="N22">
        <v>544.1</v>
      </c>
      <c r="O22">
        <v>516.5</v>
      </c>
      <c r="P22">
        <v>2737.9</v>
      </c>
    </row>
    <row r="23" spans="2:16">
      <c r="B23">
        <v>19</v>
      </c>
      <c r="F23">
        <v>462.7</v>
      </c>
      <c r="G23">
        <v>215.2</v>
      </c>
      <c r="K23">
        <v>437</v>
      </c>
      <c r="L23">
        <v>214.6</v>
      </c>
      <c r="M23">
        <v>528</v>
      </c>
      <c r="N23">
        <v>556.70000000000005</v>
      </c>
      <c r="O23">
        <v>527.9</v>
      </c>
      <c r="P23">
        <v>2942.1</v>
      </c>
    </row>
    <row r="24" spans="2:16">
      <c r="B24">
        <v>20</v>
      </c>
      <c r="F24">
        <v>458</v>
      </c>
      <c r="G24">
        <v>213.8</v>
      </c>
      <c r="K24">
        <v>442.7</v>
      </c>
      <c r="L24">
        <v>216.1</v>
      </c>
      <c r="M24">
        <v>524</v>
      </c>
      <c r="N24">
        <v>588.20000000000005</v>
      </c>
      <c r="O24">
        <v>529.70000000000005</v>
      </c>
      <c r="P24">
        <v>2972.5</v>
      </c>
    </row>
    <row r="25" spans="2:16">
      <c r="B25">
        <v>21</v>
      </c>
      <c r="F25">
        <v>448.7</v>
      </c>
      <c r="G25">
        <v>207.6</v>
      </c>
      <c r="K25">
        <v>426.8</v>
      </c>
      <c r="L25">
        <v>209.9</v>
      </c>
      <c r="M25">
        <v>515.5</v>
      </c>
      <c r="N25">
        <v>557.4</v>
      </c>
      <c r="O25">
        <v>505.8</v>
      </c>
      <c r="P25">
        <v>2871.7</v>
      </c>
    </row>
    <row r="26" spans="2:16">
      <c r="B26">
        <v>22</v>
      </c>
      <c r="F26">
        <v>460.1</v>
      </c>
      <c r="G26">
        <v>214.2</v>
      </c>
      <c r="K26">
        <v>434.2</v>
      </c>
      <c r="L26">
        <v>215.1</v>
      </c>
      <c r="M26">
        <v>521</v>
      </c>
      <c r="N26">
        <v>547.20000000000005</v>
      </c>
      <c r="O26">
        <v>501.8</v>
      </c>
      <c r="P26">
        <v>2893.6</v>
      </c>
    </row>
    <row r="27" spans="2:16">
      <c r="B27">
        <v>23</v>
      </c>
      <c r="F27">
        <v>465.9</v>
      </c>
      <c r="G27">
        <v>215.8</v>
      </c>
      <c r="K27">
        <v>436.8</v>
      </c>
      <c r="L27">
        <v>213.8</v>
      </c>
      <c r="M27">
        <v>516</v>
      </c>
      <c r="N27">
        <v>337.7</v>
      </c>
      <c r="O27">
        <v>523</v>
      </c>
      <c r="P27">
        <v>2709</v>
      </c>
    </row>
    <row r="28" spans="2:16">
      <c r="B28">
        <v>24</v>
      </c>
      <c r="F28">
        <v>470.2</v>
      </c>
      <c r="G28">
        <v>214.1</v>
      </c>
      <c r="K28">
        <v>441.6</v>
      </c>
      <c r="L28">
        <v>213</v>
      </c>
      <c r="M28">
        <v>473.9</v>
      </c>
      <c r="N28">
        <v>534.4</v>
      </c>
      <c r="O28">
        <v>513.1</v>
      </c>
      <c r="P28">
        <v>2860.3</v>
      </c>
    </row>
    <row r="29" spans="2:16">
      <c r="B29">
        <v>25</v>
      </c>
      <c r="F29">
        <v>474.3</v>
      </c>
      <c r="G29">
        <v>214.2</v>
      </c>
      <c r="K29">
        <v>452.4</v>
      </c>
      <c r="L29">
        <v>216.7</v>
      </c>
      <c r="M29">
        <v>530</v>
      </c>
      <c r="N29">
        <v>546.20000000000005</v>
      </c>
      <c r="O29">
        <v>533.70000000000005</v>
      </c>
      <c r="P29">
        <v>2967.5</v>
      </c>
    </row>
    <row r="30" spans="2:16">
      <c r="B30">
        <v>26</v>
      </c>
      <c r="F30">
        <v>460.8</v>
      </c>
      <c r="G30">
        <v>210.3</v>
      </c>
      <c r="K30">
        <v>448.7</v>
      </c>
      <c r="L30">
        <v>214.2</v>
      </c>
      <c r="M30">
        <v>526</v>
      </c>
      <c r="N30">
        <v>553.9</v>
      </c>
      <c r="O30">
        <v>525</v>
      </c>
      <c r="P30">
        <v>2938.9</v>
      </c>
    </row>
    <row r="31" spans="2:16">
      <c r="B31">
        <v>27</v>
      </c>
      <c r="F31">
        <v>465.5</v>
      </c>
      <c r="G31">
        <v>210.1</v>
      </c>
      <c r="K31">
        <v>449</v>
      </c>
      <c r="L31">
        <v>213.5</v>
      </c>
      <c r="M31">
        <v>502.4</v>
      </c>
      <c r="N31">
        <v>550.1</v>
      </c>
      <c r="O31">
        <v>516.9</v>
      </c>
      <c r="P31">
        <v>2907.5</v>
      </c>
    </row>
    <row r="32" spans="2:16">
      <c r="B32">
        <v>28</v>
      </c>
      <c r="F32">
        <v>449.1</v>
      </c>
      <c r="G32">
        <v>206.1</v>
      </c>
      <c r="K32">
        <v>442</v>
      </c>
      <c r="L32">
        <v>196.2</v>
      </c>
      <c r="M32">
        <v>329</v>
      </c>
      <c r="N32">
        <v>556.6</v>
      </c>
      <c r="O32">
        <v>516.29999999999995</v>
      </c>
      <c r="P32">
        <v>2695.3</v>
      </c>
    </row>
    <row r="33" spans="2:53">
      <c r="B33">
        <v>29</v>
      </c>
      <c r="F33">
        <v>446.5</v>
      </c>
      <c r="G33">
        <v>204.6</v>
      </c>
      <c r="K33">
        <v>433.9</v>
      </c>
      <c r="L33">
        <v>189.5</v>
      </c>
      <c r="M33">
        <v>512</v>
      </c>
      <c r="N33">
        <v>548.79999999999995</v>
      </c>
      <c r="O33">
        <v>502.6</v>
      </c>
      <c r="P33">
        <v>2837.9</v>
      </c>
    </row>
    <row r="34" spans="2:53">
      <c r="B34">
        <v>30</v>
      </c>
      <c r="F34">
        <v>458.6</v>
      </c>
      <c r="G34">
        <v>207.8</v>
      </c>
      <c r="K34">
        <v>440.7</v>
      </c>
      <c r="L34">
        <v>192.6</v>
      </c>
      <c r="M34">
        <v>495</v>
      </c>
      <c r="N34">
        <v>549.9</v>
      </c>
      <c r="O34">
        <v>339.5</v>
      </c>
      <c r="P34">
        <v>2684.1</v>
      </c>
    </row>
    <row r="35" spans="2:53">
      <c r="B35">
        <v>31</v>
      </c>
      <c r="F35">
        <v>432.5</v>
      </c>
      <c r="G35">
        <v>196.4</v>
      </c>
      <c r="K35">
        <v>440.3</v>
      </c>
      <c r="L35">
        <v>194.6</v>
      </c>
      <c r="M35">
        <v>480</v>
      </c>
      <c r="N35">
        <v>545.29999999999995</v>
      </c>
      <c r="O35">
        <v>477.6</v>
      </c>
      <c r="P35">
        <v>2766.7</v>
      </c>
    </row>
    <row r="37" spans="2:53">
      <c r="B37" t="s">
        <v>85</v>
      </c>
      <c r="C37" t="s">
        <v>81</v>
      </c>
      <c r="D37" t="s">
        <v>88</v>
      </c>
      <c r="E37" t="s">
        <v>89</v>
      </c>
      <c r="F37" t="s">
        <v>89</v>
      </c>
      <c r="G37" t="s">
        <v>85</v>
      </c>
      <c r="H37" t="s">
        <v>90</v>
      </c>
      <c r="I37" t="s">
        <v>3</v>
      </c>
      <c r="J37" t="s">
        <v>11</v>
      </c>
      <c r="K37" t="s">
        <v>12</v>
      </c>
      <c r="L37" t="s">
        <v>79</v>
      </c>
      <c r="M37" t="s">
        <v>91</v>
      </c>
      <c r="N37" t="s">
        <v>1</v>
      </c>
      <c r="P37" t="s">
        <v>33</v>
      </c>
      <c r="Q37" t="s">
        <v>34</v>
      </c>
      <c r="R37" t="s">
        <v>32</v>
      </c>
      <c r="S37" t="s">
        <v>92</v>
      </c>
      <c r="T37" t="s">
        <v>85</v>
      </c>
      <c r="U37" t="s">
        <v>93</v>
      </c>
      <c r="Y37" t="s">
        <v>94</v>
      </c>
      <c r="AE37" t="s">
        <v>95</v>
      </c>
    </row>
    <row r="38" spans="2:53">
      <c r="AM38" t="s">
        <v>96</v>
      </c>
      <c r="AO38" t="s">
        <v>97</v>
      </c>
      <c r="AR38" t="s">
        <v>96</v>
      </c>
      <c r="AT38" t="s">
        <v>97</v>
      </c>
    </row>
    <row r="39" spans="2:53">
      <c r="U39" t="s">
        <v>98</v>
      </c>
      <c r="V39" t="s">
        <v>99</v>
      </c>
      <c r="W39" t="s">
        <v>100</v>
      </c>
      <c r="X39" t="s">
        <v>101</v>
      </c>
      <c r="Y39" t="s">
        <v>98</v>
      </c>
      <c r="Z39" t="s">
        <v>99</v>
      </c>
      <c r="AA39" t="s">
        <v>100</v>
      </c>
      <c r="AB39" t="s">
        <v>101</v>
      </c>
      <c r="AC39" t="s">
        <v>102</v>
      </c>
      <c r="AD39" t="s">
        <v>103</v>
      </c>
      <c r="AG39" t="s">
        <v>62</v>
      </c>
      <c r="AH39" t="s">
        <v>104</v>
      </c>
      <c r="AI39" t="s">
        <v>105</v>
      </c>
      <c r="AJ39" t="s">
        <v>33</v>
      </c>
      <c r="AK39" t="s">
        <v>34</v>
      </c>
      <c r="AM39" t="s">
        <v>12</v>
      </c>
      <c r="AN39" t="s">
        <v>104</v>
      </c>
      <c r="AO39" t="s">
        <v>104</v>
      </c>
      <c r="AP39" t="s">
        <v>62</v>
      </c>
      <c r="AR39" t="s">
        <v>12</v>
      </c>
      <c r="AS39" t="s">
        <v>104</v>
      </c>
      <c r="AT39" t="s">
        <v>104</v>
      </c>
      <c r="AU39" t="s">
        <v>62</v>
      </c>
    </row>
    <row r="40" spans="2:53">
      <c r="B40">
        <v>1</v>
      </c>
      <c r="C40">
        <v>2942.1</v>
      </c>
      <c r="E40">
        <v>0</v>
      </c>
      <c r="F40">
        <v>2942.1</v>
      </c>
      <c r="G40">
        <v>1</v>
      </c>
      <c r="H40">
        <v>213.9</v>
      </c>
      <c r="I40">
        <v>1021.5</v>
      </c>
      <c r="J40">
        <v>552</v>
      </c>
      <c r="K40">
        <v>783.3</v>
      </c>
      <c r="L40">
        <v>244.5</v>
      </c>
      <c r="M40">
        <v>2815.2</v>
      </c>
      <c r="N40">
        <v>126.90000000000009</v>
      </c>
      <c r="P40">
        <v>24.4</v>
      </c>
      <c r="Q40">
        <v>493.4</v>
      </c>
      <c r="R40">
        <v>34.200000000000003</v>
      </c>
      <c r="S40">
        <v>2.5</v>
      </c>
      <c r="T40">
        <v>1</v>
      </c>
      <c r="U40">
        <v>88.14</v>
      </c>
      <c r="V40">
        <v>88.57</v>
      </c>
      <c r="W40">
        <v>88.57</v>
      </c>
      <c r="X40">
        <v>88.46</v>
      </c>
      <c r="Y40">
        <v>-0.72171545268890469</v>
      </c>
      <c r="Z40">
        <v>-0.39394828948854155</v>
      </c>
      <c r="AA40">
        <v>-7.9661510669527047</v>
      </c>
      <c r="AB40">
        <v>-13.636468460321112</v>
      </c>
      <c r="AC40">
        <v>-22.718283269451263</v>
      </c>
      <c r="AD40">
        <v>-0.94659513622713598</v>
      </c>
      <c r="AE40">
        <v>0</v>
      </c>
      <c r="AF40">
        <v>4.3132456408687698</v>
      </c>
      <c r="AG40">
        <v>8.9124999999999996</v>
      </c>
      <c r="AH40">
        <v>42.5625</v>
      </c>
      <c r="AI40">
        <v>32.637499999999996</v>
      </c>
      <c r="AJ40">
        <v>1.0166666666666666</v>
      </c>
      <c r="AK40">
        <v>20.558333333333334</v>
      </c>
      <c r="AM40">
        <v>158</v>
      </c>
      <c r="AN40">
        <v>101</v>
      </c>
      <c r="AO40">
        <v>1.42</v>
      </c>
      <c r="AP40">
        <v>0</v>
      </c>
      <c r="AR40">
        <v>17.707049198699988</v>
      </c>
      <c r="AS40">
        <v>5.8438928426777759</v>
      </c>
      <c r="AT40">
        <v>1.42</v>
      </c>
      <c r="AU40">
        <v>0</v>
      </c>
      <c r="AW40">
        <v>2.4630000000000001</v>
      </c>
      <c r="AX40">
        <v>101</v>
      </c>
      <c r="AZ40">
        <v>9.3949999999999996</v>
      </c>
      <c r="BA40">
        <v>1.42</v>
      </c>
    </row>
    <row r="41" spans="2:53">
      <c r="B41">
        <v>2</v>
      </c>
      <c r="C41">
        <v>2972.5</v>
      </c>
      <c r="E41">
        <v>0</v>
      </c>
      <c r="F41">
        <v>2972.5</v>
      </c>
      <c r="G41">
        <v>2</v>
      </c>
      <c r="H41">
        <v>256.5</v>
      </c>
      <c r="I41">
        <v>1016</v>
      </c>
      <c r="J41">
        <v>491.6</v>
      </c>
      <c r="K41">
        <v>785.5</v>
      </c>
      <c r="L41">
        <v>241.6</v>
      </c>
      <c r="M41">
        <v>2791.2</v>
      </c>
      <c r="N41">
        <v>181.30000000000018</v>
      </c>
      <c r="P41">
        <v>24.5</v>
      </c>
      <c r="Q41">
        <v>431.5</v>
      </c>
      <c r="R41">
        <v>35.6</v>
      </c>
      <c r="S41">
        <v>0</v>
      </c>
      <c r="T41">
        <v>2</v>
      </c>
      <c r="U41">
        <v>88.07</v>
      </c>
      <c r="V41">
        <v>88.2</v>
      </c>
      <c r="W41">
        <v>88.2</v>
      </c>
      <c r="X41">
        <v>87.04</v>
      </c>
      <c r="Y41">
        <v>-0.78015215169751428</v>
      </c>
      <c r="Z41">
        <v>-0.5</v>
      </c>
      <c r="AA41">
        <v>-8.8061224489795791</v>
      </c>
      <c r="AB41">
        <v>-26.712775735294144</v>
      </c>
      <c r="AC41">
        <v>-36.799050335971238</v>
      </c>
      <c r="AD41">
        <v>-1.5332937639988016</v>
      </c>
      <c r="AE41">
        <v>0</v>
      </c>
      <c r="AF41">
        <v>6.0992430613961375</v>
      </c>
      <c r="AG41">
        <v>10.6875</v>
      </c>
      <c r="AH41">
        <v>42.333333333333336</v>
      </c>
      <c r="AI41">
        <v>32.729166666666664</v>
      </c>
      <c r="AJ41">
        <v>1.0208333333333333</v>
      </c>
      <c r="AK41">
        <v>17.979166666666668</v>
      </c>
      <c r="AM41">
        <v>205</v>
      </c>
      <c r="AN41">
        <v>135</v>
      </c>
      <c r="AO41">
        <v>2.25</v>
      </c>
      <c r="AP41">
        <v>0</v>
      </c>
      <c r="AR41">
        <v>21.376433785192908</v>
      </c>
      <c r="AS41">
        <v>7.8429094289200023</v>
      </c>
      <c r="AT41">
        <v>2.25</v>
      </c>
      <c r="AU41">
        <v>0</v>
      </c>
      <c r="AW41">
        <v>7.9669999999999996</v>
      </c>
      <c r="AX41">
        <v>135</v>
      </c>
      <c r="AZ41">
        <v>13.666</v>
      </c>
      <c r="BA41">
        <v>2.25</v>
      </c>
    </row>
    <row r="42" spans="2:53">
      <c r="B42">
        <v>3</v>
      </c>
      <c r="C42">
        <v>2871.7</v>
      </c>
      <c r="E42">
        <v>0</v>
      </c>
      <c r="F42">
        <v>2871.7</v>
      </c>
      <c r="G42">
        <v>3</v>
      </c>
      <c r="H42">
        <v>249.5</v>
      </c>
      <c r="I42">
        <v>951.2</v>
      </c>
      <c r="J42">
        <v>457.2</v>
      </c>
      <c r="K42">
        <v>752.2</v>
      </c>
      <c r="L42">
        <v>242.6</v>
      </c>
      <c r="M42">
        <v>2652.7</v>
      </c>
      <c r="N42">
        <v>219</v>
      </c>
      <c r="P42">
        <v>31.2</v>
      </c>
      <c r="Q42">
        <v>382.2</v>
      </c>
      <c r="R42">
        <v>43.8</v>
      </c>
      <c r="S42">
        <v>1.6</v>
      </c>
      <c r="T42">
        <v>3</v>
      </c>
      <c r="U42">
        <v>87.99</v>
      </c>
      <c r="V42">
        <v>88.27</v>
      </c>
      <c r="W42">
        <v>88.27</v>
      </c>
      <c r="X42">
        <v>87.01</v>
      </c>
      <c r="Y42">
        <v>-1.000545516535972</v>
      </c>
      <c r="Z42">
        <v>-0.61148748159057575</v>
      </c>
      <c r="AA42">
        <v>-7.4907216494845557</v>
      </c>
      <c r="AB42">
        <v>-25.848500172393869</v>
      </c>
      <c r="AC42">
        <v>-34.951254820004976</v>
      </c>
      <c r="AD42">
        <v>-1.456302284166874</v>
      </c>
      <c r="AE42">
        <v>4.1000000000000227</v>
      </c>
      <c r="AF42">
        <v>7.6261447922833163</v>
      </c>
      <c r="AG42">
        <v>10.395833333333334</v>
      </c>
      <c r="AH42">
        <v>39.633333333333333</v>
      </c>
      <c r="AI42">
        <v>31.341666666666669</v>
      </c>
      <c r="AJ42">
        <v>1.3</v>
      </c>
      <c r="AK42">
        <v>15.924999999999999</v>
      </c>
      <c r="AM42">
        <v>200</v>
      </c>
      <c r="AN42">
        <v>134</v>
      </c>
      <c r="AO42">
        <v>2.75</v>
      </c>
      <c r="AP42">
        <v>0</v>
      </c>
      <c r="AR42">
        <v>21.226915729144554</v>
      </c>
      <c r="AS42">
        <v>7.9995224165721446</v>
      </c>
      <c r="AT42">
        <v>2.75</v>
      </c>
      <c r="AU42">
        <v>0</v>
      </c>
      <c r="AW42">
        <v>5.9189999999999996</v>
      </c>
      <c r="AX42">
        <v>134</v>
      </c>
      <c r="AZ42">
        <v>14.477</v>
      </c>
      <c r="BA42">
        <v>2.75</v>
      </c>
    </row>
    <row r="43" spans="2:53">
      <c r="B43">
        <v>4</v>
      </c>
      <c r="C43">
        <v>2893.6</v>
      </c>
      <c r="E43">
        <v>0</v>
      </c>
      <c r="F43">
        <v>2893.6</v>
      </c>
      <c r="G43">
        <v>4</v>
      </c>
      <c r="H43">
        <v>261.39999999999998</v>
      </c>
      <c r="I43">
        <v>959.3</v>
      </c>
      <c r="J43">
        <v>369</v>
      </c>
      <c r="K43">
        <v>755.5</v>
      </c>
      <c r="L43">
        <v>242.2</v>
      </c>
      <c r="M43">
        <v>2587.4</v>
      </c>
      <c r="N43">
        <v>306.19999999999982</v>
      </c>
      <c r="P43">
        <v>25.7</v>
      </c>
      <c r="Q43">
        <v>305.5</v>
      </c>
      <c r="R43">
        <v>37.799999999999997</v>
      </c>
      <c r="S43">
        <v>0</v>
      </c>
      <c r="T43">
        <v>4</v>
      </c>
      <c r="U43">
        <v>88.08</v>
      </c>
      <c r="V43">
        <v>88.3</v>
      </c>
      <c r="W43">
        <v>88.3</v>
      </c>
      <c r="X43">
        <v>87.07</v>
      </c>
      <c r="Y43">
        <v>-0.82397820163487978</v>
      </c>
      <c r="Z43">
        <v>-0.49479048697621764</v>
      </c>
      <c r="AA43">
        <v>-5.8816534541336409</v>
      </c>
      <c r="AB43">
        <v>-25.423394969564811</v>
      </c>
      <c r="AC43">
        <v>-32.623817112309553</v>
      </c>
      <c r="AD43">
        <v>-1.359325713012898</v>
      </c>
      <c r="AE43">
        <v>153.40000000000003</v>
      </c>
      <c r="AF43">
        <v>10.581974011611827</v>
      </c>
      <c r="AG43">
        <v>10.891666666666666</v>
      </c>
      <c r="AH43">
        <v>39.970833333333331</v>
      </c>
      <c r="AI43">
        <v>31.479166666666668</v>
      </c>
      <c r="AJ43">
        <v>1.0708333333333333</v>
      </c>
      <c r="AK43">
        <v>12.729166666666666</v>
      </c>
      <c r="AM43">
        <v>195</v>
      </c>
      <c r="AN43">
        <v>125</v>
      </c>
      <c r="AO43">
        <v>2.1800000000000002</v>
      </c>
      <c r="AP43">
        <v>0</v>
      </c>
      <c r="AR43">
        <v>20.382565067419254</v>
      </c>
      <c r="AS43">
        <v>7.7260646517090059</v>
      </c>
      <c r="AT43">
        <v>2.1800000000000002</v>
      </c>
      <c r="AU43">
        <v>0</v>
      </c>
      <c r="AW43">
        <v>7.6769999999999996</v>
      </c>
      <c r="AX43">
        <v>125</v>
      </c>
      <c r="AZ43">
        <v>13.811999999999999</v>
      </c>
      <c r="BA43">
        <v>2.1800000000000002</v>
      </c>
    </row>
    <row r="44" spans="2:53">
      <c r="B44">
        <v>5</v>
      </c>
      <c r="C44">
        <v>2709</v>
      </c>
      <c r="E44">
        <v>0</v>
      </c>
      <c r="F44">
        <v>2709</v>
      </c>
      <c r="G44">
        <v>5</v>
      </c>
      <c r="H44">
        <v>172.8</v>
      </c>
      <c r="I44">
        <v>1004.4</v>
      </c>
      <c r="J44">
        <v>433.7</v>
      </c>
      <c r="K44">
        <v>345.9</v>
      </c>
      <c r="L44">
        <v>242.1</v>
      </c>
      <c r="M44">
        <v>2198.9</v>
      </c>
      <c r="N44">
        <v>510.09999999999991</v>
      </c>
      <c r="P44">
        <v>31.7</v>
      </c>
      <c r="Q44">
        <v>366.9</v>
      </c>
      <c r="R44">
        <v>35.1</v>
      </c>
      <c r="S44">
        <v>5.8</v>
      </c>
      <c r="T44">
        <v>5</v>
      </c>
      <c r="U44">
        <v>86.56</v>
      </c>
      <c r="V44">
        <v>86.32</v>
      </c>
      <c r="W44">
        <v>86.32</v>
      </c>
      <c r="X44">
        <v>86.36</v>
      </c>
      <c r="Y44">
        <v>-1.3949168207023988</v>
      </c>
      <c r="Z44">
        <v>-1.3514365152919403</v>
      </c>
      <c r="AA44">
        <v>-15.641705282669193</v>
      </c>
      <c r="AB44">
        <v>-14.579388605836073</v>
      </c>
      <c r="AC44">
        <v>-32.967447224499608</v>
      </c>
      <c r="AD44">
        <v>-1.3736436343541503</v>
      </c>
      <c r="AE44">
        <v>224.8</v>
      </c>
      <c r="AF44">
        <v>18.829826504245105</v>
      </c>
      <c r="AG44">
        <v>7.2</v>
      </c>
      <c r="AH44">
        <v>41.85</v>
      </c>
      <c r="AI44">
        <v>14.4125</v>
      </c>
      <c r="AJ44">
        <v>1.3208333333333333</v>
      </c>
      <c r="AK44">
        <v>15.2875</v>
      </c>
      <c r="AM44">
        <v>179</v>
      </c>
      <c r="AN44">
        <v>132</v>
      </c>
      <c r="AO44">
        <v>1.98</v>
      </c>
      <c r="AP44">
        <v>0</v>
      </c>
      <c r="AR44">
        <v>28.912938136003877</v>
      </c>
      <c r="AS44">
        <v>8.6682427107959032</v>
      </c>
      <c r="AT44">
        <v>1.98</v>
      </c>
      <c r="AU44">
        <v>0</v>
      </c>
      <c r="AW44">
        <v>5.8019999999999996</v>
      </c>
      <c r="AX44">
        <v>132</v>
      </c>
      <c r="AZ44">
        <v>12.246</v>
      </c>
      <c r="BA44">
        <v>1.98</v>
      </c>
    </row>
    <row r="45" spans="2:53">
      <c r="B45">
        <v>6</v>
      </c>
      <c r="C45">
        <v>2860.3</v>
      </c>
      <c r="E45">
        <v>0</v>
      </c>
      <c r="F45">
        <v>2860.3</v>
      </c>
      <c r="G45">
        <v>6</v>
      </c>
      <c r="H45">
        <v>255.8</v>
      </c>
      <c r="I45">
        <v>1064.7</v>
      </c>
      <c r="J45">
        <v>447.6</v>
      </c>
      <c r="K45">
        <v>700.8</v>
      </c>
      <c r="L45">
        <v>241.1</v>
      </c>
      <c r="M45">
        <v>2710</v>
      </c>
      <c r="N45">
        <v>150.30000000000018</v>
      </c>
      <c r="P45">
        <v>49.1</v>
      </c>
      <c r="Q45">
        <v>363.7</v>
      </c>
      <c r="R45">
        <v>34.799999999999997</v>
      </c>
      <c r="S45">
        <v>0</v>
      </c>
      <c r="T45">
        <v>6</v>
      </c>
      <c r="U45">
        <v>85.18</v>
      </c>
      <c r="V45">
        <v>84.81</v>
      </c>
      <c r="W45">
        <v>84.81</v>
      </c>
      <c r="X45">
        <v>83.48</v>
      </c>
      <c r="Y45">
        <v>-1.9691946466306618</v>
      </c>
      <c r="Z45">
        <v>-3.0047046338875134</v>
      </c>
      <c r="AA45">
        <v>-22.256844711708538</v>
      </c>
      <c r="AB45">
        <v>-54.734259702922827</v>
      </c>
      <c r="AC45">
        <v>-81.965003695149534</v>
      </c>
      <c r="AD45">
        <v>-3.4152084872978974</v>
      </c>
      <c r="AE45">
        <v>90.200000000000045</v>
      </c>
      <c r="AF45">
        <v>5.2546935636122143</v>
      </c>
      <c r="AG45">
        <v>10.658333333333333</v>
      </c>
      <c r="AH45">
        <v>44.362500000000004</v>
      </c>
      <c r="AI45">
        <v>29.2</v>
      </c>
      <c r="AJ45">
        <v>2.0458333333333334</v>
      </c>
      <c r="AK45">
        <v>15.154166666666667</v>
      </c>
      <c r="AM45">
        <v>170</v>
      </c>
      <c r="AN45">
        <v>85</v>
      </c>
      <c r="AO45">
        <v>1.31</v>
      </c>
      <c r="AP45">
        <v>0</v>
      </c>
      <c r="AR45">
        <v>18.088955096829114</v>
      </c>
      <c r="AS45">
        <v>4.7230093904539645</v>
      </c>
      <c r="AT45">
        <v>1.31</v>
      </c>
      <c r="AU45">
        <v>0</v>
      </c>
      <c r="AW45">
        <v>1.544</v>
      </c>
      <c r="AX45">
        <v>85</v>
      </c>
      <c r="AZ45">
        <v>9.1310000000000002</v>
      </c>
      <c r="BA45">
        <v>1.31</v>
      </c>
    </row>
    <row r="46" spans="2:53">
      <c r="B46">
        <v>7</v>
      </c>
      <c r="C46">
        <v>2967.5</v>
      </c>
      <c r="E46">
        <v>0</v>
      </c>
      <c r="F46">
        <v>2967.5</v>
      </c>
      <c r="G46">
        <v>7</v>
      </c>
      <c r="H46">
        <v>258.89999999999998</v>
      </c>
      <c r="I46">
        <v>1050.9000000000001</v>
      </c>
      <c r="J46">
        <v>430.6</v>
      </c>
      <c r="K46">
        <v>787.7</v>
      </c>
      <c r="L46">
        <v>241.9</v>
      </c>
      <c r="M46">
        <v>2770</v>
      </c>
      <c r="N46">
        <v>197.5</v>
      </c>
      <c r="P46">
        <v>63.3</v>
      </c>
      <c r="Q46">
        <v>333.4</v>
      </c>
      <c r="R46">
        <v>33.9</v>
      </c>
      <c r="S46">
        <v>0</v>
      </c>
      <c r="T46">
        <v>7</v>
      </c>
      <c r="U46">
        <v>85.5</v>
      </c>
      <c r="V46">
        <v>85.93</v>
      </c>
      <c r="W46">
        <v>85.93</v>
      </c>
      <c r="X46">
        <v>84.88</v>
      </c>
      <c r="Y46">
        <v>-1.784210526315789</v>
      </c>
      <c r="Z46">
        <v>-2.9981496566973078</v>
      </c>
      <c r="AA46">
        <v>-15.791202141277779</v>
      </c>
      <c r="AB46">
        <v>-47.514420358152734</v>
      </c>
      <c r="AC46">
        <v>-68.087982682443609</v>
      </c>
      <c r="AD46">
        <v>-2.8369992784351505</v>
      </c>
      <c r="AE46">
        <v>100.5</v>
      </c>
      <c r="AF46">
        <v>6.6554338668913218</v>
      </c>
      <c r="AG46">
        <v>10.7875</v>
      </c>
      <c r="AH46">
        <v>43.787500000000001</v>
      </c>
      <c r="AI46">
        <v>32.820833333333333</v>
      </c>
      <c r="AJ46">
        <v>2.6374999999999997</v>
      </c>
      <c r="AK46">
        <v>13.891666666666666</v>
      </c>
      <c r="AM46">
        <v>166</v>
      </c>
      <c r="AN46">
        <v>156</v>
      </c>
      <c r="AO46">
        <v>2.86</v>
      </c>
      <c r="AP46">
        <v>0</v>
      </c>
      <c r="AR46">
        <v>17.542005706435592</v>
      </c>
      <c r="AS46">
        <v>9.022556390977444</v>
      </c>
      <c r="AT46">
        <v>2.86</v>
      </c>
      <c r="AU46">
        <v>0</v>
      </c>
      <c r="AW46">
        <v>7.5940000000000003</v>
      </c>
      <c r="AX46">
        <v>156</v>
      </c>
      <c r="AZ46">
        <v>14.797000000000001</v>
      </c>
      <c r="BA46">
        <v>2.86</v>
      </c>
    </row>
    <row r="47" spans="2:53">
      <c r="B47">
        <v>8</v>
      </c>
      <c r="C47">
        <v>2938.9</v>
      </c>
      <c r="E47">
        <v>0</v>
      </c>
      <c r="F47">
        <v>2938.9</v>
      </c>
      <c r="G47">
        <v>8</v>
      </c>
      <c r="H47">
        <v>269</v>
      </c>
      <c r="I47">
        <v>980.6</v>
      </c>
      <c r="J47">
        <v>451</v>
      </c>
      <c r="K47">
        <v>826.6</v>
      </c>
      <c r="L47">
        <v>245.5</v>
      </c>
      <c r="M47">
        <v>2772.7</v>
      </c>
      <c r="N47">
        <v>166.20000000000027</v>
      </c>
      <c r="P47">
        <v>81.099999999999994</v>
      </c>
      <c r="Q47">
        <v>335</v>
      </c>
      <c r="R47">
        <v>34.9</v>
      </c>
      <c r="S47">
        <v>0</v>
      </c>
      <c r="T47">
        <v>8</v>
      </c>
      <c r="U47">
        <v>85.71</v>
      </c>
      <c r="V47">
        <v>86.29</v>
      </c>
      <c r="W47">
        <v>86.29</v>
      </c>
      <c r="X47">
        <v>84.88</v>
      </c>
      <c r="Y47">
        <v>-1.7468323416170861</v>
      </c>
      <c r="Z47">
        <v>-3.4868582686290353</v>
      </c>
      <c r="AA47">
        <v>-14.403175338973199</v>
      </c>
      <c r="AB47">
        <v>-49.860885956644779</v>
      </c>
      <c r="AC47">
        <v>-69.497751905864106</v>
      </c>
      <c r="AD47">
        <v>-2.8957396627443379</v>
      </c>
      <c r="AE47">
        <v>53.899999999999977</v>
      </c>
      <c r="AF47">
        <v>5.6551771070808892</v>
      </c>
      <c r="AG47">
        <v>11.208333333333334</v>
      </c>
      <c r="AH47">
        <v>40.858333333333334</v>
      </c>
      <c r="AI47">
        <v>34.44166666666667</v>
      </c>
      <c r="AJ47">
        <v>3.3791666666666664</v>
      </c>
      <c r="AK47">
        <v>13.958333333333334</v>
      </c>
      <c r="AM47">
        <v>173</v>
      </c>
      <c r="AN47">
        <v>54</v>
      </c>
      <c r="AO47">
        <v>2.87</v>
      </c>
      <c r="AP47">
        <v>0</v>
      </c>
      <c r="AR47">
        <v>19.490761604326273</v>
      </c>
      <c r="AS47">
        <v>3.2557578680815147</v>
      </c>
      <c r="AT47">
        <v>2.87</v>
      </c>
      <c r="AU47">
        <v>0</v>
      </c>
      <c r="AW47">
        <v>7.742</v>
      </c>
      <c r="AX47">
        <v>54</v>
      </c>
      <c r="AZ47">
        <v>15.904999999999999</v>
      </c>
      <c r="BA47">
        <v>2.87</v>
      </c>
    </row>
    <row r="48" spans="2:53">
      <c r="B48">
        <v>9</v>
      </c>
      <c r="C48">
        <v>2907.5</v>
      </c>
      <c r="E48">
        <v>0</v>
      </c>
      <c r="F48">
        <v>2907.5</v>
      </c>
      <c r="G48">
        <v>9</v>
      </c>
      <c r="H48">
        <v>256.39999999999998</v>
      </c>
      <c r="I48">
        <v>1022</v>
      </c>
      <c r="J48">
        <v>466.6</v>
      </c>
      <c r="K48">
        <v>814.2</v>
      </c>
      <c r="L48">
        <v>241.7</v>
      </c>
      <c r="M48">
        <v>2800.9</v>
      </c>
      <c r="N48">
        <v>106.59999999999991</v>
      </c>
      <c r="P48">
        <v>104.7</v>
      </c>
      <c r="Q48">
        <v>327.8</v>
      </c>
      <c r="R48">
        <v>34.1</v>
      </c>
      <c r="S48">
        <v>0</v>
      </c>
      <c r="T48">
        <v>9</v>
      </c>
      <c r="U48">
        <v>85.63</v>
      </c>
      <c r="V48">
        <v>85.95</v>
      </c>
      <c r="W48">
        <v>85.95</v>
      </c>
      <c r="X48">
        <v>84.49</v>
      </c>
      <c r="Y48">
        <v>-1.7402429055237647</v>
      </c>
      <c r="Z48">
        <v>-4.9335078534031283</v>
      </c>
      <c r="AA48">
        <v>-15.446073298429269</v>
      </c>
      <c r="AB48">
        <v>-53.097905077524047</v>
      </c>
      <c r="AC48">
        <v>-75.217729134880216</v>
      </c>
      <c r="AD48">
        <v>-3.1340720472866757</v>
      </c>
      <c r="AE48">
        <v>26.799999999999898</v>
      </c>
      <c r="AF48">
        <v>3.6663800515907106</v>
      </c>
      <c r="AG48">
        <v>10.683333333333332</v>
      </c>
      <c r="AH48">
        <v>42.583333333333336</v>
      </c>
      <c r="AI48">
        <v>33.925000000000004</v>
      </c>
      <c r="AJ48">
        <v>4.3624999999999998</v>
      </c>
      <c r="AK48">
        <v>13.658333333333333</v>
      </c>
      <c r="AM48">
        <v>179</v>
      </c>
      <c r="AN48">
        <v>54</v>
      </c>
      <c r="AO48">
        <v>2.42</v>
      </c>
      <c r="AP48">
        <v>0</v>
      </c>
      <c r="AR48">
        <v>19.787751492372319</v>
      </c>
      <c r="AS48">
        <v>3.134614268299762</v>
      </c>
      <c r="AT48">
        <v>2.42</v>
      </c>
      <c r="AU48">
        <v>0</v>
      </c>
      <c r="AW48">
        <v>7.9630000000000001</v>
      </c>
      <c r="AX48">
        <v>54</v>
      </c>
      <c r="AZ48">
        <v>16.82</v>
      </c>
      <c r="BA48">
        <v>2.42</v>
      </c>
    </row>
    <row r="49" spans="2:53">
      <c r="B49">
        <v>10</v>
      </c>
      <c r="C49">
        <v>2695.3</v>
      </c>
      <c r="E49">
        <v>0</v>
      </c>
      <c r="F49">
        <v>2695.3</v>
      </c>
      <c r="G49">
        <v>10</v>
      </c>
      <c r="H49">
        <v>197</v>
      </c>
      <c r="I49">
        <v>1066.9000000000001</v>
      </c>
      <c r="J49">
        <v>449.1</v>
      </c>
      <c r="K49">
        <v>507.6</v>
      </c>
      <c r="L49">
        <v>241.2</v>
      </c>
      <c r="M49">
        <v>2461.8000000000002</v>
      </c>
      <c r="N49">
        <v>233.5</v>
      </c>
      <c r="P49">
        <v>84.4</v>
      </c>
      <c r="Q49">
        <v>328.8</v>
      </c>
      <c r="R49">
        <v>35.9</v>
      </c>
      <c r="S49">
        <v>0</v>
      </c>
      <c r="T49">
        <v>10</v>
      </c>
      <c r="U49">
        <v>84.81</v>
      </c>
      <c r="V49">
        <v>85.06</v>
      </c>
      <c r="W49">
        <v>85.06</v>
      </c>
      <c r="X49">
        <v>85.19</v>
      </c>
      <c r="Y49">
        <v>-2.196922532720194</v>
      </c>
      <c r="Z49">
        <v>-4.901669409828358</v>
      </c>
      <c r="AA49">
        <v>-19.095603103691531</v>
      </c>
      <c r="AB49">
        <v>-28.660124427749793</v>
      </c>
      <c r="AC49">
        <v>-54.854319473989875</v>
      </c>
      <c r="AD49">
        <v>-2.2855966447495781</v>
      </c>
      <c r="AE49">
        <v>5.4999999999999432</v>
      </c>
      <c r="AF49">
        <v>8.6632285830890812</v>
      </c>
      <c r="AG49">
        <v>8.2083333333333339</v>
      </c>
      <c r="AH49">
        <v>44.454166666666673</v>
      </c>
      <c r="AI49">
        <v>21.150000000000002</v>
      </c>
      <c r="AJ49">
        <v>3.5166666666666671</v>
      </c>
      <c r="AK49">
        <v>13.700000000000001</v>
      </c>
      <c r="AM49">
        <v>165</v>
      </c>
      <c r="AN49">
        <v>0</v>
      </c>
      <c r="AO49">
        <v>1.18</v>
      </c>
      <c r="AP49">
        <v>0</v>
      </c>
      <c r="AR49">
        <v>24.958402662229616</v>
      </c>
      <c r="AS49">
        <v>0</v>
      </c>
      <c r="AT49">
        <v>1.18</v>
      </c>
      <c r="AU49">
        <v>0</v>
      </c>
      <c r="AW49">
        <v>4.4379999999999997</v>
      </c>
      <c r="AX49">
        <v>0</v>
      </c>
      <c r="AZ49">
        <v>7.8460000000000001</v>
      </c>
      <c r="BA49">
        <v>1.18</v>
      </c>
    </row>
    <row r="50" spans="2:53">
      <c r="B50">
        <v>11</v>
      </c>
      <c r="C50">
        <v>2837.9</v>
      </c>
      <c r="E50">
        <v>0</v>
      </c>
      <c r="F50">
        <v>2837.9</v>
      </c>
      <c r="G50">
        <v>11</v>
      </c>
      <c r="H50">
        <v>232.3</v>
      </c>
      <c r="I50">
        <v>930</v>
      </c>
      <c r="J50">
        <v>374.6</v>
      </c>
      <c r="K50">
        <v>799</v>
      </c>
      <c r="L50">
        <v>237.4</v>
      </c>
      <c r="M50">
        <v>2573.3000000000002</v>
      </c>
      <c r="N50">
        <v>264.59999999999991</v>
      </c>
      <c r="P50">
        <v>24.2</v>
      </c>
      <c r="Q50">
        <v>325.2</v>
      </c>
      <c r="R50">
        <v>25.2</v>
      </c>
      <c r="S50">
        <v>0</v>
      </c>
      <c r="T50">
        <v>11</v>
      </c>
      <c r="U50">
        <v>85.22</v>
      </c>
      <c r="V50">
        <v>85.61</v>
      </c>
      <c r="W50">
        <v>85.61</v>
      </c>
      <c r="X50">
        <v>84.28</v>
      </c>
      <c r="Y50">
        <v>-1.4134710161933803</v>
      </c>
      <c r="Z50">
        <v>-1.2409531596776091</v>
      </c>
      <c r="AA50">
        <v>-16.675949071370155</v>
      </c>
      <c r="AB50">
        <v>-54.227337446606612</v>
      </c>
      <c r="AC50">
        <v>-73.557710693847753</v>
      </c>
      <c r="AD50">
        <v>-3.0649046122436565</v>
      </c>
      <c r="AE50">
        <v>117.79999999999995</v>
      </c>
      <c r="AF50">
        <v>9.3237957644737275</v>
      </c>
      <c r="AG50">
        <v>9.6791666666666671</v>
      </c>
      <c r="AH50">
        <v>38.75</v>
      </c>
      <c r="AI50">
        <v>33.291666666666664</v>
      </c>
      <c r="AJ50">
        <v>1.0083333333333333</v>
      </c>
      <c r="AK50">
        <v>13.549999999999999</v>
      </c>
      <c r="AM50">
        <v>152</v>
      </c>
      <c r="AN50">
        <v>49</v>
      </c>
      <c r="AO50">
        <v>1.42</v>
      </c>
      <c r="AP50">
        <v>0</v>
      </c>
      <c r="AR50">
        <v>15.573770491803279</v>
      </c>
      <c r="AS50">
        <v>3.0166841100781876</v>
      </c>
      <c r="AT50">
        <v>1.42</v>
      </c>
      <c r="AU50">
        <v>0</v>
      </c>
      <c r="AW50">
        <v>0</v>
      </c>
      <c r="AX50">
        <v>49</v>
      </c>
      <c r="AZ50">
        <v>8.25</v>
      </c>
      <c r="BA50">
        <v>1.42</v>
      </c>
    </row>
    <row r="51" spans="2:53">
      <c r="B51">
        <v>12</v>
      </c>
      <c r="C51">
        <v>2684.1</v>
      </c>
      <c r="E51">
        <v>0</v>
      </c>
      <c r="F51">
        <v>2684.1</v>
      </c>
      <c r="G51">
        <v>12</v>
      </c>
      <c r="H51">
        <v>246.5</v>
      </c>
      <c r="I51">
        <v>927.9</v>
      </c>
      <c r="J51">
        <v>278.8</v>
      </c>
      <c r="K51">
        <v>773.5</v>
      </c>
      <c r="L51">
        <v>242.7</v>
      </c>
      <c r="M51">
        <v>2469.4</v>
      </c>
      <c r="N51">
        <v>214.69999999999982</v>
      </c>
      <c r="P51">
        <v>53.7</v>
      </c>
      <c r="Q51">
        <v>196.2</v>
      </c>
      <c r="R51">
        <v>28.9</v>
      </c>
      <c r="S51">
        <v>0</v>
      </c>
      <c r="T51">
        <v>12</v>
      </c>
      <c r="U51">
        <v>83.92</v>
      </c>
      <c r="V51">
        <v>84.15</v>
      </c>
      <c r="W51">
        <v>84.15</v>
      </c>
      <c r="X51">
        <v>82.49</v>
      </c>
      <c r="Y51">
        <v>-2.0938036224976173</v>
      </c>
      <c r="Z51">
        <v>-3.7331550802138977</v>
      </c>
      <c r="AA51">
        <v>-13.639572192513356</v>
      </c>
      <c r="AB51">
        <v>-70.420475209116375</v>
      </c>
      <c r="AC51">
        <v>-89.887006104341253</v>
      </c>
      <c r="AD51">
        <v>-3.745291921014219</v>
      </c>
      <c r="AE51">
        <v>98.100000000000023</v>
      </c>
      <c r="AF51">
        <v>7.998956819790612</v>
      </c>
      <c r="AG51">
        <v>10.270833333333334</v>
      </c>
      <c r="AH51">
        <v>38.662500000000001</v>
      </c>
      <c r="AI51">
        <v>32.229166666666664</v>
      </c>
      <c r="AJ51">
        <v>2.2375000000000003</v>
      </c>
      <c r="AK51">
        <v>8.1749999999999989</v>
      </c>
      <c r="AM51">
        <v>174</v>
      </c>
      <c r="AN51">
        <v>109</v>
      </c>
      <c r="AO51">
        <v>2.2400000000000002</v>
      </c>
      <c r="AP51">
        <v>0.1</v>
      </c>
      <c r="AR51">
        <v>18.157153292288427</v>
      </c>
      <c r="AS51">
        <v>7.1456667103710503</v>
      </c>
      <c r="AT51">
        <v>2.2400000000000002</v>
      </c>
      <c r="AU51">
        <v>0.1</v>
      </c>
      <c r="AW51">
        <v>6.0510000000000002</v>
      </c>
      <c r="AX51">
        <v>109</v>
      </c>
      <c r="AZ51">
        <v>11.683999999999999</v>
      </c>
      <c r="BA51">
        <v>2.2400000000000002</v>
      </c>
    </row>
    <row r="52" spans="2:53">
      <c r="B52">
        <v>13</v>
      </c>
      <c r="C52">
        <v>2766.7</v>
      </c>
      <c r="E52">
        <v>0</v>
      </c>
      <c r="F52">
        <v>2766.7</v>
      </c>
      <c r="G52">
        <v>13</v>
      </c>
      <c r="H52">
        <v>236.6</v>
      </c>
      <c r="I52">
        <v>930.1</v>
      </c>
      <c r="J52">
        <v>449.4</v>
      </c>
      <c r="K52">
        <v>723.1</v>
      </c>
      <c r="L52">
        <v>240</v>
      </c>
      <c r="M52">
        <v>2579.1999999999998</v>
      </c>
      <c r="N52">
        <v>187.5</v>
      </c>
      <c r="P52">
        <v>73.599999999999994</v>
      </c>
      <c r="Q52">
        <v>344.3</v>
      </c>
      <c r="R52">
        <v>31.5</v>
      </c>
      <c r="S52">
        <v>0</v>
      </c>
      <c r="T52">
        <v>13</v>
      </c>
      <c r="U52">
        <v>84.35</v>
      </c>
      <c r="V52">
        <v>84.77</v>
      </c>
      <c r="W52">
        <v>87.77</v>
      </c>
      <c r="X52">
        <v>83.61</v>
      </c>
      <c r="Y52">
        <v>-2.1099585062240678</v>
      </c>
      <c r="Z52">
        <v>-4.540851716409108</v>
      </c>
      <c r="AA52">
        <v>-8.747738407200643</v>
      </c>
      <c r="AB52">
        <v>-55.263832077502684</v>
      </c>
      <c r="AC52">
        <v>-70.662380707336496</v>
      </c>
      <c r="AD52">
        <v>-2.9442658628056875</v>
      </c>
      <c r="AE52">
        <v>67.999999999999943</v>
      </c>
      <c r="AF52">
        <v>6.7770267828098456</v>
      </c>
      <c r="AG52">
        <v>9.8583333333333325</v>
      </c>
      <c r="AH52">
        <v>38.75416666666667</v>
      </c>
      <c r="AI52">
        <v>30.129166666666666</v>
      </c>
      <c r="AJ52">
        <v>3.0666666666666664</v>
      </c>
      <c r="AK52">
        <v>14.345833333333333</v>
      </c>
      <c r="AM52">
        <v>193</v>
      </c>
      <c r="AN52">
        <v>136</v>
      </c>
      <c r="AO52">
        <v>2.5299999999999998</v>
      </c>
      <c r="AP52">
        <v>0.36</v>
      </c>
      <c r="AR52">
        <v>20.236971794065219</v>
      </c>
      <c r="AS52">
        <v>8.6596625278573693</v>
      </c>
      <c r="AT52">
        <v>2.5299999999999998</v>
      </c>
      <c r="AU52">
        <v>0.36</v>
      </c>
      <c r="AW52">
        <v>8.0289999999999999</v>
      </c>
      <c r="AX52">
        <v>136</v>
      </c>
      <c r="AZ52">
        <v>13.768000000000001</v>
      </c>
      <c r="BA52">
        <v>2.5299999999999998</v>
      </c>
    </row>
    <row r="53" spans="2:53">
      <c r="B53">
        <v>14</v>
      </c>
      <c r="C53">
        <v>2754.1</v>
      </c>
      <c r="E53">
        <v>0</v>
      </c>
      <c r="F53">
        <v>2754.1</v>
      </c>
      <c r="G53">
        <v>14</v>
      </c>
      <c r="H53">
        <v>253.4</v>
      </c>
      <c r="I53">
        <v>1010.3</v>
      </c>
      <c r="J53">
        <v>419.7</v>
      </c>
      <c r="K53">
        <v>729.4</v>
      </c>
      <c r="L53">
        <v>246</v>
      </c>
      <c r="M53">
        <v>2658.8</v>
      </c>
      <c r="N53">
        <v>95.299999999999727</v>
      </c>
      <c r="P53">
        <v>85.9</v>
      </c>
      <c r="Q53">
        <v>300.3</v>
      </c>
      <c r="R53">
        <v>33.5</v>
      </c>
      <c r="S53">
        <v>0</v>
      </c>
      <c r="T53">
        <v>14</v>
      </c>
      <c r="U53">
        <v>83.99</v>
      </c>
      <c r="V53">
        <v>83.95</v>
      </c>
      <c r="W53">
        <v>83.95</v>
      </c>
      <c r="X53">
        <v>82.58</v>
      </c>
      <c r="Y53">
        <v>-2.3971306107870021</v>
      </c>
      <c r="Z53">
        <v>-6.1905300774270415</v>
      </c>
      <c r="AA53">
        <v>-21.641631923764123</v>
      </c>
      <c r="AB53">
        <v>-65.53824170501332</v>
      </c>
      <c r="AC53">
        <v>-95.767534316991487</v>
      </c>
      <c r="AD53">
        <v>-3.9903139298746453</v>
      </c>
      <c r="AE53">
        <v>32.799999999999955</v>
      </c>
      <c r="AF53">
        <v>3.4602955593478715</v>
      </c>
      <c r="AG53">
        <v>10.558333333333334</v>
      </c>
      <c r="AH53">
        <v>42.095833333333331</v>
      </c>
      <c r="AI53">
        <v>30.391666666666666</v>
      </c>
      <c r="AJ53">
        <v>3.5791666666666671</v>
      </c>
      <c r="AK53">
        <v>12.512500000000001</v>
      </c>
      <c r="AM53">
        <v>192</v>
      </c>
      <c r="AN53">
        <v>150</v>
      </c>
      <c r="AO53">
        <v>3.19</v>
      </c>
      <c r="AP53">
        <v>0.26</v>
      </c>
      <c r="AR53">
        <v>20.081581424537184</v>
      </c>
      <c r="AS53">
        <v>9.1202042925761546</v>
      </c>
      <c r="AT53">
        <v>3.19</v>
      </c>
      <c r="AU53">
        <v>0.26</v>
      </c>
      <c r="AW53">
        <v>8.0739999999999998</v>
      </c>
      <c r="AX53">
        <v>150</v>
      </c>
      <c r="AZ53">
        <v>14.933999999999999</v>
      </c>
      <c r="BA53">
        <v>3.19</v>
      </c>
    </row>
    <row r="54" spans="2:53">
      <c r="B54">
        <v>15</v>
      </c>
      <c r="C54">
        <v>2811.9</v>
      </c>
      <c r="E54">
        <v>0</v>
      </c>
      <c r="F54">
        <v>2811.9</v>
      </c>
      <c r="G54">
        <v>15</v>
      </c>
      <c r="H54">
        <v>244.8</v>
      </c>
      <c r="I54">
        <v>1013.5</v>
      </c>
      <c r="J54">
        <v>462.7</v>
      </c>
      <c r="K54">
        <v>772.2</v>
      </c>
      <c r="L54">
        <v>242.3</v>
      </c>
      <c r="M54">
        <v>2735.5</v>
      </c>
      <c r="N54">
        <v>76.400000000000091</v>
      </c>
      <c r="P54">
        <v>81</v>
      </c>
      <c r="Q54">
        <v>348.1</v>
      </c>
      <c r="R54">
        <v>33.6</v>
      </c>
      <c r="S54">
        <v>0</v>
      </c>
      <c r="T54">
        <v>15</v>
      </c>
      <c r="U54">
        <v>84.81</v>
      </c>
      <c r="V54">
        <v>85.61</v>
      </c>
      <c r="W54">
        <v>85.61</v>
      </c>
      <c r="X54">
        <v>84.31</v>
      </c>
      <c r="Y54">
        <v>-2.0561726211531663</v>
      </c>
      <c r="Z54">
        <v>-4.153603550987043</v>
      </c>
      <c r="AA54">
        <v>-17.850239458007252</v>
      </c>
      <c r="AB54">
        <v>-52.115027873324607</v>
      </c>
      <c r="AC54">
        <v>-76.175043503472068</v>
      </c>
      <c r="AD54">
        <v>-3.1739601459780027</v>
      </c>
      <c r="AE54">
        <v>14.599999999999909</v>
      </c>
      <c r="AF54">
        <v>2.7170240762473803</v>
      </c>
      <c r="AG54">
        <v>10.200000000000001</v>
      </c>
      <c r="AH54">
        <v>42.229166666666664</v>
      </c>
      <c r="AI54">
        <v>32.175000000000004</v>
      </c>
      <c r="AJ54">
        <v>3.375</v>
      </c>
      <c r="AK54">
        <v>14.504166666666668</v>
      </c>
      <c r="AM54">
        <v>194</v>
      </c>
      <c r="AN54">
        <v>136</v>
      </c>
      <c r="AO54">
        <v>3.2</v>
      </c>
      <c r="AP54">
        <v>0.42</v>
      </c>
      <c r="AR54">
        <v>21.158250627113098</v>
      </c>
      <c r="AS54">
        <v>8.2085948816996606</v>
      </c>
      <c r="AT54">
        <v>3.2</v>
      </c>
      <c r="AU54">
        <v>0.42</v>
      </c>
      <c r="AW54">
        <v>8.7319999999999993</v>
      </c>
      <c r="AX54">
        <v>136</v>
      </c>
      <c r="AZ54">
        <v>14.836</v>
      </c>
      <c r="BA54">
        <v>3.2</v>
      </c>
    </row>
    <row r="55" spans="2:53">
      <c r="B55">
        <v>16</v>
      </c>
      <c r="C55">
        <v>2814</v>
      </c>
      <c r="E55">
        <v>0</v>
      </c>
      <c r="F55">
        <v>2814</v>
      </c>
      <c r="G55">
        <v>16</v>
      </c>
      <c r="H55">
        <v>250.2</v>
      </c>
      <c r="I55">
        <v>913.3</v>
      </c>
      <c r="J55">
        <v>430.8</v>
      </c>
      <c r="K55">
        <v>847.7</v>
      </c>
      <c r="L55">
        <v>245.4</v>
      </c>
      <c r="M55">
        <v>2687.4</v>
      </c>
      <c r="N55">
        <v>126.59999999999991</v>
      </c>
      <c r="P55">
        <v>53.3</v>
      </c>
      <c r="Q55">
        <v>350.6</v>
      </c>
      <c r="R55">
        <v>26.9</v>
      </c>
      <c r="S55">
        <v>0</v>
      </c>
      <c r="T55">
        <v>16</v>
      </c>
      <c r="U55">
        <v>85.26</v>
      </c>
      <c r="V55">
        <v>85.6</v>
      </c>
      <c r="W55">
        <v>85.6</v>
      </c>
      <c r="X55">
        <v>84.28</v>
      </c>
      <c r="Y55">
        <v>-1.495496129486277</v>
      </c>
      <c r="Z55">
        <v>-2.7397196261682311</v>
      </c>
      <c r="AA55">
        <v>-18.021495327102855</v>
      </c>
      <c r="AB55">
        <v>-57.532558139534899</v>
      </c>
      <c r="AC55">
        <v>-79.789269222292262</v>
      </c>
      <c r="AD55">
        <v>-3.3245528842621774</v>
      </c>
      <c r="AE55">
        <v>0</v>
      </c>
      <c r="AF55">
        <v>4.4989339019189734</v>
      </c>
      <c r="AG55">
        <v>10.424999999999999</v>
      </c>
      <c r="AH55">
        <v>38.054166666666667</v>
      </c>
      <c r="AI55">
        <v>35.320833333333333</v>
      </c>
      <c r="AJ55">
        <v>2.2208333333333332</v>
      </c>
      <c r="AK55">
        <v>14.608333333333334</v>
      </c>
      <c r="AM55">
        <v>210</v>
      </c>
      <c r="AN55">
        <v>114</v>
      </c>
      <c r="AO55">
        <v>2.5</v>
      </c>
      <c r="AP55">
        <v>0.18</v>
      </c>
      <c r="AR55">
        <v>22.683084899546341</v>
      </c>
      <c r="AS55">
        <v>7.4325205372278003</v>
      </c>
      <c r="AT55">
        <v>2.5</v>
      </c>
      <c r="AU55">
        <v>0.18</v>
      </c>
      <c r="AW55">
        <v>8.9719999999999995</v>
      </c>
      <c r="AX55">
        <v>114</v>
      </c>
      <c r="AZ55">
        <v>14.025</v>
      </c>
      <c r="BA55">
        <v>2.5</v>
      </c>
    </row>
    <row r="56" spans="2:53">
      <c r="B56">
        <v>17</v>
      </c>
      <c r="C56">
        <v>2805.2</v>
      </c>
      <c r="E56">
        <v>0</v>
      </c>
      <c r="F56">
        <v>2805.2</v>
      </c>
      <c r="G56">
        <v>17</v>
      </c>
      <c r="H56">
        <v>244.6</v>
      </c>
      <c r="I56">
        <v>990.2</v>
      </c>
      <c r="J56">
        <v>456.6</v>
      </c>
      <c r="K56">
        <v>700.6</v>
      </c>
      <c r="L56">
        <v>242.3</v>
      </c>
      <c r="M56">
        <v>2634.3</v>
      </c>
      <c r="N56">
        <v>170.89999999999964</v>
      </c>
      <c r="P56">
        <v>86.3</v>
      </c>
      <c r="Q56">
        <v>341.3</v>
      </c>
      <c r="R56">
        <v>29</v>
      </c>
      <c r="S56">
        <v>0</v>
      </c>
      <c r="T56">
        <v>17</v>
      </c>
      <c r="U56">
        <v>84.47</v>
      </c>
      <c r="V56">
        <v>84.85</v>
      </c>
      <c r="W56">
        <v>84.85</v>
      </c>
      <c r="X56">
        <v>83.2</v>
      </c>
      <c r="Y56">
        <v>-1.8985438617260542</v>
      </c>
      <c r="Z56">
        <v>-5.2380082498526832</v>
      </c>
      <c r="AA56">
        <v>-20.715321154979392</v>
      </c>
      <c r="AB56">
        <v>-57.260576923076883</v>
      </c>
      <c r="AC56">
        <v>-85.112450189635013</v>
      </c>
      <c r="AD56">
        <v>-3.5463520912347923</v>
      </c>
      <c r="AE56">
        <v>60.5</v>
      </c>
      <c r="AF56">
        <v>6.09225723656066</v>
      </c>
      <c r="AG56">
        <v>10.191666666666666</v>
      </c>
      <c r="AH56">
        <v>41.258333333333333</v>
      </c>
      <c r="AI56">
        <v>29.191666666666666</v>
      </c>
      <c r="AJ56">
        <v>3.5958333333333332</v>
      </c>
      <c r="AK56">
        <v>14.220833333333333</v>
      </c>
      <c r="AM56">
        <v>212</v>
      </c>
      <c r="AN56">
        <v>133</v>
      </c>
      <c r="AO56">
        <v>3.18</v>
      </c>
      <c r="AP56">
        <v>0.42</v>
      </c>
      <c r="AR56">
        <v>23.025958509829476</v>
      </c>
      <c r="AS56">
        <v>7.9760119940029979</v>
      </c>
      <c r="AT56">
        <v>3.18</v>
      </c>
      <c r="AU56">
        <v>0.42</v>
      </c>
      <c r="AW56">
        <v>8.6620000000000008</v>
      </c>
      <c r="AX56">
        <v>133</v>
      </c>
      <c r="AZ56">
        <v>15.055</v>
      </c>
      <c r="BA56">
        <v>3.18</v>
      </c>
    </row>
    <row r="57" spans="2:53">
      <c r="B57">
        <v>18</v>
      </c>
      <c r="C57">
        <v>2737.9</v>
      </c>
      <c r="E57">
        <v>0</v>
      </c>
      <c r="F57">
        <v>2737.9</v>
      </c>
      <c r="G57">
        <v>18</v>
      </c>
      <c r="H57">
        <v>255.2</v>
      </c>
      <c r="I57">
        <v>1001.8</v>
      </c>
      <c r="J57">
        <v>421.9</v>
      </c>
      <c r="K57">
        <v>609.6</v>
      </c>
      <c r="L57">
        <v>239.6</v>
      </c>
      <c r="M57">
        <v>2528.1</v>
      </c>
      <c r="N57">
        <v>209.80000000000018</v>
      </c>
      <c r="P57">
        <v>44.9</v>
      </c>
      <c r="Q57">
        <v>343.7</v>
      </c>
      <c r="R57">
        <v>33.299999999999997</v>
      </c>
      <c r="S57">
        <v>0</v>
      </c>
      <c r="T57">
        <v>18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93.599999999999966</v>
      </c>
      <c r="AF57">
        <v>7.6628072610394895</v>
      </c>
      <c r="AG57">
        <v>10.633333333333333</v>
      </c>
      <c r="AH57">
        <v>41.741666666666667</v>
      </c>
      <c r="AI57">
        <v>25.400000000000002</v>
      </c>
      <c r="AJ57">
        <v>1.8708333333333333</v>
      </c>
      <c r="AK57">
        <v>14.320833333333333</v>
      </c>
      <c r="AM57">
        <v>201</v>
      </c>
      <c r="AN57">
        <v>100</v>
      </c>
      <c r="AO57">
        <v>2.0099999999999998</v>
      </c>
      <c r="AP57">
        <v>0.28000000000000003</v>
      </c>
      <c r="AR57">
        <v>22.266533732136924</v>
      </c>
      <c r="AS57">
        <v>6.030635628995296</v>
      </c>
      <c r="AT57">
        <v>2.0099999999999998</v>
      </c>
      <c r="AU57">
        <v>0.28000000000000003</v>
      </c>
      <c r="AW57">
        <v>8.2029999999999994</v>
      </c>
      <c r="AX57">
        <v>100</v>
      </c>
      <c r="AZ57">
        <v>12.212999999999999</v>
      </c>
      <c r="BA57">
        <v>2.0099999999999998</v>
      </c>
    </row>
    <row r="58" spans="2:53">
      <c r="B58">
        <v>19</v>
      </c>
      <c r="C58">
        <v>2942.1</v>
      </c>
      <c r="E58">
        <v>0</v>
      </c>
      <c r="F58">
        <v>2942.1</v>
      </c>
      <c r="G58">
        <v>1</v>
      </c>
      <c r="H58">
        <v>213.9</v>
      </c>
      <c r="I58">
        <v>1021.5</v>
      </c>
      <c r="J58">
        <v>552</v>
      </c>
      <c r="K58">
        <v>783.3</v>
      </c>
      <c r="L58">
        <v>244.5</v>
      </c>
      <c r="M58">
        <v>2815.2</v>
      </c>
      <c r="N58">
        <v>126.90000000000009</v>
      </c>
      <c r="P58">
        <v>24.4</v>
      </c>
      <c r="Q58">
        <v>493.4</v>
      </c>
      <c r="R58">
        <v>34.200000000000003</v>
      </c>
      <c r="T58">
        <v>19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e">
        <v>#DIV/0!</v>
      </c>
      <c r="AG58">
        <v>0</v>
      </c>
      <c r="AH58">
        <v>0</v>
      </c>
      <c r="AI58">
        <v>0</v>
      </c>
      <c r="AJ58">
        <v>0</v>
      </c>
      <c r="AK58">
        <v>0</v>
      </c>
      <c r="AM58">
        <v>198</v>
      </c>
      <c r="AN58">
        <v>104</v>
      </c>
      <c r="AO58">
        <v>2.38</v>
      </c>
      <c r="AP58">
        <v>0.17</v>
      </c>
      <c r="AR58" t="e">
        <v>#DIV/0!</v>
      </c>
      <c r="AS58" t="e">
        <v>#DIV/0!</v>
      </c>
      <c r="AT58">
        <v>2.38</v>
      </c>
      <c r="AU58">
        <v>0.17</v>
      </c>
      <c r="AW58">
        <v>7.2140000000000004</v>
      </c>
      <c r="AX58">
        <v>104</v>
      </c>
      <c r="AZ58">
        <v>13.651</v>
      </c>
      <c r="BA58">
        <v>2.38</v>
      </c>
    </row>
    <row r="59" spans="2:53">
      <c r="B59">
        <v>20</v>
      </c>
      <c r="C59">
        <v>2972.5</v>
      </c>
      <c r="E59">
        <v>0</v>
      </c>
      <c r="F59">
        <v>2972.5</v>
      </c>
      <c r="G59">
        <v>2</v>
      </c>
      <c r="H59">
        <v>256.5</v>
      </c>
      <c r="I59">
        <v>1016</v>
      </c>
      <c r="J59">
        <v>491.6</v>
      </c>
      <c r="K59">
        <v>785.5</v>
      </c>
      <c r="L59">
        <v>241.6</v>
      </c>
      <c r="M59">
        <v>2791.2</v>
      </c>
      <c r="N59">
        <v>181.30000000000018</v>
      </c>
      <c r="P59">
        <v>24.5</v>
      </c>
      <c r="Q59">
        <v>431.5</v>
      </c>
      <c r="R59">
        <v>35.6</v>
      </c>
      <c r="T59">
        <v>20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e">
        <v>#DIV/0!</v>
      </c>
      <c r="AG59">
        <v>0</v>
      </c>
      <c r="AH59">
        <v>0</v>
      </c>
      <c r="AI59">
        <v>0</v>
      </c>
      <c r="AJ59">
        <v>0</v>
      </c>
      <c r="AK59">
        <v>0</v>
      </c>
      <c r="AM59">
        <v>215</v>
      </c>
      <c r="AN59">
        <v>145</v>
      </c>
      <c r="AO59">
        <v>3.08</v>
      </c>
      <c r="AP59">
        <v>0.3</v>
      </c>
      <c r="AR59" t="e">
        <v>#DIV/0!</v>
      </c>
      <c r="AS59" t="e">
        <v>#DIV/0!</v>
      </c>
      <c r="AT59">
        <v>3.08</v>
      </c>
      <c r="AU59">
        <v>0.3</v>
      </c>
      <c r="AW59">
        <v>8.5180000000000007</v>
      </c>
      <c r="AX59">
        <v>145</v>
      </c>
      <c r="AZ59">
        <v>16.411999999999999</v>
      </c>
      <c r="BA59">
        <v>3.08</v>
      </c>
    </row>
    <row r="60" spans="2:53">
      <c r="B60">
        <v>21</v>
      </c>
      <c r="C60">
        <v>2871.7</v>
      </c>
      <c r="E60">
        <v>0</v>
      </c>
      <c r="F60">
        <v>2871.7</v>
      </c>
      <c r="G60">
        <v>3</v>
      </c>
      <c r="H60">
        <v>249.5</v>
      </c>
      <c r="I60">
        <v>951.2</v>
      </c>
      <c r="J60">
        <v>457.2</v>
      </c>
      <c r="K60">
        <v>752.2</v>
      </c>
      <c r="L60">
        <v>242.6</v>
      </c>
      <c r="M60">
        <v>2652.7</v>
      </c>
      <c r="N60">
        <v>219</v>
      </c>
      <c r="P60">
        <v>31.2</v>
      </c>
      <c r="Q60">
        <v>382.2</v>
      </c>
      <c r="R60">
        <v>43.8</v>
      </c>
      <c r="T60">
        <v>21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e">
        <v>#DIV/0!</v>
      </c>
      <c r="AG60">
        <v>0</v>
      </c>
      <c r="AH60">
        <v>0</v>
      </c>
      <c r="AI60">
        <v>0</v>
      </c>
      <c r="AJ60">
        <v>0</v>
      </c>
      <c r="AK60">
        <v>0</v>
      </c>
      <c r="AM60">
        <v>207</v>
      </c>
      <c r="AN60">
        <v>111</v>
      </c>
      <c r="AO60">
        <v>2.84</v>
      </c>
      <c r="AP60">
        <v>0.15</v>
      </c>
      <c r="AR60" t="e">
        <v>#DIV/0!</v>
      </c>
      <c r="AS60" t="e">
        <v>#DIV/0!</v>
      </c>
      <c r="AT60">
        <v>2.84</v>
      </c>
      <c r="AU60">
        <v>0.15</v>
      </c>
      <c r="AW60">
        <v>8.4499999999999993</v>
      </c>
      <c r="AX60">
        <v>111</v>
      </c>
      <c r="AZ60">
        <v>16.001999999999999</v>
      </c>
      <c r="BA60">
        <v>2.84</v>
      </c>
    </row>
    <row r="61" spans="2:53">
      <c r="B61">
        <v>22</v>
      </c>
      <c r="C61">
        <v>2893.6</v>
      </c>
      <c r="E61">
        <v>0</v>
      </c>
      <c r="F61">
        <v>2893.6</v>
      </c>
      <c r="G61">
        <v>4</v>
      </c>
      <c r="H61">
        <v>261.39999999999998</v>
      </c>
      <c r="I61">
        <v>959.3</v>
      </c>
      <c r="J61">
        <v>369</v>
      </c>
      <c r="K61">
        <v>755.5</v>
      </c>
      <c r="L61">
        <v>242.2</v>
      </c>
      <c r="M61">
        <v>2587.4</v>
      </c>
      <c r="N61">
        <v>306.19999999999982</v>
      </c>
      <c r="P61">
        <v>25.7</v>
      </c>
      <c r="Q61">
        <v>305.5</v>
      </c>
      <c r="R61">
        <v>37.799999999999997</v>
      </c>
      <c r="T61">
        <v>22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e">
        <v>#DIV/0!</v>
      </c>
      <c r="AG61">
        <v>0</v>
      </c>
      <c r="AH61">
        <v>0</v>
      </c>
      <c r="AI61">
        <v>0</v>
      </c>
      <c r="AJ61">
        <v>0</v>
      </c>
      <c r="AK61">
        <v>0</v>
      </c>
      <c r="AM61">
        <v>208</v>
      </c>
      <c r="AN61">
        <v>143</v>
      </c>
      <c r="AO61">
        <v>2.78</v>
      </c>
      <c r="AP61">
        <v>0.26</v>
      </c>
      <c r="AR61" t="e">
        <v>#DIV/0!</v>
      </c>
      <c r="AS61" t="e">
        <v>#DIV/0!</v>
      </c>
      <c r="AT61">
        <v>2.78</v>
      </c>
      <c r="AU61">
        <v>0.26</v>
      </c>
      <c r="AW61">
        <v>8.343</v>
      </c>
      <c r="AX61">
        <v>143</v>
      </c>
      <c r="AZ61">
        <v>15.882999999999999</v>
      </c>
      <c r="BA61">
        <v>2.78</v>
      </c>
    </row>
    <row r="62" spans="2:53">
      <c r="B62">
        <v>23</v>
      </c>
      <c r="C62">
        <v>2709</v>
      </c>
      <c r="E62">
        <v>0</v>
      </c>
      <c r="F62">
        <v>2709</v>
      </c>
      <c r="G62">
        <v>5</v>
      </c>
      <c r="H62">
        <v>172.8</v>
      </c>
      <c r="I62">
        <v>1004.4</v>
      </c>
      <c r="J62">
        <v>433.7</v>
      </c>
      <c r="K62">
        <v>345.9</v>
      </c>
      <c r="L62">
        <v>242.1</v>
      </c>
      <c r="M62">
        <v>2198.9</v>
      </c>
      <c r="N62">
        <v>510.09999999999991</v>
      </c>
      <c r="P62">
        <v>31.7</v>
      </c>
      <c r="Q62">
        <v>366.9</v>
      </c>
      <c r="R62">
        <v>35.1</v>
      </c>
      <c r="T62">
        <v>23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e">
        <v>#DIV/0!</v>
      </c>
      <c r="AG62">
        <v>0</v>
      </c>
      <c r="AH62">
        <v>0</v>
      </c>
      <c r="AI62">
        <v>0</v>
      </c>
      <c r="AJ62">
        <v>0</v>
      </c>
      <c r="AK62">
        <v>0</v>
      </c>
      <c r="AR62" t="e">
        <v>#DIV/0!</v>
      </c>
      <c r="AS62" t="e">
        <v>#DIV/0!</v>
      </c>
      <c r="AT62">
        <v>2.4300000000000002</v>
      </c>
      <c r="AU62">
        <v>0.56999999999999995</v>
      </c>
      <c r="AZ62">
        <v>13.911</v>
      </c>
      <c r="BA62">
        <v>2.4300000000000002</v>
      </c>
    </row>
    <row r="63" spans="2:53">
      <c r="B63">
        <v>24</v>
      </c>
      <c r="C63">
        <v>2860.3</v>
      </c>
      <c r="E63">
        <v>0</v>
      </c>
      <c r="F63">
        <v>2860.3</v>
      </c>
      <c r="G63">
        <v>6</v>
      </c>
      <c r="H63">
        <v>255.8</v>
      </c>
      <c r="I63">
        <v>1064.7</v>
      </c>
      <c r="J63">
        <v>447.6</v>
      </c>
      <c r="K63">
        <v>700.8</v>
      </c>
      <c r="L63">
        <v>241.1</v>
      </c>
      <c r="M63">
        <v>2710</v>
      </c>
      <c r="N63">
        <v>150.30000000000018</v>
      </c>
      <c r="P63">
        <v>49.1</v>
      </c>
      <c r="Q63">
        <v>363.7</v>
      </c>
      <c r="R63">
        <v>34.799999999999997</v>
      </c>
      <c r="T63">
        <v>24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e">
        <v>#DIV/0!</v>
      </c>
      <c r="AG63">
        <v>0</v>
      </c>
      <c r="AH63">
        <v>0</v>
      </c>
      <c r="AI63">
        <v>0</v>
      </c>
      <c r="AJ63">
        <v>0</v>
      </c>
      <c r="AK63">
        <v>0</v>
      </c>
      <c r="AR63" t="e">
        <v>#DIV/0!</v>
      </c>
      <c r="AS63" t="e">
        <v>#DIV/0!</v>
      </c>
      <c r="AT63">
        <v>2.2599999999999998</v>
      </c>
      <c r="AU63">
        <v>0.32</v>
      </c>
      <c r="AZ63">
        <v>11.847</v>
      </c>
    </row>
    <row r="64" spans="2:53">
      <c r="B64">
        <v>25</v>
      </c>
      <c r="C64">
        <v>2967.5</v>
      </c>
      <c r="E64">
        <v>0</v>
      </c>
      <c r="F64">
        <v>2967.5</v>
      </c>
      <c r="G64">
        <v>7</v>
      </c>
      <c r="H64">
        <v>258.89999999999998</v>
      </c>
      <c r="I64">
        <v>1050.9000000000001</v>
      </c>
      <c r="J64">
        <v>430.6</v>
      </c>
      <c r="K64">
        <v>787.7</v>
      </c>
      <c r="L64">
        <v>241.9</v>
      </c>
      <c r="M64">
        <v>2770</v>
      </c>
      <c r="N64">
        <v>197.5</v>
      </c>
      <c r="P64">
        <v>63.3</v>
      </c>
      <c r="Q64">
        <v>333.4</v>
      </c>
      <c r="R64">
        <v>33.9</v>
      </c>
      <c r="T64">
        <v>25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e">
        <v>#DIV/0!</v>
      </c>
      <c r="AG64">
        <v>0</v>
      </c>
      <c r="AH64">
        <v>0</v>
      </c>
      <c r="AI64">
        <v>0</v>
      </c>
      <c r="AJ64">
        <v>0</v>
      </c>
      <c r="AK64">
        <v>0</v>
      </c>
      <c r="AR64" t="e">
        <v>#DIV/0!</v>
      </c>
      <c r="AS64" t="e">
        <v>#DIV/0!</v>
      </c>
      <c r="AT64" t="e">
        <v>#DIV/0!</v>
      </c>
      <c r="AU64" t="e">
        <v>#DIV/0!</v>
      </c>
    </row>
    <row r="65" spans="2:47">
      <c r="B65">
        <v>26</v>
      </c>
      <c r="C65">
        <v>2938.9</v>
      </c>
      <c r="E65">
        <v>0</v>
      </c>
      <c r="F65">
        <v>2938.9</v>
      </c>
      <c r="G65">
        <v>8</v>
      </c>
      <c r="H65">
        <v>269</v>
      </c>
      <c r="I65">
        <v>980.6</v>
      </c>
      <c r="J65">
        <v>451</v>
      </c>
      <c r="K65">
        <v>826.6</v>
      </c>
      <c r="L65">
        <v>245.5</v>
      </c>
      <c r="M65">
        <v>2772.7</v>
      </c>
      <c r="N65">
        <v>166.20000000000027</v>
      </c>
      <c r="P65">
        <v>81.099999999999994</v>
      </c>
      <c r="Q65">
        <v>335</v>
      </c>
      <c r="R65">
        <v>34.9</v>
      </c>
      <c r="T65">
        <v>26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e">
        <v>#DIV/0!</v>
      </c>
      <c r="AG65">
        <v>0</v>
      </c>
      <c r="AH65">
        <v>0</v>
      </c>
      <c r="AI65">
        <v>0</v>
      </c>
      <c r="AJ65">
        <v>0</v>
      </c>
      <c r="AK65">
        <v>0</v>
      </c>
      <c r="AR65" t="e">
        <v>#DIV/0!</v>
      </c>
      <c r="AS65" t="e">
        <v>#DIV/0!</v>
      </c>
      <c r="AT65" t="e">
        <v>#DIV/0!</v>
      </c>
      <c r="AU65" t="e">
        <v>#DIV/0!</v>
      </c>
    </row>
    <row r="66" spans="2:47">
      <c r="B66">
        <v>27</v>
      </c>
      <c r="C66">
        <v>2907.5</v>
      </c>
      <c r="E66">
        <v>0</v>
      </c>
      <c r="F66">
        <v>2907.5</v>
      </c>
      <c r="G66">
        <v>9</v>
      </c>
      <c r="H66">
        <v>256.39999999999998</v>
      </c>
      <c r="I66">
        <v>1022</v>
      </c>
      <c r="J66">
        <v>466.6</v>
      </c>
      <c r="K66">
        <v>814.2</v>
      </c>
      <c r="L66">
        <v>241.7</v>
      </c>
      <c r="M66">
        <v>2800.9</v>
      </c>
      <c r="N66">
        <v>106.59999999999991</v>
      </c>
      <c r="P66">
        <v>104.7</v>
      </c>
      <c r="Q66">
        <v>327.8</v>
      </c>
      <c r="R66">
        <v>34.1</v>
      </c>
      <c r="T66">
        <v>27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e">
        <v>#DIV/0!</v>
      </c>
      <c r="AG66">
        <v>0</v>
      </c>
      <c r="AH66">
        <v>0</v>
      </c>
      <c r="AI66">
        <v>0</v>
      </c>
      <c r="AJ66">
        <v>0</v>
      </c>
      <c r="AK66">
        <v>0</v>
      </c>
      <c r="AR66" t="e">
        <v>#DIV/0!</v>
      </c>
      <c r="AS66" t="e">
        <v>#DIV/0!</v>
      </c>
      <c r="AT66" t="e">
        <v>#DIV/0!</v>
      </c>
      <c r="AU66" t="e">
        <v>#DIV/0!</v>
      </c>
    </row>
    <row r="67" spans="2:47">
      <c r="B67">
        <v>28</v>
      </c>
      <c r="C67">
        <v>2695.3</v>
      </c>
      <c r="E67">
        <v>0</v>
      </c>
      <c r="F67">
        <v>2695.3</v>
      </c>
      <c r="G67">
        <v>10</v>
      </c>
      <c r="H67">
        <v>197</v>
      </c>
      <c r="I67">
        <v>1066.9000000000001</v>
      </c>
      <c r="J67">
        <v>449.1</v>
      </c>
      <c r="K67">
        <v>507.6</v>
      </c>
      <c r="L67">
        <v>241.2</v>
      </c>
      <c r="M67">
        <v>2461.8000000000002</v>
      </c>
      <c r="N67">
        <v>233.5</v>
      </c>
      <c r="P67">
        <v>84.4</v>
      </c>
      <c r="Q67">
        <v>328.8</v>
      </c>
      <c r="R67">
        <v>35.9</v>
      </c>
      <c r="T67">
        <v>28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e">
        <v>#DIV/0!</v>
      </c>
      <c r="AG67">
        <v>0</v>
      </c>
      <c r="AH67">
        <v>0</v>
      </c>
      <c r="AI67">
        <v>0</v>
      </c>
      <c r="AJ67">
        <v>0</v>
      </c>
      <c r="AK67">
        <v>0</v>
      </c>
      <c r="AR67" t="e">
        <v>#DIV/0!</v>
      </c>
      <c r="AS67" t="e">
        <v>#DIV/0!</v>
      </c>
      <c r="AT67" t="e">
        <v>#DIV/0!</v>
      </c>
      <c r="AU67" t="e">
        <v>#DIV/0!</v>
      </c>
    </row>
    <row r="68" spans="2:47">
      <c r="B68">
        <v>29</v>
      </c>
      <c r="C68">
        <v>2837.9</v>
      </c>
      <c r="E68">
        <v>0</v>
      </c>
      <c r="F68">
        <v>2837.9</v>
      </c>
      <c r="G68">
        <v>11</v>
      </c>
      <c r="H68">
        <v>232.3</v>
      </c>
      <c r="I68">
        <v>930</v>
      </c>
      <c r="J68">
        <v>374.6</v>
      </c>
      <c r="K68">
        <v>799</v>
      </c>
      <c r="L68">
        <v>237.4</v>
      </c>
      <c r="M68">
        <v>2573.3000000000002</v>
      </c>
      <c r="N68">
        <v>264.59999999999991</v>
      </c>
      <c r="P68">
        <v>24.2</v>
      </c>
      <c r="Q68">
        <v>325.2</v>
      </c>
      <c r="R68">
        <v>25.2</v>
      </c>
      <c r="T68">
        <v>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e">
        <v>#DIV/0!</v>
      </c>
      <c r="AG68">
        <v>0</v>
      </c>
      <c r="AH68">
        <v>0</v>
      </c>
      <c r="AI68">
        <v>0</v>
      </c>
      <c r="AJ68">
        <v>0</v>
      </c>
      <c r="AK68">
        <v>0</v>
      </c>
      <c r="AR68" t="e">
        <v>#DIV/0!</v>
      </c>
      <c r="AS68" t="e">
        <v>#DIV/0!</v>
      </c>
      <c r="AT68" t="e">
        <v>#DIV/0!</v>
      </c>
      <c r="AU68" t="e">
        <v>#DIV/0!</v>
      </c>
    </row>
    <row r="69" spans="2:47">
      <c r="B69">
        <v>30</v>
      </c>
      <c r="C69">
        <v>2684.1</v>
      </c>
      <c r="E69">
        <v>0</v>
      </c>
      <c r="F69">
        <v>2684.1</v>
      </c>
      <c r="G69">
        <v>12</v>
      </c>
      <c r="H69">
        <v>246.5</v>
      </c>
      <c r="I69">
        <v>927.9</v>
      </c>
      <c r="J69">
        <v>278.8</v>
      </c>
      <c r="K69">
        <v>773.5</v>
      </c>
      <c r="L69">
        <v>242.7</v>
      </c>
      <c r="M69">
        <v>2469.4</v>
      </c>
      <c r="N69">
        <v>214.69999999999982</v>
      </c>
      <c r="P69">
        <v>53.7</v>
      </c>
      <c r="Q69">
        <v>196.2</v>
      </c>
      <c r="R69">
        <v>28.9</v>
      </c>
      <c r="T69">
        <v>30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e">
        <v>#DIV/0!</v>
      </c>
      <c r="AG69">
        <v>0</v>
      </c>
      <c r="AH69">
        <v>0</v>
      </c>
      <c r="AI69">
        <v>0</v>
      </c>
      <c r="AJ69">
        <v>0</v>
      </c>
      <c r="AK69">
        <v>0</v>
      </c>
      <c r="AR69" t="e">
        <v>#DIV/0!</v>
      </c>
      <c r="AS69" t="e">
        <v>#DIV/0!</v>
      </c>
      <c r="AT69" t="e">
        <v>#DIV/0!</v>
      </c>
      <c r="AU69" t="e">
        <v>#DIV/0!</v>
      </c>
    </row>
    <row r="70" spans="2:47">
      <c r="B70">
        <v>31</v>
      </c>
      <c r="C70">
        <v>2766.7</v>
      </c>
      <c r="E70">
        <v>0</v>
      </c>
      <c r="F70">
        <v>2766.7</v>
      </c>
      <c r="G70">
        <v>13</v>
      </c>
      <c r="H70">
        <v>236.6</v>
      </c>
      <c r="I70">
        <v>930.1</v>
      </c>
      <c r="J70">
        <v>449.4</v>
      </c>
      <c r="K70">
        <v>723.1</v>
      </c>
      <c r="L70">
        <v>240</v>
      </c>
      <c r="M70">
        <v>2579.1999999999998</v>
      </c>
      <c r="N70">
        <v>187.5</v>
      </c>
      <c r="P70">
        <v>73.599999999999994</v>
      </c>
      <c r="Q70">
        <v>344.3</v>
      </c>
      <c r="R70">
        <v>31.5</v>
      </c>
      <c r="T70">
        <v>31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e">
        <v>#DIV/0!</v>
      </c>
      <c r="AG70">
        <v>0</v>
      </c>
      <c r="AH70">
        <v>0</v>
      </c>
      <c r="AI70">
        <v>0</v>
      </c>
      <c r="AJ70">
        <v>0</v>
      </c>
      <c r="AK70">
        <v>0</v>
      </c>
      <c r="AR70" t="e">
        <v>#DIV/0!</v>
      </c>
      <c r="AS70" t="e">
        <v>#DIV/0!</v>
      </c>
      <c r="AT70" t="e">
        <v>#DIV/0!</v>
      </c>
      <c r="AU70" t="e">
        <v>#DIV/0!</v>
      </c>
    </row>
    <row r="75" spans="2:47">
      <c r="H75" t="s">
        <v>106</v>
      </c>
    </row>
    <row r="76" spans="2:47">
      <c r="C76" t="s">
        <v>106</v>
      </c>
      <c r="D76" t="s">
        <v>107</v>
      </c>
      <c r="E76" t="s">
        <v>108</v>
      </c>
      <c r="F76" t="s">
        <v>109</v>
      </c>
      <c r="G76" t="s">
        <v>182</v>
      </c>
      <c r="H76" t="s">
        <v>183</v>
      </c>
      <c r="I76" t="s">
        <v>181</v>
      </c>
      <c r="J76" t="s">
        <v>111</v>
      </c>
      <c r="K76" t="s">
        <v>112</v>
      </c>
      <c r="L76" t="s">
        <v>61</v>
      </c>
      <c r="M76" t="s">
        <v>32</v>
      </c>
      <c r="N76" t="s">
        <v>33</v>
      </c>
      <c r="O76" t="s">
        <v>34</v>
      </c>
      <c r="P76" t="s">
        <v>110</v>
      </c>
      <c r="Q76" t="s">
        <v>90</v>
      </c>
      <c r="R76" t="s">
        <v>3</v>
      </c>
      <c r="S76" t="s">
        <v>79</v>
      </c>
      <c r="T76" t="s">
        <v>0</v>
      </c>
      <c r="V76" t="s">
        <v>167</v>
      </c>
      <c r="W76" t="s">
        <v>168</v>
      </c>
    </row>
    <row r="77" spans="2:47">
      <c r="B77">
        <v>1</v>
      </c>
      <c r="C77" s="279">
        <v>25</v>
      </c>
      <c r="D77" s="279">
        <v>22</v>
      </c>
      <c r="E77" s="279">
        <v>23.195833333333336</v>
      </c>
      <c r="F77" s="279">
        <v>23</v>
      </c>
      <c r="G77" s="279">
        <v>93.19583333333334</v>
      </c>
      <c r="H77">
        <v>25</v>
      </c>
      <c r="I77" s="279">
        <v>118.19583333333334</v>
      </c>
      <c r="J77" s="279">
        <v>0.89583333333334281</v>
      </c>
      <c r="K77" s="279">
        <v>0.75792293862587612</v>
      </c>
      <c r="L77" s="279">
        <v>0</v>
      </c>
      <c r="M77" s="279">
        <v>1.425</v>
      </c>
      <c r="N77" s="279">
        <v>1.0166666666666666</v>
      </c>
      <c r="O77" s="279">
        <v>20.558333333333334</v>
      </c>
      <c r="P77" s="279">
        <v>32.637499999999996</v>
      </c>
      <c r="Q77" s="279">
        <v>8.9124999999999996</v>
      </c>
      <c r="R77" s="279">
        <v>42.5625</v>
      </c>
      <c r="S77" s="279">
        <v>10.1875</v>
      </c>
      <c r="T77" s="279">
        <f>SUM(L77:S77)</f>
        <v>117.3</v>
      </c>
      <c r="V77" s="279">
        <v>2</v>
      </c>
      <c r="W77" s="279">
        <v>0.55792293862587616</v>
      </c>
      <c r="X77" s="279"/>
    </row>
    <row r="78" spans="2:47">
      <c r="B78">
        <v>2</v>
      </c>
      <c r="C78" s="279">
        <v>25</v>
      </c>
      <c r="D78" s="279">
        <v>21.833333333333332</v>
      </c>
      <c r="E78" s="279">
        <v>24.508333333333336</v>
      </c>
      <c r="F78" s="279">
        <v>22.070833333333336</v>
      </c>
      <c r="G78" s="279">
        <v>93.412500000000009</v>
      </c>
      <c r="H78">
        <v>25</v>
      </c>
      <c r="I78" s="279">
        <v>118.41250000000001</v>
      </c>
      <c r="J78" s="279">
        <v>2.1125000000000114</v>
      </c>
      <c r="K78" s="279">
        <v>1.7840177346141759</v>
      </c>
      <c r="L78" s="279">
        <v>0</v>
      </c>
      <c r="M78" s="279">
        <v>1.4833333333333334</v>
      </c>
      <c r="N78" s="279">
        <v>1.0208333333333333</v>
      </c>
      <c r="O78" s="279">
        <v>17.979166666666668</v>
      </c>
      <c r="P78" s="279">
        <v>32.729166666666664</v>
      </c>
      <c r="Q78" s="279">
        <v>10.6875</v>
      </c>
      <c r="R78" s="279">
        <v>42.333333333333336</v>
      </c>
      <c r="S78" s="279">
        <v>10.066666666666666</v>
      </c>
      <c r="T78" s="279">
        <f t="shared" ref="T78:T107" si="0">SUM(L78:S78)</f>
        <v>116.3</v>
      </c>
      <c r="V78" s="279">
        <v>2.1125000000000114</v>
      </c>
      <c r="W78" s="279">
        <v>1.5840177346141759</v>
      </c>
      <c r="X78" s="279"/>
    </row>
    <row r="79" spans="2:47">
      <c r="B79">
        <v>3</v>
      </c>
      <c r="C79" s="279">
        <v>25</v>
      </c>
      <c r="D79" s="279">
        <v>21.479166666666668</v>
      </c>
      <c r="E79" s="279">
        <v>23.224999999999998</v>
      </c>
      <c r="F79" s="279">
        <v>21.074999999999999</v>
      </c>
      <c r="G79" s="279">
        <v>90.779166666666669</v>
      </c>
      <c r="H79">
        <v>25</v>
      </c>
      <c r="I79" s="279">
        <v>115.77916666666667</v>
      </c>
      <c r="J79" s="279">
        <v>5.25</v>
      </c>
      <c r="K79" s="279">
        <v>4.5344945478101275</v>
      </c>
      <c r="L79" s="279">
        <v>0</v>
      </c>
      <c r="M79" s="279">
        <v>1.825</v>
      </c>
      <c r="N79" s="279">
        <v>1.3</v>
      </c>
      <c r="O79" s="279">
        <v>15.924999999999999</v>
      </c>
      <c r="P79" s="279">
        <v>31.341666666666669</v>
      </c>
      <c r="Q79" s="279">
        <v>10.395833333333334</v>
      </c>
      <c r="R79" s="279">
        <v>39.633333333333333</v>
      </c>
      <c r="S79" s="279">
        <v>10.108333333333333</v>
      </c>
      <c r="T79" s="279">
        <f t="shared" si="0"/>
        <v>110.52916666666667</v>
      </c>
      <c r="V79" s="279">
        <v>5.25</v>
      </c>
      <c r="W79" s="279">
        <v>4.3344945478101273</v>
      </c>
      <c r="X79" s="279"/>
    </row>
    <row r="80" spans="2:47">
      <c r="B80">
        <v>4</v>
      </c>
      <c r="C80" s="279">
        <v>25</v>
      </c>
      <c r="D80" s="279">
        <v>21.708333333333332</v>
      </c>
      <c r="E80" s="279">
        <v>22.8</v>
      </c>
      <c r="F80" s="279">
        <v>20.908333333333335</v>
      </c>
      <c r="G80" s="279">
        <v>90.416666666666657</v>
      </c>
      <c r="H80">
        <v>25</v>
      </c>
      <c r="I80" s="279">
        <v>115.41666666666666</v>
      </c>
      <c r="J80" s="279">
        <v>7.6083333333333201</v>
      </c>
      <c r="K80" s="279">
        <v>6.5920577617328409</v>
      </c>
      <c r="L80" s="279">
        <v>0</v>
      </c>
      <c r="M80" s="279">
        <v>1.575</v>
      </c>
      <c r="N80" s="279">
        <v>1.0708333333333333</v>
      </c>
      <c r="O80" s="279">
        <v>12.729166666666666</v>
      </c>
      <c r="P80" s="279">
        <v>31.479166666666668</v>
      </c>
      <c r="Q80" s="279">
        <v>10.891666666666666</v>
      </c>
      <c r="R80" s="279">
        <v>39.970833333333331</v>
      </c>
      <c r="S80" s="279">
        <v>10.091666666666667</v>
      </c>
      <c r="T80" s="279">
        <f t="shared" si="0"/>
        <v>107.80833333333334</v>
      </c>
      <c r="V80" s="279">
        <v>7.6083333333333201</v>
      </c>
      <c r="W80" s="279">
        <v>6.3920577617328407</v>
      </c>
      <c r="X80" s="279"/>
    </row>
    <row r="81" spans="2:24">
      <c r="B81">
        <v>5</v>
      </c>
      <c r="C81" s="279">
        <v>25</v>
      </c>
      <c r="D81" s="279">
        <v>21.5</v>
      </c>
      <c r="E81" s="279">
        <v>14.070833333333333</v>
      </c>
      <c r="F81" s="279">
        <v>21.791666666666668</v>
      </c>
      <c r="G81" s="279">
        <v>82.362499999999997</v>
      </c>
      <c r="H81">
        <v>25</v>
      </c>
      <c r="I81" s="279">
        <v>107.3625</v>
      </c>
      <c r="J81" s="279">
        <v>15.74166666666666</v>
      </c>
      <c r="K81" s="279">
        <v>14.662164784414166</v>
      </c>
      <c r="L81" s="279">
        <v>0</v>
      </c>
      <c r="M81" s="279">
        <v>1.4625000000000001</v>
      </c>
      <c r="N81" s="279">
        <v>1.3208333333333333</v>
      </c>
      <c r="O81" s="279">
        <v>15.2875</v>
      </c>
      <c r="P81" s="279">
        <v>14.4125</v>
      </c>
      <c r="Q81" s="279">
        <v>7.2</v>
      </c>
      <c r="R81" s="279">
        <v>41.85</v>
      </c>
      <c r="S81" s="279">
        <v>10.0875</v>
      </c>
      <c r="T81" s="279">
        <f t="shared" si="0"/>
        <v>91.620833333333337</v>
      </c>
      <c r="V81" s="279">
        <v>7</v>
      </c>
      <c r="W81" s="279">
        <v>4</v>
      </c>
      <c r="X81" s="279"/>
    </row>
    <row r="82" spans="2:24">
      <c r="B82">
        <v>6</v>
      </c>
      <c r="C82" s="279">
        <v>25</v>
      </c>
      <c r="D82" s="279">
        <v>19.745833333333334</v>
      </c>
      <c r="E82" s="279">
        <v>22.266666666666666</v>
      </c>
      <c r="F82" s="279">
        <v>21.379166666666666</v>
      </c>
      <c r="G82" s="279">
        <v>88.391666666666666</v>
      </c>
      <c r="H82">
        <v>25</v>
      </c>
      <c r="I82" s="279">
        <v>113.39166666666667</v>
      </c>
      <c r="J82" s="279">
        <v>0.47499999999999432</v>
      </c>
      <c r="K82" s="279">
        <v>0.41890203571690537</v>
      </c>
      <c r="L82" s="279">
        <v>0</v>
      </c>
      <c r="M82" s="279">
        <v>1.45</v>
      </c>
      <c r="N82" s="279">
        <v>2.0458333333333334</v>
      </c>
      <c r="O82" s="279">
        <v>15.154166666666667</v>
      </c>
      <c r="P82" s="279">
        <v>29.2</v>
      </c>
      <c r="Q82" s="279">
        <v>10.658333333333333</v>
      </c>
      <c r="R82" s="279">
        <v>44.362500000000004</v>
      </c>
      <c r="S82" s="279">
        <v>10.045833333333333</v>
      </c>
      <c r="T82" s="279">
        <f t="shared" si="0"/>
        <v>112.91666666666667</v>
      </c>
      <c r="V82" s="279">
        <v>5</v>
      </c>
      <c r="W82" s="279">
        <v>0.21890203571690536</v>
      </c>
      <c r="X82" s="279"/>
    </row>
    <row r="83" spans="2:24">
      <c r="B83">
        <v>7</v>
      </c>
      <c r="C83" s="279">
        <v>25</v>
      </c>
      <c r="D83" s="279">
        <v>22.083333333333332</v>
      </c>
      <c r="E83" s="279">
        <v>22.758333333333336</v>
      </c>
      <c r="F83" s="279">
        <v>22.237500000000001</v>
      </c>
      <c r="G83" s="279">
        <v>92.079166666666666</v>
      </c>
      <c r="H83">
        <v>25</v>
      </c>
      <c r="I83" s="279">
        <v>117.07916666666667</v>
      </c>
      <c r="J83" s="279">
        <v>1.6624999999999943</v>
      </c>
      <c r="K83" s="279">
        <v>1.4199793586960341</v>
      </c>
      <c r="L83" s="279">
        <v>0</v>
      </c>
      <c r="M83" s="279">
        <v>1.4124999999999999</v>
      </c>
      <c r="N83" s="279">
        <v>2.6374999999999997</v>
      </c>
      <c r="O83" s="279">
        <v>13.891666666666666</v>
      </c>
      <c r="P83" s="279">
        <v>32.820833333333333</v>
      </c>
      <c r="Q83" s="279">
        <v>10.7875</v>
      </c>
      <c r="R83" s="279">
        <v>43.787500000000001</v>
      </c>
      <c r="S83" s="279">
        <v>10.079166666666667</v>
      </c>
      <c r="T83" s="279">
        <f t="shared" si="0"/>
        <v>115.41666666666667</v>
      </c>
      <c r="V83" s="279">
        <v>1.6624999999999943</v>
      </c>
      <c r="W83" s="279">
        <v>1.2199793586960341</v>
      </c>
      <c r="X83" s="279"/>
    </row>
    <row r="84" spans="2:24">
      <c r="B84">
        <v>8</v>
      </c>
      <c r="C84" s="279">
        <v>25</v>
      </c>
      <c r="D84" s="279">
        <v>21.916666666666668</v>
      </c>
      <c r="E84" s="279">
        <v>23.079166666666666</v>
      </c>
      <c r="F84" s="279">
        <v>21.875</v>
      </c>
      <c r="G84" s="279">
        <v>91.870833333333337</v>
      </c>
      <c r="H84">
        <v>25</v>
      </c>
      <c r="I84" s="279">
        <v>116.87083333333334</v>
      </c>
      <c r="J84" s="279">
        <v>1.3416666666666686</v>
      </c>
      <c r="K84" s="279">
        <v>1.1479910157224873</v>
      </c>
      <c r="L84" s="279">
        <v>0</v>
      </c>
      <c r="M84" s="279">
        <v>1.4541666666666666</v>
      </c>
      <c r="N84" s="279">
        <v>3.3791666666666664</v>
      </c>
      <c r="O84" s="279">
        <v>13.958333333333334</v>
      </c>
      <c r="P84" s="279">
        <v>34.44166666666667</v>
      </c>
      <c r="Q84" s="279">
        <v>11.208333333333334</v>
      </c>
      <c r="R84" s="279">
        <v>40.858333333333334</v>
      </c>
      <c r="S84" s="279">
        <v>10.229166666666666</v>
      </c>
      <c r="T84" s="279">
        <f t="shared" si="0"/>
        <v>115.52916666666667</v>
      </c>
      <c r="V84" s="279">
        <v>2</v>
      </c>
      <c r="W84" s="279">
        <v>0.94799101572248734</v>
      </c>
      <c r="X84" s="279"/>
    </row>
    <row r="85" spans="2:24">
      <c r="B85">
        <v>9</v>
      </c>
      <c r="C85" s="279">
        <v>25</v>
      </c>
      <c r="D85" s="279">
        <v>20.933333333333334</v>
      </c>
      <c r="E85" s="279">
        <v>22.920833333333334</v>
      </c>
      <c r="F85" s="279">
        <v>23</v>
      </c>
      <c r="G85" s="279">
        <v>91.854166666666671</v>
      </c>
      <c r="H85">
        <v>25</v>
      </c>
      <c r="I85" s="279">
        <v>116.85416666666667</v>
      </c>
      <c r="J85" s="279">
        <v>0.14999999999999147</v>
      </c>
      <c r="K85" s="279">
        <v>0.12836512747369566</v>
      </c>
      <c r="L85" s="279">
        <v>0</v>
      </c>
      <c r="M85" s="279">
        <v>1.4208333333333334</v>
      </c>
      <c r="N85" s="279">
        <v>4.3624999999999998</v>
      </c>
      <c r="O85" s="279">
        <v>13.658333333333333</v>
      </c>
      <c r="P85" s="279">
        <v>33.925000000000004</v>
      </c>
      <c r="Q85" s="279">
        <v>10.683333333333332</v>
      </c>
      <c r="R85" s="279">
        <v>42.583333333333336</v>
      </c>
      <c r="S85" s="279">
        <v>10.070833333333333</v>
      </c>
      <c r="T85" s="279">
        <f t="shared" si="0"/>
        <v>116.70416666666668</v>
      </c>
      <c r="V85" s="279">
        <v>3</v>
      </c>
      <c r="W85" s="279">
        <v>0</v>
      </c>
      <c r="X85" s="279"/>
    </row>
    <row r="86" spans="2:24">
      <c r="B86">
        <v>10</v>
      </c>
      <c r="C86" s="279">
        <v>25</v>
      </c>
      <c r="D86" s="279">
        <v>13.708333333333334</v>
      </c>
      <c r="E86" s="279">
        <v>23.191666666666666</v>
      </c>
      <c r="F86" s="279">
        <v>21.512499999999999</v>
      </c>
      <c r="G86" s="279">
        <v>83.412500000000009</v>
      </c>
      <c r="H86">
        <v>25</v>
      </c>
      <c r="I86" s="279">
        <v>108.41250000000001</v>
      </c>
      <c r="J86" s="279">
        <v>5.8375000000000057</v>
      </c>
      <c r="K86" s="279">
        <v>5.3845266920327504</v>
      </c>
      <c r="L86" s="279">
        <v>0</v>
      </c>
      <c r="M86" s="279">
        <v>1.4958333333333333</v>
      </c>
      <c r="N86" s="279">
        <v>3.5166666666666671</v>
      </c>
      <c r="O86" s="279">
        <v>13.700000000000001</v>
      </c>
      <c r="P86" s="279">
        <v>21.150000000000002</v>
      </c>
      <c r="Q86" s="279">
        <v>8.2083333333333339</v>
      </c>
      <c r="R86" s="279">
        <v>44.454166666666673</v>
      </c>
      <c r="S86" s="279">
        <v>10.049999999999999</v>
      </c>
      <c r="T86" s="279">
        <f t="shared" si="0"/>
        <v>102.575</v>
      </c>
      <c r="V86" s="279">
        <v>5.8375000000000057</v>
      </c>
      <c r="W86" s="279">
        <v>5.1845266920327502</v>
      </c>
      <c r="X86" s="279"/>
    </row>
    <row r="87" spans="2:24">
      <c r="B87">
        <v>11</v>
      </c>
      <c r="C87" s="279">
        <v>25</v>
      </c>
      <c r="D87" s="279">
        <v>21.333333333333332</v>
      </c>
      <c r="E87" s="279">
        <v>22.866666666666664</v>
      </c>
      <c r="F87" s="279">
        <v>20.941666666666666</v>
      </c>
      <c r="G87" s="279">
        <v>90.141666666666652</v>
      </c>
      <c r="H87">
        <v>25</v>
      </c>
      <c r="I87" s="279">
        <v>115.14166666666665</v>
      </c>
      <c r="J87" s="279">
        <v>7.9208333333333201</v>
      </c>
      <c r="K87" s="279">
        <v>6.8792067742635767</v>
      </c>
      <c r="L87" s="279">
        <v>0</v>
      </c>
      <c r="M87" s="279">
        <v>1.05</v>
      </c>
      <c r="N87" s="279">
        <v>1.0083333333333333</v>
      </c>
      <c r="O87" s="279">
        <v>13.549999999999999</v>
      </c>
      <c r="P87" s="279">
        <v>33.291666666666664</v>
      </c>
      <c r="Q87" s="279">
        <v>9.6791666666666671</v>
      </c>
      <c r="R87" s="279">
        <v>38.75</v>
      </c>
      <c r="S87" s="279">
        <v>9.8916666666666675</v>
      </c>
      <c r="T87" s="279">
        <f t="shared" si="0"/>
        <v>107.22083333333333</v>
      </c>
      <c r="V87" s="279">
        <v>7.9208333333333201</v>
      </c>
      <c r="W87" s="279">
        <v>6.6792067742635766</v>
      </c>
      <c r="X87" s="279"/>
    </row>
    <row r="88" spans="2:24">
      <c r="B88">
        <v>12</v>
      </c>
      <c r="C88" s="279">
        <v>25</v>
      </c>
      <c r="D88" s="279">
        <v>20.625</v>
      </c>
      <c r="E88" s="279">
        <v>22.912499999999998</v>
      </c>
      <c r="F88" s="279">
        <v>14.145833333333334</v>
      </c>
      <c r="G88" s="279">
        <v>82.683333333333323</v>
      </c>
      <c r="H88">
        <v>25</v>
      </c>
      <c r="I88" s="279">
        <v>107.68333333333332</v>
      </c>
      <c r="J88" s="279">
        <v>4.7916666666666572</v>
      </c>
      <c r="K88" s="279">
        <v>4.4497755765361315</v>
      </c>
      <c r="L88" s="279">
        <v>0</v>
      </c>
      <c r="M88" s="279">
        <v>1.2041666666666666</v>
      </c>
      <c r="N88" s="279">
        <v>2.2375000000000003</v>
      </c>
      <c r="O88" s="279">
        <v>8.1749999999999989</v>
      </c>
      <c r="P88" s="279">
        <v>32.229166666666664</v>
      </c>
      <c r="Q88" s="279">
        <v>10.270833333333334</v>
      </c>
      <c r="R88" s="279">
        <v>38.662500000000001</v>
      </c>
      <c r="S88" s="279">
        <v>10.112499999999999</v>
      </c>
      <c r="T88" s="279">
        <f t="shared" si="0"/>
        <v>102.89166666666667</v>
      </c>
      <c r="V88" s="279">
        <v>4.7916666666666572</v>
      </c>
      <c r="W88" s="279">
        <v>4.2497755765361314</v>
      </c>
      <c r="X88" s="279"/>
    </row>
    <row r="89" spans="2:24">
      <c r="B89">
        <v>13</v>
      </c>
      <c r="C89" s="279">
        <v>25</v>
      </c>
      <c r="D89" s="279">
        <v>20</v>
      </c>
      <c r="E89" s="279">
        <v>22.720833333333331</v>
      </c>
      <c r="F89" s="279">
        <v>19.900000000000002</v>
      </c>
      <c r="G89" s="279">
        <v>87.620833333333337</v>
      </c>
      <c r="H89">
        <v>25</v>
      </c>
      <c r="I89" s="279">
        <v>112.62083333333334</v>
      </c>
      <c r="J89" s="279">
        <v>5.1541666666666686</v>
      </c>
      <c r="K89" s="279">
        <v>4.5765659106885206</v>
      </c>
      <c r="L89" s="279">
        <v>0</v>
      </c>
      <c r="M89" s="279">
        <v>1.3125</v>
      </c>
      <c r="N89" s="279">
        <v>3.0666666666666664</v>
      </c>
      <c r="O89" s="279">
        <v>14.345833333333333</v>
      </c>
      <c r="P89" s="279">
        <v>30.129166666666666</v>
      </c>
      <c r="Q89" s="279">
        <v>9.8583333333333325</v>
      </c>
      <c r="R89" s="279">
        <v>38.75416666666667</v>
      </c>
      <c r="S89" s="279">
        <v>10</v>
      </c>
      <c r="T89" s="279">
        <f t="shared" si="0"/>
        <v>107.46666666666667</v>
      </c>
      <c r="V89" s="279">
        <v>5.1541666666666686</v>
      </c>
      <c r="W89" s="279">
        <v>4.3765659106885204</v>
      </c>
      <c r="X89" s="279"/>
    </row>
    <row r="90" spans="2:24">
      <c r="B90">
        <v>14</v>
      </c>
      <c r="C90" s="279">
        <v>25</v>
      </c>
      <c r="D90" s="279">
        <v>21.158333333333335</v>
      </c>
      <c r="E90" s="279">
        <v>22.849999999999998</v>
      </c>
      <c r="F90" s="279">
        <v>19.491666666666667</v>
      </c>
      <c r="G90" s="279">
        <v>88.5</v>
      </c>
      <c r="H90">
        <v>25</v>
      </c>
      <c r="I90" s="279">
        <v>113.5</v>
      </c>
      <c r="J90" s="279">
        <v>2.7166666666666686</v>
      </c>
      <c r="K90" s="279">
        <v>2.3935389133627036</v>
      </c>
      <c r="L90" s="279">
        <v>0</v>
      </c>
      <c r="M90" s="279">
        <v>1.3958333333333333</v>
      </c>
      <c r="N90" s="279">
        <v>3.5791666666666671</v>
      </c>
      <c r="O90" s="279">
        <v>12.512500000000001</v>
      </c>
      <c r="P90" s="279">
        <v>30.391666666666666</v>
      </c>
      <c r="Q90" s="279">
        <v>10.558333333333334</v>
      </c>
      <c r="R90" s="279">
        <v>42.095833333333331</v>
      </c>
      <c r="S90" s="279">
        <v>10.25</v>
      </c>
      <c r="T90" s="279">
        <f t="shared" si="0"/>
        <v>110.78333333333333</v>
      </c>
      <c r="V90" s="279">
        <v>2.7166666666666686</v>
      </c>
      <c r="W90" s="279">
        <v>2.1935389133627035</v>
      </c>
      <c r="X90" s="279"/>
    </row>
    <row r="91" spans="2:24">
      <c r="B91">
        <v>15</v>
      </c>
      <c r="C91" s="279">
        <v>25</v>
      </c>
      <c r="D91" s="279">
        <v>21.729166666666668</v>
      </c>
      <c r="E91" s="279">
        <v>22.5625</v>
      </c>
      <c r="F91" s="279">
        <v>23</v>
      </c>
      <c r="G91" s="279">
        <v>92.291666666666671</v>
      </c>
      <c r="H91">
        <v>25</v>
      </c>
      <c r="I91" s="279">
        <v>117.29166666666667</v>
      </c>
      <c r="J91" s="279">
        <v>3.3125</v>
      </c>
      <c r="K91" s="279">
        <v>2.8241563055062167</v>
      </c>
      <c r="L91" s="279">
        <v>0</v>
      </c>
      <c r="M91" s="279">
        <v>1.4000000000000001</v>
      </c>
      <c r="N91" s="279">
        <v>3.375</v>
      </c>
      <c r="O91" s="279">
        <v>14.504166666666668</v>
      </c>
      <c r="P91" s="279">
        <v>32.175000000000004</v>
      </c>
      <c r="Q91" s="279">
        <v>10.200000000000001</v>
      </c>
      <c r="R91" s="279">
        <v>42.229166666666664</v>
      </c>
      <c r="S91" s="279">
        <v>10.095833333333333</v>
      </c>
      <c r="T91" s="279">
        <f t="shared" si="0"/>
        <v>113.97916666666667</v>
      </c>
      <c r="V91" s="279">
        <v>3.3125</v>
      </c>
      <c r="W91" s="279">
        <v>2.6241563055062165</v>
      </c>
      <c r="X91" s="279"/>
    </row>
    <row r="92" spans="2:24">
      <c r="B92">
        <v>16</v>
      </c>
      <c r="C92" s="279">
        <v>25</v>
      </c>
      <c r="D92" s="279">
        <v>21.833333333333332</v>
      </c>
      <c r="E92" s="279">
        <v>22.5</v>
      </c>
      <c r="F92" s="279">
        <v>19.770833333333332</v>
      </c>
      <c r="G92" s="279">
        <v>89.104166666666657</v>
      </c>
      <c r="H92">
        <v>25</v>
      </c>
      <c r="I92" s="279">
        <v>114.10416666666666</v>
      </c>
      <c r="J92" s="279">
        <v>2.1291666666666629</v>
      </c>
      <c r="K92" s="279">
        <v>1.8659850283001611</v>
      </c>
      <c r="L92" s="279">
        <v>0</v>
      </c>
      <c r="M92" s="279">
        <v>1.1208333333333333</v>
      </c>
      <c r="N92" s="279">
        <v>2.2208333333333332</v>
      </c>
      <c r="O92" s="279">
        <v>14.608333333333334</v>
      </c>
      <c r="P92" s="279">
        <v>35.320833333333333</v>
      </c>
      <c r="Q92" s="279">
        <v>10.424999999999999</v>
      </c>
      <c r="R92" s="279">
        <v>38.054166666666667</v>
      </c>
      <c r="S92" s="279">
        <v>10.225</v>
      </c>
      <c r="T92" s="279">
        <f t="shared" si="0"/>
        <v>111.97499999999999</v>
      </c>
      <c r="V92" s="279">
        <v>2.1291666666666629</v>
      </c>
      <c r="W92" s="279">
        <v>1.6659850283001612</v>
      </c>
      <c r="X92" s="279"/>
    </row>
    <row r="93" spans="2:24">
      <c r="B93">
        <v>17</v>
      </c>
      <c r="C93" s="279">
        <v>25</v>
      </c>
      <c r="D93" s="279">
        <v>22</v>
      </c>
      <c r="E93" s="279">
        <v>22.829166666666666</v>
      </c>
      <c r="F93" s="279">
        <v>20.104166666666668</v>
      </c>
      <c r="G93" s="279">
        <v>89.933333333333337</v>
      </c>
      <c r="H93">
        <v>25</v>
      </c>
      <c r="I93" s="279">
        <v>114.93333333333334</v>
      </c>
      <c r="J93" s="279">
        <v>5.1708333333333485</v>
      </c>
      <c r="K93" s="279">
        <v>4.4989849187935169</v>
      </c>
      <c r="L93" s="279">
        <v>0</v>
      </c>
      <c r="M93" s="279">
        <v>1.2083333333333333</v>
      </c>
      <c r="N93" s="279">
        <v>3.5958333333333332</v>
      </c>
      <c r="O93" s="279">
        <v>14.220833333333333</v>
      </c>
      <c r="P93" s="279">
        <v>29.191666666666666</v>
      </c>
      <c r="Q93" s="279">
        <v>10.191666666666666</v>
      </c>
      <c r="R93" s="279">
        <v>41.258333333333333</v>
      </c>
      <c r="S93" s="279">
        <v>10.095833333333333</v>
      </c>
      <c r="T93" s="279">
        <f t="shared" si="0"/>
        <v>109.76249999999999</v>
      </c>
      <c r="V93" s="279">
        <v>5.1708333333333485</v>
      </c>
      <c r="W93" s="279">
        <v>4.2989849187935167</v>
      </c>
      <c r="X93" s="279"/>
    </row>
    <row r="94" spans="2:24">
      <c r="B94">
        <v>18</v>
      </c>
      <c r="C94" s="279">
        <v>25</v>
      </c>
      <c r="D94" s="279">
        <v>21.400000000000002</v>
      </c>
      <c r="E94" s="279">
        <v>22.670833333333334</v>
      </c>
      <c r="F94" s="279">
        <v>21.520833333333332</v>
      </c>
      <c r="G94" s="279">
        <v>90.591666666666669</v>
      </c>
      <c r="H94">
        <v>25</v>
      </c>
      <c r="I94" s="279">
        <v>115.59166666666667</v>
      </c>
      <c r="J94" s="279">
        <v>10.254166666666663</v>
      </c>
      <c r="K94" s="279">
        <v>8.8710258813351572</v>
      </c>
      <c r="L94" s="279">
        <v>0</v>
      </c>
      <c r="M94" s="279">
        <v>1.3875</v>
      </c>
      <c r="N94" s="279">
        <v>1.8708333333333333</v>
      </c>
      <c r="O94" s="279">
        <v>14.320833333333333</v>
      </c>
      <c r="P94" s="279">
        <v>25.400000000000002</v>
      </c>
      <c r="Q94" s="279">
        <v>10.633333333333333</v>
      </c>
      <c r="R94" s="279">
        <v>41.741666666666667</v>
      </c>
      <c r="S94" s="279">
        <v>9.9833333333333325</v>
      </c>
      <c r="T94" s="279">
        <f t="shared" si="0"/>
        <v>105.33750000000001</v>
      </c>
      <c r="V94" s="279">
        <v>5</v>
      </c>
      <c r="W94" s="279">
        <v>3</v>
      </c>
      <c r="X94" s="279"/>
    </row>
    <row r="95" spans="2:24">
      <c r="B95">
        <v>19</v>
      </c>
      <c r="C95" s="279">
        <v>25</v>
      </c>
      <c r="D95" s="279">
        <v>22</v>
      </c>
      <c r="E95" s="279">
        <v>23.195833333333336</v>
      </c>
      <c r="F95" s="279">
        <v>23</v>
      </c>
      <c r="G95" s="279">
        <v>93.19583333333334</v>
      </c>
      <c r="H95">
        <v>25</v>
      </c>
      <c r="I95" s="279">
        <v>118.19583333333334</v>
      </c>
      <c r="J95" s="279">
        <v>0.89583333333334281</v>
      </c>
      <c r="K95" s="279">
        <v>0.75792293862587612</v>
      </c>
      <c r="L95" s="279">
        <v>0</v>
      </c>
      <c r="M95" s="279">
        <v>1.425</v>
      </c>
      <c r="N95" s="279">
        <v>1.0166666666666666</v>
      </c>
      <c r="O95" s="279">
        <v>20.558333333333334</v>
      </c>
      <c r="P95" s="279">
        <v>32.637499999999996</v>
      </c>
      <c r="Q95" s="279">
        <v>8.9124999999999996</v>
      </c>
      <c r="R95" s="279">
        <v>42.5625</v>
      </c>
      <c r="S95" s="279">
        <v>10.1875</v>
      </c>
      <c r="T95" s="279">
        <f t="shared" si="0"/>
        <v>117.3</v>
      </c>
      <c r="V95" s="279">
        <v>4</v>
      </c>
      <c r="W95" s="279">
        <v>0.55792293862587616</v>
      </c>
      <c r="X95" s="279"/>
    </row>
    <row r="96" spans="2:24">
      <c r="B96">
        <v>20</v>
      </c>
      <c r="C96" s="279">
        <v>25</v>
      </c>
      <c r="D96" s="279">
        <v>21.833333333333332</v>
      </c>
      <c r="E96" s="279">
        <v>24.508333333333336</v>
      </c>
      <c r="F96" s="279">
        <v>22.070833333333336</v>
      </c>
      <c r="G96" s="279">
        <v>93.412500000000009</v>
      </c>
      <c r="H96">
        <v>25</v>
      </c>
      <c r="I96" s="279">
        <v>118.41250000000001</v>
      </c>
      <c r="J96" s="279">
        <v>2.1125000000000114</v>
      </c>
      <c r="K96" s="279">
        <v>1.7840177346141759</v>
      </c>
      <c r="L96" s="279">
        <v>0</v>
      </c>
      <c r="M96" s="279">
        <v>1.4833333333333334</v>
      </c>
      <c r="N96" s="279">
        <v>1.0208333333333333</v>
      </c>
      <c r="O96" s="279">
        <v>17.979166666666668</v>
      </c>
      <c r="P96" s="279">
        <v>32.729166666666664</v>
      </c>
      <c r="Q96" s="279">
        <v>10.6875</v>
      </c>
      <c r="R96" s="279">
        <v>42.333333333333336</v>
      </c>
      <c r="S96" s="279">
        <v>10.066666666666666</v>
      </c>
      <c r="T96" s="279">
        <f t="shared" si="0"/>
        <v>116.3</v>
      </c>
      <c r="V96" s="279">
        <v>2.1125000000000114</v>
      </c>
      <c r="W96" s="279">
        <v>1.5840177346141759</v>
      </c>
      <c r="X96" s="279"/>
    </row>
    <row r="97" spans="2:53">
      <c r="B97">
        <v>21</v>
      </c>
      <c r="C97" s="279">
        <v>25</v>
      </c>
      <c r="D97" s="279">
        <v>21.479166666666668</v>
      </c>
      <c r="E97" s="279">
        <v>23.224999999999998</v>
      </c>
      <c r="F97" s="279">
        <v>21.074999999999999</v>
      </c>
      <c r="G97" s="279">
        <v>90.779166666666669</v>
      </c>
      <c r="H97">
        <v>25</v>
      </c>
      <c r="I97" s="279">
        <v>115.77916666666667</v>
      </c>
      <c r="J97" s="279">
        <v>5.25</v>
      </c>
      <c r="K97" s="279">
        <v>4.5344945478101275</v>
      </c>
      <c r="L97" s="279">
        <v>0</v>
      </c>
      <c r="M97" s="279">
        <v>1.825</v>
      </c>
      <c r="N97" s="279">
        <v>1.3</v>
      </c>
      <c r="O97" s="279">
        <v>15.924999999999999</v>
      </c>
      <c r="P97" s="279">
        <v>31.341666666666669</v>
      </c>
      <c r="Q97" s="279">
        <v>10.395833333333334</v>
      </c>
      <c r="R97" s="279">
        <v>39.633333333333333</v>
      </c>
      <c r="S97" s="279">
        <v>10.108333333333333</v>
      </c>
      <c r="T97" s="279">
        <f t="shared" si="0"/>
        <v>110.52916666666667</v>
      </c>
      <c r="V97" s="279">
        <v>5.25</v>
      </c>
      <c r="W97" s="279">
        <v>4.3344945478101273</v>
      </c>
      <c r="X97" s="279"/>
    </row>
    <row r="98" spans="2:53">
      <c r="B98">
        <v>22</v>
      </c>
      <c r="C98" s="279">
        <v>25</v>
      </c>
      <c r="D98" s="279">
        <v>21.708333333333332</v>
      </c>
      <c r="E98" s="279">
        <v>22.8</v>
      </c>
      <c r="F98" s="279">
        <v>20.908333333333335</v>
      </c>
      <c r="G98" s="279">
        <v>90.416666666666657</v>
      </c>
      <c r="H98">
        <v>25</v>
      </c>
      <c r="I98" s="279">
        <v>115.41666666666666</v>
      </c>
      <c r="J98" s="279">
        <v>7.6083333333333201</v>
      </c>
      <c r="K98" s="279">
        <v>6.5920577617328409</v>
      </c>
      <c r="L98" s="279">
        <v>0</v>
      </c>
      <c r="M98" s="279">
        <v>1.575</v>
      </c>
      <c r="N98" s="279">
        <v>1.0708333333333333</v>
      </c>
      <c r="O98" s="279">
        <v>12.729166666666666</v>
      </c>
      <c r="P98" s="279">
        <v>31.479166666666668</v>
      </c>
      <c r="Q98" s="279">
        <v>10.891666666666666</v>
      </c>
      <c r="R98" s="279">
        <v>39.970833333333331</v>
      </c>
      <c r="S98" s="279">
        <v>10.091666666666667</v>
      </c>
      <c r="T98" s="279">
        <f t="shared" si="0"/>
        <v>107.80833333333334</v>
      </c>
      <c r="V98" s="279">
        <v>7.6083333333333201</v>
      </c>
      <c r="W98" s="279">
        <v>6.3920577617328407</v>
      </c>
      <c r="X98" s="279"/>
    </row>
    <row r="99" spans="2:53">
      <c r="B99">
        <v>23</v>
      </c>
      <c r="C99" s="279">
        <v>25</v>
      </c>
      <c r="D99" s="279">
        <v>21.5</v>
      </c>
      <c r="E99" s="279">
        <v>14.070833333333333</v>
      </c>
      <c r="F99" s="279">
        <v>21.791666666666668</v>
      </c>
      <c r="G99" s="279">
        <v>82.362499999999997</v>
      </c>
      <c r="H99">
        <v>25</v>
      </c>
      <c r="I99" s="279">
        <v>107.3625</v>
      </c>
      <c r="J99" s="279">
        <v>15.74166666666666</v>
      </c>
      <c r="K99" s="279">
        <v>14.662164784414166</v>
      </c>
      <c r="L99" s="279">
        <v>0</v>
      </c>
      <c r="M99" s="279">
        <v>1.4625000000000001</v>
      </c>
      <c r="N99" s="279">
        <v>1.3208333333333333</v>
      </c>
      <c r="O99" s="279">
        <v>15.2875</v>
      </c>
      <c r="P99" s="279">
        <v>14.4125</v>
      </c>
      <c r="Q99" s="279">
        <v>7.2</v>
      </c>
      <c r="R99" s="279">
        <v>41.85</v>
      </c>
      <c r="S99" s="279">
        <v>10.0875</v>
      </c>
      <c r="T99" s="279">
        <f t="shared" si="0"/>
        <v>91.620833333333337</v>
      </c>
      <c r="V99" s="279">
        <v>7</v>
      </c>
      <c r="W99" s="279">
        <v>5</v>
      </c>
      <c r="X99" s="279"/>
    </row>
    <row r="100" spans="2:53">
      <c r="B100">
        <v>24</v>
      </c>
      <c r="C100" s="279">
        <v>25</v>
      </c>
      <c r="D100" s="279">
        <v>19.745833333333334</v>
      </c>
      <c r="E100" s="279">
        <v>22.266666666666666</v>
      </c>
      <c r="F100" s="279">
        <v>21.379166666666666</v>
      </c>
      <c r="G100" s="279">
        <v>88.391666666666666</v>
      </c>
      <c r="H100">
        <v>25</v>
      </c>
      <c r="I100" s="279">
        <v>113.39166666666667</v>
      </c>
      <c r="J100" s="279">
        <v>0.47499999999999432</v>
      </c>
      <c r="K100" s="279">
        <v>0.41890203571690537</v>
      </c>
      <c r="L100" s="279">
        <v>0</v>
      </c>
      <c r="M100" s="279">
        <v>1.45</v>
      </c>
      <c r="N100" s="279">
        <v>2.0458333333333334</v>
      </c>
      <c r="O100" s="279">
        <v>15.154166666666667</v>
      </c>
      <c r="P100" s="279">
        <v>29.2</v>
      </c>
      <c r="Q100" s="279">
        <v>10.658333333333333</v>
      </c>
      <c r="R100" s="279">
        <v>44.362500000000004</v>
      </c>
      <c r="S100" s="279">
        <v>10.045833333333333</v>
      </c>
      <c r="T100" s="279">
        <f t="shared" si="0"/>
        <v>112.91666666666667</v>
      </c>
      <c r="V100" s="279">
        <v>0.47499999999999432</v>
      </c>
      <c r="W100" s="279">
        <v>0.21890203571690536</v>
      </c>
      <c r="X100" s="279"/>
    </row>
    <row r="101" spans="2:53">
      <c r="B101">
        <v>25</v>
      </c>
      <c r="C101" s="279">
        <v>25</v>
      </c>
      <c r="D101" s="279">
        <v>22.083333333333332</v>
      </c>
      <c r="E101" s="279">
        <v>22.758333333333336</v>
      </c>
      <c r="F101" s="279">
        <v>22.237500000000001</v>
      </c>
      <c r="G101" s="279">
        <v>92.079166666666666</v>
      </c>
      <c r="H101">
        <v>25</v>
      </c>
      <c r="I101" s="279">
        <v>117.07916666666667</v>
      </c>
      <c r="J101" s="279">
        <v>1.6624999999999943</v>
      </c>
      <c r="K101" s="279">
        <v>1.4199793586960341</v>
      </c>
      <c r="L101" s="279">
        <v>0</v>
      </c>
      <c r="M101" s="279">
        <v>1.4124999999999999</v>
      </c>
      <c r="N101" s="279">
        <v>2.6374999999999997</v>
      </c>
      <c r="O101" s="279">
        <v>13.891666666666666</v>
      </c>
      <c r="P101" s="279">
        <v>32.820833333333333</v>
      </c>
      <c r="Q101" s="279">
        <v>10.7875</v>
      </c>
      <c r="R101" s="279">
        <v>43.787500000000001</v>
      </c>
      <c r="S101" s="279">
        <v>10.079166666666667</v>
      </c>
      <c r="T101" s="279">
        <f t="shared" si="0"/>
        <v>115.41666666666667</v>
      </c>
      <c r="V101" s="279">
        <v>3</v>
      </c>
      <c r="W101" s="279">
        <v>1.2199793586960341</v>
      </c>
      <c r="X101" s="279"/>
    </row>
    <row r="102" spans="2:53">
      <c r="B102">
        <v>26</v>
      </c>
      <c r="C102" s="279">
        <v>25</v>
      </c>
      <c r="D102" s="279">
        <v>21.916666666666668</v>
      </c>
      <c r="E102" s="279">
        <v>23.079166666666666</v>
      </c>
      <c r="F102" s="279">
        <v>21.875</v>
      </c>
      <c r="G102" s="279">
        <v>91.870833333333337</v>
      </c>
      <c r="H102">
        <v>25</v>
      </c>
      <c r="I102" s="279">
        <v>116.87083333333334</v>
      </c>
      <c r="J102" s="279">
        <v>1.3416666666666686</v>
      </c>
      <c r="K102" s="279">
        <v>1.1479910157224873</v>
      </c>
      <c r="L102" s="279">
        <v>0</v>
      </c>
      <c r="M102" s="279">
        <v>1.4541666666666666</v>
      </c>
      <c r="N102" s="279">
        <v>3.3791666666666664</v>
      </c>
      <c r="O102" s="279">
        <v>13.958333333333334</v>
      </c>
      <c r="P102" s="279">
        <v>34.44166666666667</v>
      </c>
      <c r="Q102" s="279">
        <v>11.208333333333334</v>
      </c>
      <c r="R102" s="279">
        <v>40.858333333333334</v>
      </c>
      <c r="S102" s="279">
        <v>10.229166666666666</v>
      </c>
      <c r="T102" s="279">
        <f t="shared" si="0"/>
        <v>115.52916666666667</v>
      </c>
      <c r="V102" s="279">
        <v>2</v>
      </c>
      <c r="W102" s="279">
        <v>0.94799101572248734</v>
      </c>
      <c r="X102" s="279"/>
    </row>
    <row r="103" spans="2:53">
      <c r="B103">
        <v>27</v>
      </c>
      <c r="C103" s="279">
        <v>25</v>
      </c>
      <c r="D103" s="279">
        <v>20.933333333333334</v>
      </c>
      <c r="E103" s="279">
        <v>22.920833333333334</v>
      </c>
      <c r="F103" s="279">
        <v>21.537499999999998</v>
      </c>
      <c r="G103" s="279">
        <v>90.391666666666666</v>
      </c>
      <c r="H103">
        <v>25</v>
      </c>
      <c r="I103" s="279">
        <v>115.39166666666667</v>
      </c>
      <c r="J103" s="279">
        <v>0</v>
      </c>
      <c r="K103" s="279">
        <v>-1.137430490358935</v>
      </c>
      <c r="L103" s="279">
        <v>0</v>
      </c>
      <c r="M103" s="279">
        <v>1.4208333333333334</v>
      </c>
      <c r="N103" s="279">
        <v>2</v>
      </c>
      <c r="O103" s="279">
        <v>13.658333333333333</v>
      </c>
      <c r="P103" s="279">
        <v>33.925000000000004</v>
      </c>
      <c r="Q103" s="279">
        <v>10.683333333333332</v>
      </c>
      <c r="R103" s="279">
        <v>42.583333333333336</v>
      </c>
      <c r="S103" s="279">
        <v>10.070833333333333</v>
      </c>
      <c r="T103" s="279">
        <f t="shared" si="0"/>
        <v>114.34166666666667</v>
      </c>
      <c r="V103" s="279">
        <v>2</v>
      </c>
      <c r="W103" s="279">
        <v>0</v>
      </c>
      <c r="X103" s="279"/>
    </row>
    <row r="104" spans="2:53">
      <c r="B104">
        <v>28</v>
      </c>
      <c r="C104" s="279">
        <v>25</v>
      </c>
      <c r="D104" s="279">
        <v>13.708333333333334</v>
      </c>
      <c r="E104" s="279">
        <v>23.191666666666666</v>
      </c>
      <c r="F104" s="279">
        <v>21.512499999999999</v>
      </c>
      <c r="G104" s="279">
        <v>83.412500000000009</v>
      </c>
      <c r="H104">
        <v>25</v>
      </c>
      <c r="I104" s="279">
        <v>108.41250000000001</v>
      </c>
      <c r="J104" s="279">
        <v>5.8375000000000057</v>
      </c>
      <c r="K104" s="279">
        <v>5.3845266920327504</v>
      </c>
      <c r="L104" s="279">
        <v>0</v>
      </c>
      <c r="M104" s="279">
        <v>1.4958333333333333</v>
      </c>
      <c r="N104" s="279">
        <v>3.5166666666666671</v>
      </c>
      <c r="O104" s="279">
        <v>13.700000000000001</v>
      </c>
      <c r="P104" s="279">
        <v>21.150000000000002</v>
      </c>
      <c r="Q104" s="279">
        <v>8.2083333333333339</v>
      </c>
      <c r="R104" s="279">
        <v>44.454166666666673</v>
      </c>
      <c r="S104" s="279">
        <v>10.049999999999999</v>
      </c>
      <c r="T104" s="279">
        <f t="shared" si="0"/>
        <v>102.575</v>
      </c>
      <c r="V104" s="279">
        <v>5.8375000000000057</v>
      </c>
      <c r="W104" s="279">
        <v>1</v>
      </c>
      <c r="X104" s="279"/>
    </row>
    <row r="105" spans="2:53">
      <c r="B105">
        <v>29</v>
      </c>
      <c r="C105" s="279">
        <v>25</v>
      </c>
      <c r="D105" s="279">
        <v>21.333333333333332</v>
      </c>
      <c r="E105" s="279">
        <v>22.866666666666664</v>
      </c>
      <c r="F105" s="279">
        <v>20.941666666666666</v>
      </c>
      <c r="G105" s="279">
        <v>90.141666666666652</v>
      </c>
      <c r="H105">
        <v>25</v>
      </c>
      <c r="I105" s="279">
        <v>115.14166666666665</v>
      </c>
      <c r="J105" s="279">
        <v>7.9208333333333201</v>
      </c>
      <c r="K105" s="279">
        <v>6.8792067742635767</v>
      </c>
      <c r="L105" s="279">
        <v>0</v>
      </c>
      <c r="M105" s="279">
        <v>1.05</v>
      </c>
      <c r="N105" s="279">
        <v>1.0083333333333333</v>
      </c>
      <c r="O105" s="279">
        <v>13.549999999999999</v>
      </c>
      <c r="P105" s="279">
        <v>33.291666666666664</v>
      </c>
      <c r="Q105" s="279">
        <v>9.6791666666666671</v>
      </c>
      <c r="R105" s="279">
        <v>38.75</v>
      </c>
      <c r="S105" s="279">
        <v>9.8916666666666675</v>
      </c>
      <c r="T105" s="279">
        <f t="shared" si="0"/>
        <v>107.22083333333333</v>
      </c>
      <c r="V105" s="279">
        <v>3</v>
      </c>
      <c r="W105" s="279">
        <v>2</v>
      </c>
      <c r="X105" s="279"/>
    </row>
    <row r="106" spans="2:53">
      <c r="B106">
        <v>30</v>
      </c>
      <c r="C106" s="279">
        <v>25</v>
      </c>
      <c r="D106" s="279">
        <v>20.625</v>
      </c>
      <c r="E106" s="279">
        <v>22.912499999999998</v>
      </c>
      <c r="F106" s="279">
        <v>14.145833333333334</v>
      </c>
      <c r="G106" s="279">
        <v>82.683333333333323</v>
      </c>
      <c r="H106">
        <v>25</v>
      </c>
      <c r="I106" s="279">
        <v>107.68333333333332</v>
      </c>
      <c r="J106" s="279">
        <v>4.7916666666666572</v>
      </c>
      <c r="K106" s="279">
        <v>4.4497755765361315</v>
      </c>
      <c r="L106" s="279">
        <v>0</v>
      </c>
      <c r="M106" s="279">
        <v>1.2041666666666666</v>
      </c>
      <c r="N106" s="279">
        <v>2.2375000000000003</v>
      </c>
      <c r="O106" s="279">
        <v>8.1749999999999989</v>
      </c>
      <c r="P106" s="279">
        <v>32.229166666666664</v>
      </c>
      <c r="Q106" s="279">
        <v>10.270833333333334</v>
      </c>
      <c r="R106" s="279">
        <v>38.662500000000001</v>
      </c>
      <c r="S106" s="279">
        <v>10.112499999999999</v>
      </c>
      <c r="T106" s="279">
        <f t="shared" si="0"/>
        <v>102.89166666666667</v>
      </c>
      <c r="V106" s="279">
        <v>4.7916666666666572</v>
      </c>
      <c r="W106" s="279">
        <v>4.2497755765361314</v>
      </c>
      <c r="X106" s="279"/>
    </row>
    <row r="107" spans="2:53">
      <c r="B107">
        <v>31</v>
      </c>
      <c r="C107" s="279">
        <v>25</v>
      </c>
      <c r="D107" s="279">
        <v>20</v>
      </c>
      <c r="E107" s="279">
        <v>22.720833333333331</v>
      </c>
      <c r="F107" s="279">
        <v>19.900000000000002</v>
      </c>
      <c r="G107" s="279">
        <v>87.620833333333337</v>
      </c>
      <c r="H107">
        <v>25</v>
      </c>
      <c r="I107" s="279">
        <v>112.62083333333334</v>
      </c>
      <c r="J107" s="279">
        <v>5.1541666666666686</v>
      </c>
      <c r="K107" s="279">
        <v>4.5765659106885206</v>
      </c>
      <c r="L107" s="279">
        <v>0</v>
      </c>
      <c r="M107" s="279">
        <v>1.3125</v>
      </c>
      <c r="N107" s="279">
        <v>3.0666666666666664</v>
      </c>
      <c r="O107" s="279">
        <v>14.345833333333333</v>
      </c>
      <c r="P107" s="279">
        <v>30.129166666666666</v>
      </c>
      <c r="Q107" s="279">
        <v>9.8583333333333325</v>
      </c>
      <c r="R107" s="279">
        <v>38.75416666666667</v>
      </c>
      <c r="S107" s="279">
        <v>10</v>
      </c>
      <c r="T107" s="279">
        <f t="shared" si="0"/>
        <v>107.46666666666667</v>
      </c>
      <c r="V107" s="279">
        <v>7</v>
      </c>
      <c r="W107" s="279">
        <v>4.3765659106885204</v>
      </c>
      <c r="X107" s="279"/>
    </row>
    <row r="108" spans="2:53">
      <c r="M108" t="s">
        <v>91</v>
      </c>
    </row>
    <row r="109" spans="2:53">
      <c r="B109" t="s">
        <v>85</v>
      </c>
      <c r="C109" t="s">
        <v>81</v>
      </c>
      <c r="D109" t="s">
        <v>88</v>
      </c>
      <c r="E109" t="s">
        <v>89</v>
      </c>
      <c r="F109" t="s">
        <v>89</v>
      </c>
      <c r="G109" t="s">
        <v>85</v>
      </c>
      <c r="S109" t="s">
        <v>92</v>
      </c>
      <c r="T109" t="s">
        <v>85</v>
      </c>
      <c r="U109" t="s">
        <v>93</v>
      </c>
      <c r="Y109" t="s">
        <v>94</v>
      </c>
      <c r="AE109" t="s">
        <v>95</v>
      </c>
    </row>
    <row r="110" spans="2:53">
      <c r="AM110" t="s">
        <v>96</v>
      </c>
      <c r="AO110" t="s">
        <v>97</v>
      </c>
      <c r="AR110" t="s">
        <v>96</v>
      </c>
      <c r="AT110" t="s">
        <v>97</v>
      </c>
    </row>
    <row r="111" spans="2:53">
      <c r="M111" s="279">
        <f t="shared" ref="M111:M141" si="1">M40/24</f>
        <v>117.3</v>
      </c>
      <c r="U111" t="s">
        <v>98</v>
      </c>
      <c r="V111" t="s">
        <v>99</v>
      </c>
      <c r="W111" t="s">
        <v>100</v>
      </c>
      <c r="X111" t="s">
        <v>101</v>
      </c>
      <c r="Y111" t="s">
        <v>98</v>
      </c>
      <c r="Z111" t="s">
        <v>99</v>
      </c>
      <c r="AA111" t="s">
        <v>100</v>
      </c>
      <c r="AB111" t="s">
        <v>101</v>
      </c>
      <c r="AC111" t="s">
        <v>102</v>
      </c>
      <c r="AD111" t="s">
        <v>103</v>
      </c>
      <c r="AG111" t="s">
        <v>62</v>
      </c>
      <c r="AH111" t="s">
        <v>104</v>
      </c>
      <c r="AI111" t="s">
        <v>105</v>
      </c>
      <c r="AJ111" t="s">
        <v>33</v>
      </c>
      <c r="AK111" t="s">
        <v>34</v>
      </c>
      <c r="AM111" t="s">
        <v>12</v>
      </c>
      <c r="AN111" t="s">
        <v>104</v>
      </c>
      <c r="AO111" t="s">
        <v>104</v>
      </c>
      <c r="AP111" t="s">
        <v>62</v>
      </c>
      <c r="AR111" t="s">
        <v>12</v>
      </c>
      <c r="AS111" t="s">
        <v>104</v>
      </c>
      <c r="AT111" t="s">
        <v>104</v>
      </c>
      <c r="AU111" t="s">
        <v>62</v>
      </c>
    </row>
    <row r="112" spans="2:53">
      <c r="B112">
        <v>1</v>
      </c>
      <c r="C112" s="279">
        <f>C40/24</f>
        <v>122.58749999999999</v>
      </c>
      <c r="D112" s="279">
        <f t="shared" ref="D112:S127" si="2">D40/24</f>
        <v>0</v>
      </c>
      <c r="E112" s="279">
        <f t="shared" si="2"/>
        <v>0</v>
      </c>
      <c r="F112" s="279">
        <f t="shared" si="2"/>
        <v>122.58749999999999</v>
      </c>
      <c r="G112" s="279">
        <f t="shared" si="2"/>
        <v>4.1666666666666664E-2</v>
      </c>
      <c r="M112" s="279">
        <f t="shared" si="1"/>
        <v>116.3</v>
      </c>
      <c r="S112" s="279">
        <f t="shared" si="2"/>
        <v>0.10416666666666667</v>
      </c>
      <c r="T112">
        <v>1</v>
      </c>
      <c r="U112">
        <v>88.14</v>
      </c>
      <c r="V112">
        <v>88.57</v>
      </c>
      <c r="W112">
        <v>88.57</v>
      </c>
      <c r="X112">
        <v>88.46</v>
      </c>
      <c r="Y112">
        <v>-0.72171545268890469</v>
      </c>
      <c r="Z112">
        <v>-0.39394828948854155</v>
      </c>
      <c r="AA112">
        <v>-7.9661510669527047</v>
      </c>
      <c r="AB112">
        <v>-13.636468460321112</v>
      </c>
      <c r="AC112">
        <v>-22.718283269451263</v>
      </c>
      <c r="AD112">
        <v>-0.94659513622713598</v>
      </c>
      <c r="AE112">
        <v>0</v>
      </c>
      <c r="AF112">
        <v>4.3132456408687698</v>
      </c>
      <c r="AG112">
        <v>8.9124999999999996</v>
      </c>
      <c r="AH112">
        <v>42.5625</v>
      </c>
      <c r="AI112">
        <v>32.637499999999996</v>
      </c>
      <c r="AJ112">
        <v>1.0166666666666666</v>
      </c>
      <c r="AK112">
        <v>20.558333333333334</v>
      </c>
      <c r="AM112">
        <v>158</v>
      </c>
      <c r="AN112">
        <v>101</v>
      </c>
      <c r="AO112">
        <v>1.42</v>
      </c>
      <c r="AP112">
        <v>0</v>
      </c>
      <c r="AR112">
        <v>17.707049198699988</v>
      </c>
      <c r="AS112">
        <v>5.8438928426777759</v>
      </c>
      <c r="AT112">
        <v>1.42</v>
      </c>
      <c r="AU112">
        <v>0</v>
      </c>
      <c r="AW112">
        <v>2.4630000000000001</v>
      </c>
      <c r="AX112">
        <v>101</v>
      </c>
      <c r="AZ112">
        <v>9.3949999999999996</v>
      </c>
      <c r="BA112">
        <v>1.42</v>
      </c>
    </row>
    <row r="113" spans="2:53">
      <c r="B113">
        <v>2</v>
      </c>
      <c r="C113" s="279">
        <f t="shared" ref="C113:G142" si="3">C41/24</f>
        <v>123.85416666666667</v>
      </c>
      <c r="D113" s="279">
        <f t="shared" si="3"/>
        <v>0</v>
      </c>
      <c r="E113" s="279">
        <f t="shared" si="3"/>
        <v>0</v>
      </c>
      <c r="F113" s="279">
        <f t="shared" si="3"/>
        <v>123.85416666666667</v>
      </c>
      <c r="G113" s="279">
        <f t="shared" si="3"/>
        <v>8.3333333333333329E-2</v>
      </c>
      <c r="M113" s="279">
        <f t="shared" si="1"/>
        <v>110.52916666666665</v>
      </c>
      <c r="S113" s="279">
        <f t="shared" si="2"/>
        <v>0</v>
      </c>
      <c r="T113">
        <v>2</v>
      </c>
      <c r="U113">
        <v>88.07</v>
      </c>
      <c r="V113">
        <v>88.2</v>
      </c>
      <c r="W113">
        <v>88.2</v>
      </c>
      <c r="X113">
        <v>87.04</v>
      </c>
      <c r="Y113">
        <v>-0.78015215169751428</v>
      </c>
      <c r="Z113">
        <v>-0.5</v>
      </c>
      <c r="AA113">
        <v>-8.8061224489795791</v>
      </c>
      <c r="AB113">
        <v>-26.712775735294144</v>
      </c>
      <c r="AC113">
        <v>-36.799050335971238</v>
      </c>
      <c r="AD113">
        <v>-1.5332937639988016</v>
      </c>
      <c r="AE113">
        <v>0</v>
      </c>
      <c r="AF113">
        <v>6.0992430613961375</v>
      </c>
      <c r="AG113">
        <v>10.6875</v>
      </c>
      <c r="AH113">
        <v>42.333333333333336</v>
      </c>
      <c r="AI113">
        <v>32.729166666666664</v>
      </c>
      <c r="AJ113">
        <v>1.0208333333333333</v>
      </c>
      <c r="AK113">
        <v>17.979166666666668</v>
      </c>
      <c r="AM113">
        <v>205</v>
      </c>
      <c r="AN113">
        <v>135</v>
      </c>
      <c r="AO113">
        <v>2.25</v>
      </c>
      <c r="AP113">
        <v>0</v>
      </c>
      <c r="AR113">
        <v>21.376433785192908</v>
      </c>
      <c r="AS113">
        <v>7.8429094289200023</v>
      </c>
      <c r="AT113">
        <v>2.25</v>
      </c>
      <c r="AU113">
        <v>0</v>
      </c>
      <c r="AW113">
        <v>7.9669999999999996</v>
      </c>
      <c r="AX113">
        <v>135</v>
      </c>
      <c r="AZ113">
        <v>13.666</v>
      </c>
      <c r="BA113">
        <v>2.25</v>
      </c>
    </row>
    <row r="114" spans="2:53">
      <c r="B114">
        <v>3</v>
      </c>
      <c r="C114" s="279">
        <f t="shared" si="3"/>
        <v>119.65416666666665</v>
      </c>
      <c r="D114" s="279">
        <f t="shared" si="2"/>
        <v>0</v>
      </c>
      <c r="E114" s="279">
        <f t="shared" si="2"/>
        <v>0</v>
      </c>
      <c r="F114" s="279">
        <f t="shared" si="2"/>
        <v>119.65416666666665</v>
      </c>
      <c r="G114" s="279">
        <f t="shared" si="2"/>
        <v>0.125</v>
      </c>
      <c r="M114" s="279">
        <f t="shared" si="1"/>
        <v>107.80833333333334</v>
      </c>
      <c r="S114" s="279">
        <f t="shared" si="2"/>
        <v>6.6666666666666666E-2</v>
      </c>
      <c r="T114">
        <v>3</v>
      </c>
      <c r="U114">
        <v>87.99</v>
      </c>
      <c r="V114">
        <v>88.27</v>
      </c>
      <c r="W114">
        <v>88.27</v>
      </c>
      <c r="X114">
        <v>87.01</v>
      </c>
      <c r="Y114">
        <v>-1.000545516535972</v>
      </c>
      <c r="Z114">
        <v>-0.61148748159057575</v>
      </c>
      <c r="AA114">
        <v>-7.4907216494845557</v>
      </c>
      <c r="AB114">
        <v>-25.848500172393869</v>
      </c>
      <c r="AC114">
        <v>-34.951254820004976</v>
      </c>
      <c r="AD114">
        <v>-1.456302284166874</v>
      </c>
      <c r="AE114">
        <v>4.1000000000000227</v>
      </c>
      <c r="AF114">
        <v>7.6261447922833163</v>
      </c>
      <c r="AG114">
        <v>10.395833333333334</v>
      </c>
      <c r="AH114">
        <v>39.633333333333333</v>
      </c>
      <c r="AI114">
        <v>31.341666666666669</v>
      </c>
      <c r="AJ114">
        <v>1.3</v>
      </c>
      <c r="AK114">
        <v>15.924999999999999</v>
      </c>
      <c r="AM114">
        <v>200</v>
      </c>
      <c r="AN114">
        <v>134</v>
      </c>
      <c r="AO114">
        <v>2.75</v>
      </c>
      <c r="AP114">
        <v>0</v>
      </c>
      <c r="AR114">
        <v>21.226915729144554</v>
      </c>
      <c r="AS114">
        <v>7.9995224165721446</v>
      </c>
      <c r="AT114">
        <v>2.75</v>
      </c>
      <c r="AU114">
        <v>0</v>
      </c>
      <c r="AW114">
        <v>5.9189999999999996</v>
      </c>
      <c r="AX114">
        <v>134</v>
      </c>
      <c r="AZ114">
        <v>14.477</v>
      </c>
      <c r="BA114">
        <v>2.75</v>
      </c>
    </row>
    <row r="115" spans="2:53">
      <c r="B115">
        <v>4</v>
      </c>
      <c r="C115" s="279">
        <f t="shared" si="3"/>
        <v>120.56666666666666</v>
      </c>
      <c r="D115" s="279">
        <f t="shared" si="2"/>
        <v>0</v>
      </c>
      <c r="E115" s="279">
        <f t="shared" si="2"/>
        <v>0</v>
      </c>
      <c r="F115" s="279">
        <f t="shared" si="2"/>
        <v>120.56666666666666</v>
      </c>
      <c r="G115" s="279">
        <f t="shared" si="2"/>
        <v>0.16666666666666666</v>
      </c>
      <c r="M115" s="279">
        <f t="shared" si="1"/>
        <v>91.620833333333337</v>
      </c>
      <c r="S115" s="279">
        <f t="shared" si="2"/>
        <v>0</v>
      </c>
      <c r="T115">
        <v>4</v>
      </c>
      <c r="U115">
        <v>88.08</v>
      </c>
      <c r="V115">
        <v>88.3</v>
      </c>
      <c r="W115">
        <v>88.3</v>
      </c>
      <c r="X115">
        <v>87.07</v>
      </c>
      <c r="Y115">
        <v>-0.82397820163487978</v>
      </c>
      <c r="Z115">
        <v>-0.49479048697621764</v>
      </c>
      <c r="AA115">
        <v>-5.8816534541336409</v>
      </c>
      <c r="AB115">
        <v>-25.423394969564811</v>
      </c>
      <c r="AC115">
        <v>-32.623817112309553</v>
      </c>
      <c r="AD115">
        <v>-1.359325713012898</v>
      </c>
      <c r="AE115">
        <v>153.40000000000003</v>
      </c>
      <c r="AF115">
        <v>10.581974011611827</v>
      </c>
      <c r="AG115">
        <v>10.891666666666666</v>
      </c>
      <c r="AH115">
        <v>39.970833333333331</v>
      </c>
      <c r="AI115">
        <v>31.479166666666668</v>
      </c>
      <c r="AJ115">
        <v>1.0708333333333333</v>
      </c>
      <c r="AK115">
        <v>12.729166666666666</v>
      </c>
      <c r="AM115">
        <v>195</v>
      </c>
      <c r="AN115">
        <v>125</v>
      </c>
      <c r="AO115">
        <v>2.1800000000000002</v>
      </c>
      <c r="AP115">
        <v>0</v>
      </c>
      <c r="AR115">
        <v>20.382565067419254</v>
      </c>
      <c r="AS115">
        <v>7.7260646517090059</v>
      </c>
      <c r="AT115">
        <v>2.1800000000000002</v>
      </c>
      <c r="AU115">
        <v>0</v>
      </c>
      <c r="AW115">
        <v>7.6769999999999996</v>
      </c>
      <c r="AX115">
        <v>125</v>
      </c>
      <c r="AZ115">
        <v>13.811999999999999</v>
      </c>
      <c r="BA115">
        <v>2.1800000000000002</v>
      </c>
    </row>
    <row r="116" spans="2:53">
      <c r="B116">
        <v>5</v>
      </c>
      <c r="C116" s="279">
        <f t="shared" si="3"/>
        <v>112.875</v>
      </c>
      <c r="D116" s="279">
        <f t="shared" si="2"/>
        <v>0</v>
      </c>
      <c r="E116" s="279">
        <f t="shared" si="2"/>
        <v>0</v>
      </c>
      <c r="F116" s="279">
        <f t="shared" si="2"/>
        <v>112.875</v>
      </c>
      <c r="G116" s="279">
        <f t="shared" si="2"/>
        <v>0.20833333333333334</v>
      </c>
      <c r="M116" s="279">
        <f t="shared" si="1"/>
        <v>112.91666666666667</v>
      </c>
      <c r="S116" s="279">
        <f t="shared" si="2"/>
        <v>0.24166666666666667</v>
      </c>
      <c r="T116">
        <v>5</v>
      </c>
      <c r="U116">
        <v>86.56</v>
      </c>
      <c r="V116">
        <v>86.32</v>
      </c>
      <c r="W116">
        <v>86.32</v>
      </c>
      <c r="X116">
        <v>86.36</v>
      </c>
      <c r="Y116">
        <v>-1.3949168207023988</v>
      </c>
      <c r="Z116">
        <v>-1.3514365152919403</v>
      </c>
      <c r="AA116">
        <v>-15.641705282669193</v>
      </c>
      <c r="AB116">
        <v>-14.579388605836073</v>
      </c>
      <c r="AC116">
        <v>-32.967447224499608</v>
      </c>
      <c r="AD116">
        <v>-1.3736436343541503</v>
      </c>
      <c r="AE116">
        <v>224.8</v>
      </c>
      <c r="AF116">
        <v>18.829826504245105</v>
      </c>
      <c r="AG116">
        <v>7.2</v>
      </c>
      <c r="AH116">
        <v>41.85</v>
      </c>
      <c r="AI116">
        <v>14.4125</v>
      </c>
      <c r="AJ116">
        <v>1.3208333333333333</v>
      </c>
      <c r="AK116">
        <v>15.2875</v>
      </c>
      <c r="AM116">
        <v>179</v>
      </c>
      <c r="AN116">
        <v>132</v>
      </c>
      <c r="AO116">
        <v>1.98</v>
      </c>
      <c r="AP116">
        <v>0</v>
      </c>
      <c r="AR116">
        <v>28.912938136003877</v>
      </c>
      <c r="AS116">
        <v>8.6682427107959032</v>
      </c>
      <c r="AT116">
        <v>1.98</v>
      </c>
      <c r="AU116">
        <v>0</v>
      </c>
      <c r="AW116">
        <v>5.8019999999999996</v>
      </c>
      <c r="AX116">
        <v>132</v>
      </c>
      <c r="AZ116">
        <v>12.246</v>
      </c>
      <c r="BA116">
        <v>1.98</v>
      </c>
    </row>
    <row r="117" spans="2:53">
      <c r="B117">
        <v>6</v>
      </c>
      <c r="C117" s="279">
        <f t="shared" si="3"/>
        <v>119.17916666666667</v>
      </c>
      <c r="D117" s="279">
        <f t="shared" si="2"/>
        <v>0</v>
      </c>
      <c r="E117" s="279">
        <f t="shared" si="2"/>
        <v>0</v>
      </c>
      <c r="F117" s="279">
        <f t="shared" si="2"/>
        <v>119.17916666666667</v>
      </c>
      <c r="G117" s="279">
        <f t="shared" si="2"/>
        <v>0.25</v>
      </c>
      <c r="M117" s="279">
        <f t="shared" si="1"/>
        <v>115.41666666666667</v>
      </c>
      <c r="S117" s="279">
        <f t="shared" si="2"/>
        <v>0</v>
      </c>
      <c r="T117">
        <v>6</v>
      </c>
      <c r="U117">
        <v>85.18</v>
      </c>
      <c r="V117">
        <v>84.81</v>
      </c>
      <c r="W117">
        <v>84.81</v>
      </c>
      <c r="X117">
        <v>83.48</v>
      </c>
      <c r="Y117">
        <v>-1.9691946466306618</v>
      </c>
      <c r="Z117">
        <v>-3.0047046338875134</v>
      </c>
      <c r="AA117">
        <v>-22.256844711708538</v>
      </c>
      <c r="AB117">
        <v>-54.734259702922827</v>
      </c>
      <c r="AC117">
        <v>-81.965003695149534</v>
      </c>
      <c r="AD117">
        <v>-3.4152084872978974</v>
      </c>
      <c r="AE117">
        <v>90.200000000000045</v>
      </c>
      <c r="AF117">
        <v>5.2546935636122143</v>
      </c>
      <c r="AG117">
        <v>10.658333333333333</v>
      </c>
      <c r="AH117">
        <v>44.362500000000004</v>
      </c>
      <c r="AI117">
        <v>29.2</v>
      </c>
      <c r="AJ117">
        <v>2.0458333333333334</v>
      </c>
      <c r="AK117">
        <v>15.154166666666667</v>
      </c>
      <c r="AM117">
        <v>170</v>
      </c>
      <c r="AN117">
        <v>85</v>
      </c>
      <c r="AO117">
        <v>1.31</v>
      </c>
      <c r="AP117">
        <v>0</v>
      </c>
      <c r="AR117">
        <v>18.088955096829114</v>
      </c>
      <c r="AS117">
        <v>4.7230093904539645</v>
      </c>
      <c r="AT117">
        <v>1.31</v>
      </c>
      <c r="AU117">
        <v>0</v>
      </c>
      <c r="AW117">
        <v>1.544</v>
      </c>
      <c r="AX117">
        <v>85</v>
      </c>
      <c r="AZ117">
        <v>9.1310000000000002</v>
      </c>
      <c r="BA117">
        <v>1.31</v>
      </c>
    </row>
    <row r="118" spans="2:53">
      <c r="B118">
        <v>7</v>
      </c>
      <c r="C118" s="279">
        <f t="shared" si="3"/>
        <v>123.64583333333333</v>
      </c>
      <c r="D118" s="279">
        <f t="shared" si="2"/>
        <v>0</v>
      </c>
      <c r="E118" s="279">
        <f t="shared" si="2"/>
        <v>0</v>
      </c>
      <c r="F118" s="279">
        <f t="shared" si="2"/>
        <v>123.64583333333333</v>
      </c>
      <c r="G118" s="279">
        <f t="shared" si="2"/>
        <v>0.29166666666666669</v>
      </c>
      <c r="M118" s="279">
        <f t="shared" si="1"/>
        <v>115.52916666666665</v>
      </c>
      <c r="S118" s="279">
        <f t="shared" si="2"/>
        <v>0</v>
      </c>
      <c r="T118">
        <v>7</v>
      </c>
      <c r="U118">
        <v>85.5</v>
      </c>
      <c r="V118">
        <v>85.93</v>
      </c>
      <c r="W118">
        <v>85.93</v>
      </c>
      <c r="X118">
        <v>84.88</v>
      </c>
      <c r="Y118">
        <v>-1.784210526315789</v>
      </c>
      <c r="Z118">
        <v>-2.9981496566973078</v>
      </c>
      <c r="AA118">
        <v>-15.791202141277779</v>
      </c>
      <c r="AB118">
        <v>-47.514420358152734</v>
      </c>
      <c r="AC118">
        <v>-68.087982682443609</v>
      </c>
      <c r="AD118">
        <v>-2.8369992784351505</v>
      </c>
      <c r="AE118">
        <v>100.5</v>
      </c>
      <c r="AF118">
        <v>6.6554338668913218</v>
      </c>
      <c r="AG118">
        <v>10.7875</v>
      </c>
      <c r="AH118">
        <v>43.787500000000001</v>
      </c>
      <c r="AI118">
        <v>32.820833333333333</v>
      </c>
      <c r="AJ118">
        <v>2.6374999999999997</v>
      </c>
      <c r="AK118">
        <v>13.891666666666666</v>
      </c>
      <c r="AM118">
        <v>166</v>
      </c>
      <c r="AN118">
        <v>156</v>
      </c>
      <c r="AO118">
        <v>2.86</v>
      </c>
      <c r="AP118">
        <v>0</v>
      </c>
      <c r="AR118">
        <v>17.542005706435592</v>
      </c>
      <c r="AS118">
        <v>9.022556390977444</v>
      </c>
      <c r="AT118">
        <v>2.86</v>
      </c>
      <c r="AU118">
        <v>0</v>
      </c>
      <c r="AW118">
        <v>7.5940000000000003</v>
      </c>
      <c r="AX118">
        <v>156</v>
      </c>
      <c r="AZ118">
        <v>14.797000000000001</v>
      </c>
      <c r="BA118">
        <v>2.86</v>
      </c>
    </row>
    <row r="119" spans="2:53">
      <c r="B119">
        <v>8</v>
      </c>
      <c r="C119" s="279">
        <f t="shared" si="3"/>
        <v>122.45416666666667</v>
      </c>
      <c r="D119" s="279">
        <f t="shared" si="2"/>
        <v>0</v>
      </c>
      <c r="E119" s="279">
        <f t="shared" si="2"/>
        <v>0</v>
      </c>
      <c r="F119" s="279">
        <f t="shared" si="2"/>
        <v>122.45416666666667</v>
      </c>
      <c r="G119" s="279">
        <f t="shared" si="2"/>
        <v>0.33333333333333331</v>
      </c>
      <c r="M119" s="279">
        <f t="shared" si="1"/>
        <v>116.70416666666667</v>
      </c>
      <c r="S119" s="279">
        <f t="shared" si="2"/>
        <v>0</v>
      </c>
      <c r="T119">
        <v>8</v>
      </c>
      <c r="U119">
        <v>85.71</v>
      </c>
      <c r="V119">
        <v>86.29</v>
      </c>
      <c r="W119">
        <v>86.29</v>
      </c>
      <c r="X119">
        <v>84.88</v>
      </c>
      <c r="Y119">
        <v>-1.7468323416170861</v>
      </c>
      <c r="Z119">
        <v>-3.4868582686290353</v>
      </c>
      <c r="AA119">
        <v>-14.403175338973199</v>
      </c>
      <c r="AB119">
        <v>-49.860885956644779</v>
      </c>
      <c r="AC119">
        <v>-69.497751905864106</v>
      </c>
      <c r="AD119">
        <v>-2.8957396627443379</v>
      </c>
      <c r="AE119">
        <v>53.899999999999977</v>
      </c>
      <c r="AF119">
        <v>5.6551771070808892</v>
      </c>
      <c r="AG119">
        <v>11.208333333333334</v>
      </c>
      <c r="AH119">
        <v>40.858333333333334</v>
      </c>
      <c r="AI119">
        <v>34.44166666666667</v>
      </c>
      <c r="AJ119">
        <v>3.3791666666666664</v>
      </c>
      <c r="AK119">
        <v>13.958333333333334</v>
      </c>
      <c r="AM119">
        <v>173</v>
      </c>
      <c r="AN119">
        <v>54</v>
      </c>
      <c r="AO119">
        <v>2.87</v>
      </c>
      <c r="AP119">
        <v>0</v>
      </c>
      <c r="AR119">
        <v>19.490761604326273</v>
      </c>
      <c r="AS119">
        <v>3.2557578680815147</v>
      </c>
      <c r="AT119">
        <v>2.87</v>
      </c>
      <c r="AU119">
        <v>0</v>
      </c>
      <c r="AW119">
        <v>7.742</v>
      </c>
      <c r="AX119">
        <v>54</v>
      </c>
      <c r="AZ119">
        <v>15.904999999999999</v>
      </c>
      <c r="BA119">
        <v>2.87</v>
      </c>
    </row>
    <row r="120" spans="2:53">
      <c r="B120">
        <v>9</v>
      </c>
      <c r="C120" s="279">
        <f t="shared" si="3"/>
        <v>121.14583333333333</v>
      </c>
      <c r="D120" s="279">
        <f t="shared" si="2"/>
        <v>0</v>
      </c>
      <c r="E120" s="279">
        <f t="shared" si="2"/>
        <v>0</v>
      </c>
      <c r="F120" s="279">
        <f t="shared" si="2"/>
        <v>121.14583333333333</v>
      </c>
      <c r="G120" s="279">
        <f t="shared" si="2"/>
        <v>0.375</v>
      </c>
      <c r="M120" s="279">
        <f t="shared" si="1"/>
        <v>102.575</v>
      </c>
      <c r="S120" s="279">
        <f t="shared" si="2"/>
        <v>0</v>
      </c>
      <c r="T120">
        <v>9</v>
      </c>
      <c r="U120">
        <v>85.63</v>
      </c>
      <c r="V120">
        <v>85.95</v>
      </c>
      <c r="W120">
        <v>85.95</v>
      </c>
      <c r="X120">
        <v>84.49</v>
      </c>
      <c r="Y120">
        <v>-1.7402429055237647</v>
      </c>
      <c r="Z120">
        <v>-4.9335078534031283</v>
      </c>
      <c r="AA120">
        <v>-15.446073298429269</v>
      </c>
      <c r="AB120">
        <v>-53.097905077524047</v>
      </c>
      <c r="AC120">
        <v>-75.217729134880216</v>
      </c>
      <c r="AD120">
        <v>-3.1340720472866757</v>
      </c>
      <c r="AE120">
        <v>26.799999999999898</v>
      </c>
      <c r="AF120">
        <v>3.6663800515907106</v>
      </c>
      <c r="AG120">
        <v>10.683333333333332</v>
      </c>
      <c r="AH120">
        <v>42.583333333333336</v>
      </c>
      <c r="AI120">
        <v>33.925000000000004</v>
      </c>
      <c r="AJ120">
        <v>4.3624999999999998</v>
      </c>
      <c r="AK120">
        <v>13.658333333333333</v>
      </c>
      <c r="AM120">
        <v>179</v>
      </c>
      <c r="AN120">
        <v>54</v>
      </c>
      <c r="AO120">
        <v>2.42</v>
      </c>
      <c r="AP120">
        <v>0</v>
      </c>
      <c r="AR120">
        <v>19.787751492372319</v>
      </c>
      <c r="AS120">
        <v>3.134614268299762</v>
      </c>
      <c r="AT120">
        <v>2.42</v>
      </c>
      <c r="AU120">
        <v>0</v>
      </c>
      <c r="AW120">
        <v>7.9630000000000001</v>
      </c>
      <c r="AX120">
        <v>54</v>
      </c>
      <c r="AZ120">
        <v>16.82</v>
      </c>
      <c r="BA120">
        <v>2.42</v>
      </c>
    </row>
    <row r="121" spans="2:53">
      <c r="B121">
        <v>10</v>
      </c>
      <c r="C121" s="279">
        <f t="shared" si="3"/>
        <v>112.30416666666667</v>
      </c>
      <c r="D121" s="279">
        <f t="shared" si="2"/>
        <v>0</v>
      </c>
      <c r="E121" s="279">
        <f t="shared" si="2"/>
        <v>0</v>
      </c>
      <c r="F121" s="279">
        <f t="shared" si="2"/>
        <v>112.30416666666667</v>
      </c>
      <c r="G121" s="279">
        <f t="shared" si="2"/>
        <v>0.41666666666666669</v>
      </c>
      <c r="M121" s="279">
        <f t="shared" si="1"/>
        <v>107.22083333333335</v>
      </c>
      <c r="S121" s="279">
        <f t="shared" si="2"/>
        <v>0</v>
      </c>
      <c r="T121">
        <v>10</v>
      </c>
      <c r="U121">
        <v>84.81</v>
      </c>
      <c r="V121">
        <v>85.06</v>
      </c>
      <c r="W121">
        <v>85.06</v>
      </c>
      <c r="X121">
        <v>85.19</v>
      </c>
      <c r="Y121">
        <v>-2.196922532720194</v>
      </c>
      <c r="Z121">
        <v>-4.901669409828358</v>
      </c>
      <c r="AA121">
        <v>-19.095603103691531</v>
      </c>
      <c r="AB121">
        <v>-28.660124427749793</v>
      </c>
      <c r="AC121">
        <v>-54.854319473989875</v>
      </c>
      <c r="AD121">
        <v>-2.2855966447495781</v>
      </c>
      <c r="AE121">
        <v>5.4999999999999432</v>
      </c>
      <c r="AF121">
        <v>8.6632285830890812</v>
      </c>
      <c r="AG121">
        <v>8.2083333333333339</v>
      </c>
      <c r="AH121">
        <v>44.454166666666673</v>
      </c>
      <c r="AI121">
        <v>21.150000000000002</v>
      </c>
      <c r="AJ121">
        <v>3.5166666666666671</v>
      </c>
      <c r="AK121">
        <v>13.700000000000001</v>
      </c>
      <c r="AM121">
        <v>165</v>
      </c>
      <c r="AN121">
        <v>0</v>
      </c>
      <c r="AO121">
        <v>1.18</v>
      </c>
      <c r="AP121">
        <v>0</v>
      </c>
      <c r="AR121">
        <v>24.958402662229616</v>
      </c>
      <c r="AS121">
        <v>0</v>
      </c>
      <c r="AT121">
        <v>1.18</v>
      </c>
      <c r="AU121">
        <v>0</v>
      </c>
      <c r="AW121">
        <v>4.4379999999999997</v>
      </c>
      <c r="AX121">
        <v>0</v>
      </c>
      <c r="AZ121">
        <v>7.8460000000000001</v>
      </c>
      <c r="BA121">
        <v>1.18</v>
      </c>
    </row>
    <row r="122" spans="2:53">
      <c r="B122">
        <v>11</v>
      </c>
      <c r="C122" s="279">
        <f t="shared" si="3"/>
        <v>118.24583333333334</v>
      </c>
      <c r="D122" s="279">
        <f t="shared" si="2"/>
        <v>0</v>
      </c>
      <c r="E122" s="279">
        <f t="shared" si="2"/>
        <v>0</v>
      </c>
      <c r="F122" s="279">
        <f t="shared" si="2"/>
        <v>118.24583333333334</v>
      </c>
      <c r="G122" s="279">
        <f t="shared" si="2"/>
        <v>0.45833333333333331</v>
      </c>
      <c r="M122" s="279">
        <f t="shared" si="1"/>
        <v>102.89166666666667</v>
      </c>
      <c r="S122" s="279">
        <f t="shared" si="2"/>
        <v>0</v>
      </c>
      <c r="T122">
        <v>11</v>
      </c>
      <c r="U122">
        <v>85.22</v>
      </c>
      <c r="V122">
        <v>85.61</v>
      </c>
      <c r="W122">
        <v>85.61</v>
      </c>
      <c r="X122">
        <v>84.28</v>
      </c>
      <c r="Y122">
        <v>-1.4134710161933803</v>
      </c>
      <c r="Z122">
        <v>-1.2409531596776091</v>
      </c>
      <c r="AA122">
        <v>-16.675949071370155</v>
      </c>
      <c r="AB122">
        <v>-54.227337446606612</v>
      </c>
      <c r="AC122">
        <v>-73.557710693847753</v>
      </c>
      <c r="AD122">
        <v>-3.0649046122436565</v>
      </c>
      <c r="AE122">
        <v>117.79999999999995</v>
      </c>
      <c r="AF122">
        <v>9.3237957644737275</v>
      </c>
      <c r="AG122">
        <v>9.6791666666666671</v>
      </c>
      <c r="AH122">
        <v>38.75</v>
      </c>
      <c r="AI122">
        <v>33.291666666666664</v>
      </c>
      <c r="AJ122">
        <v>1.0083333333333333</v>
      </c>
      <c r="AK122">
        <v>13.549999999999999</v>
      </c>
      <c r="AM122">
        <v>152</v>
      </c>
      <c r="AN122">
        <v>49</v>
      </c>
      <c r="AO122">
        <v>1.42</v>
      </c>
      <c r="AP122">
        <v>0</v>
      </c>
      <c r="AR122">
        <v>15.573770491803279</v>
      </c>
      <c r="AS122">
        <v>3.0166841100781876</v>
      </c>
      <c r="AT122">
        <v>1.42</v>
      </c>
      <c r="AU122">
        <v>0</v>
      </c>
      <c r="AW122">
        <v>0</v>
      </c>
      <c r="AX122">
        <v>49</v>
      </c>
      <c r="AZ122">
        <v>8.25</v>
      </c>
      <c r="BA122">
        <v>1.42</v>
      </c>
    </row>
    <row r="123" spans="2:53">
      <c r="B123">
        <v>12</v>
      </c>
      <c r="C123" s="279">
        <f t="shared" si="3"/>
        <v>111.83749999999999</v>
      </c>
      <c r="D123" s="279">
        <f t="shared" si="2"/>
        <v>0</v>
      </c>
      <c r="E123" s="279">
        <f t="shared" si="2"/>
        <v>0</v>
      </c>
      <c r="F123" s="279">
        <f t="shared" si="2"/>
        <v>111.83749999999999</v>
      </c>
      <c r="G123" s="279">
        <f t="shared" si="2"/>
        <v>0.5</v>
      </c>
      <c r="M123" s="279">
        <f t="shared" si="1"/>
        <v>107.46666666666665</v>
      </c>
      <c r="S123" s="279">
        <f t="shared" si="2"/>
        <v>0</v>
      </c>
      <c r="T123">
        <v>12</v>
      </c>
      <c r="U123">
        <v>83.92</v>
      </c>
      <c r="V123">
        <v>84.15</v>
      </c>
      <c r="W123">
        <v>84.15</v>
      </c>
      <c r="X123">
        <v>82.49</v>
      </c>
      <c r="Y123">
        <v>-2.0938036224976173</v>
      </c>
      <c r="Z123">
        <v>-3.7331550802138977</v>
      </c>
      <c r="AA123">
        <v>-13.639572192513356</v>
      </c>
      <c r="AB123">
        <v>-70.420475209116375</v>
      </c>
      <c r="AC123">
        <v>-89.887006104341253</v>
      </c>
      <c r="AD123">
        <v>-3.745291921014219</v>
      </c>
      <c r="AE123">
        <v>98.100000000000023</v>
      </c>
      <c r="AF123">
        <v>7.998956819790612</v>
      </c>
      <c r="AG123">
        <v>10.270833333333334</v>
      </c>
      <c r="AH123">
        <v>38.662500000000001</v>
      </c>
      <c r="AI123">
        <v>32.229166666666664</v>
      </c>
      <c r="AJ123">
        <v>2.2375000000000003</v>
      </c>
      <c r="AK123">
        <v>8.1749999999999989</v>
      </c>
      <c r="AM123">
        <v>174</v>
      </c>
      <c r="AN123">
        <v>109</v>
      </c>
      <c r="AO123">
        <v>2.2400000000000002</v>
      </c>
      <c r="AP123">
        <v>0.1</v>
      </c>
      <c r="AR123">
        <v>18.157153292288427</v>
      </c>
      <c r="AS123">
        <v>7.1456667103710503</v>
      </c>
      <c r="AT123">
        <v>2.2400000000000002</v>
      </c>
      <c r="AU123">
        <v>0.1</v>
      </c>
      <c r="AW123">
        <v>6.0510000000000002</v>
      </c>
      <c r="AX123">
        <v>109</v>
      </c>
      <c r="AZ123">
        <v>11.683999999999999</v>
      </c>
      <c r="BA123">
        <v>2.2400000000000002</v>
      </c>
    </row>
    <row r="124" spans="2:53">
      <c r="B124">
        <v>13</v>
      </c>
      <c r="C124" s="279">
        <f t="shared" si="3"/>
        <v>115.27916666666665</v>
      </c>
      <c r="D124" s="279">
        <f t="shared" si="2"/>
        <v>0</v>
      </c>
      <c r="E124" s="279">
        <f t="shared" si="2"/>
        <v>0</v>
      </c>
      <c r="F124" s="279">
        <f t="shared" si="2"/>
        <v>115.27916666666665</v>
      </c>
      <c r="G124" s="279">
        <f t="shared" si="2"/>
        <v>0.54166666666666663</v>
      </c>
      <c r="M124" s="279">
        <f t="shared" si="1"/>
        <v>110.78333333333335</v>
      </c>
      <c r="S124" s="279">
        <f t="shared" si="2"/>
        <v>0</v>
      </c>
      <c r="T124">
        <v>13</v>
      </c>
      <c r="U124">
        <v>84.35</v>
      </c>
      <c r="V124">
        <v>84.77</v>
      </c>
      <c r="W124">
        <v>87.77</v>
      </c>
      <c r="X124">
        <v>83.61</v>
      </c>
      <c r="Y124">
        <v>-2.1099585062240678</v>
      </c>
      <c r="Z124">
        <v>-4.540851716409108</v>
      </c>
      <c r="AA124">
        <v>-8.747738407200643</v>
      </c>
      <c r="AB124">
        <v>-55.263832077502684</v>
      </c>
      <c r="AC124">
        <v>-70.662380707336496</v>
      </c>
      <c r="AD124">
        <v>-2.9442658628056875</v>
      </c>
      <c r="AE124">
        <v>67.999999999999943</v>
      </c>
      <c r="AF124">
        <v>6.7770267828098456</v>
      </c>
      <c r="AG124">
        <v>9.8583333333333325</v>
      </c>
      <c r="AH124">
        <v>38.75416666666667</v>
      </c>
      <c r="AI124">
        <v>30.129166666666666</v>
      </c>
      <c r="AJ124">
        <v>3.0666666666666664</v>
      </c>
      <c r="AK124">
        <v>14.345833333333333</v>
      </c>
      <c r="AM124">
        <v>193</v>
      </c>
      <c r="AN124">
        <v>136</v>
      </c>
      <c r="AO124">
        <v>2.5299999999999998</v>
      </c>
      <c r="AP124">
        <v>0.36</v>
      </c>
      <c r="AR124">
        <v>20.236971794065219</v>
      </c>
      <c r="AS124">
        <v>8.6596625278573693</v>
      </c>
      <c r="AT124">
        <v>2.5299999999999998</v>
      </c>
      <c r="AU124">
        <v>0.36</v>
      </c>
      <c r="AW124">
        <v>8.0289999999999999</v>
      </c>
      <c r="AX124">
        <v>136</v>
      </c>
      <c r="AZ124">
        <v>13.768000000000001</v>
      </c>
      <c r="BA124">
        <v>2.5299999999999998</v>
      </c>
    </row>
    <row r="125" spans="2:53">
      <c r="B125">
        <v>14</v>
      </c>
      <c r="C125" s="279">
        <f t="shared" si="3"/>
        <v>114.75416666666666</v>
      </c>
      <c r="D125" s="279">
        <f t="shared" si="2"/>
        <v>0</v>
      </c>
      <c r="E125" s="279">
        <f t="shared" si="2"/>
        <v>0</v>
      </c>
      <c r="F125" s="279">
        <f t="shared" si="2"/>
        <v>114.75416666666666</v>
      </c>
      <c r="G125" s="279">
        <f t="shared" si="2"/>
        <v>0.58333333333333337</v>
      </c>
      <c r="M125" s="279">
        <f t="shared" si="1"/>
        <v>113.97916666666667</v>
      </c>
      <c r="S125" s="279">
        <f t="shared" si="2"/>
        <v>0</v>
      </c>
      <c r="T125">
        <v>14</v>
      </c>
      <c r="U125">
        <v>83.99</v>
      </c>
      <c r="V125">
        <v>83.95</v>
      </c>
      <c r="W125">
        <v>83.95</v>
      </c>
      <c r="X125">
        <v>82.58</v>
      </c>
      <c r="Y125">
        <v>-2.3971306107870021</v>
      </c>
      <c r="Z125">
        <v>-6.1905300774270415</v>
      </c>
      <c r="AA125">
        <v>-21.641631923764123</v>
      </c>
      <c r="AB125">
        <v>-65.53824170501332</v>
      </c>
      <c r="AC125">
        <v>-95.767534316991487</v>
      </c>
      <c r="AD125">
        <v>-3.9903139298746453</v>
      </c>
      <c r="AE125">
        <v>32.799999999999955</v>
      </c>
      <c r="AF125">
        <v>3.4602955593478715</v>
      </c>
      <c r="AG125">
        <v>10.558333333333334</v>
      </c>
      <c r="AH125">
        <v>42.095833333333331</v>
      </c>
      <c r="AI125">
        <v>30.391666666666666</v>
      </c>
      <c r="AJ125">
        <v>3.5791666666666671</v>
      </c>
      <c r="AK125">
        <v>12.512500000000001</v>
      </c>
      <c r="AM125">
        <v>192</v>
      </c>
      <c r="AN125">
        <v>150</v>
      </c>
      <c r="AO125">
        <v>3.19</v>
      </c>
      <c r="AP125">
        <v>0.26</v>
      </c>
      <c r="AR125">
        <v>20.081581424537184</v>
      </c>
      <c r="AS125">
        <v>9.1202042925761546</v>
      </c>
      <c r="AT125">
        <v>3.19</v>
      </c>
      <c r="AU125">
        <v>0.26</v>
      </c>
      <c r="AW125">
        <v>8.0739999999999998</v>
      </c>
      <c r="AX125">
        <v>150</v>
      </c>
      <c r="AZ125">
        <v>14.933999999999999</v>
      </c>
      <c r="BA125">
        <v>3.19</v>
      </c>
    </row>
    <row r="126" spans="2:53">
      <c r="B126">
        <v>15</v>
      </c>
      <c r="C126" s="279">
        <f t="shared" si="3"/>
        <v>117.16250000000001</v>
      </c>
      <c r="D126" s="279">
        <f t="shared" si="2"/>
        <v>0</v>
      </c>
      <c r="E126" s="279">
        <f t="shared" si="2"/>
        <v>0</v>
      </c>
      <c r="F126" s="279">
        <f t="shared" si="2"/>
        <v>117.16250000000001</v>
      </c>
      <c r="G126" s="279">
        <f t="shared" si="2"/>
        <v>0.625</v>
      </c>
      <c r="M126" s="279">
        <f t="shared" si="1"/>
        <v>111.97500000000001</v>
      </c>
      <c r="S126" s="279">
        <f t="shared" si="2"/>
        <v>0</v>
      </c>
      <c r="T126">
        <v>15</v>
      </c>
      <c r="U126">
        <v>84.81</v>
      </c>
      <c r="V126">
        <v>85.61</v>
      </c>
      <c r="W126">
        <v>85.61</v>
      </c>
      <c r="X126">
        <v>84.31</v>
      </c>
      <c r="Y126">
        <v>-2.0561726211531663</v>
      </c>
      <c r="Z126">
        <v>-4.153603550987043</v>
      </c>
      <c r="AA126">
        <v>-17.850239458007252</v>
      </c>
      <c r="AB126">
        <v>-52.115027873324607</v>
      </c>
      <c r="AC126">
        <v>-76.175043503472068</v>
      </c>
      <c r="AD126">
        <v>-3.1739601459780027</v>
      </c>
      <c r="AE126">
        <v>14.599999999999909</v>
      </c>
      <c r="AF126">
        <v>2.7170240762473803</v>
      </c>
      <c r="AG126">
        <v>10.200000000000001</v>
      </c>
      <c r="AH126">
        <v>42.229166666666664</v>
      </c>
      <c r="AI126">
        <v>32.175000000000004</v>
      </c>
      <c r="AJ126">
        <v>3.375</v>
      </c>
      <c r="AK126">
        <v>14.504166666666668</v>
      </c>
      <c r="AM126">
        <v>194</v>
      </c>
      <c r="AN126">
        <v>136</v>
      </c>
      <c r="AO126">
        <v>3.2</v>
      </c>
      <c r="AP126">
        <v>0.42</v>
      </c>
      <c r="AR126">
        <v>21.158250627113098</v>
      </c>
      <c r="AS126">
        <v>8.2085948816996606</v>
      </c>
      <c r="AT126">
        <v>3.2</v>
      </c>
      <c r="AU126">
        <v>0.42</v>
      </c>
      <c r="AW126">
        <v>8.7319999999999993</v>
      </c>
      <c r="AX126">
        <v>136</v>
      </c>
      <c r="AZ126">
        <v>14.836</v>
      </c>
      <c r="BA126">
        <v>3.2</v>
      </c>
    </row>
    <row r="127" spans="2:53">
      <c r="B127">
        <v>16</v>
      </c>
      <c r="C127" s="279">
        <f t="shared" si="3"/>
        <v>117.25</v>
      </c>
      <c r="D127" s="279">
        <f t="shared" si="2"/>
        <v>0</v>
      </c>
      <c r="E127" s="279">
        <f t="shared" si="2"/>
        <v>0</v>
      </c>
      <c r="F127" s="279">
        <f t="shared" si="2"/>
        <v>117.25</v>
      </c>
      <c r="G127" s="279">
        <f t="shared" si="2"/>
        <v>0.66666666666666663</v>
      </c>
      <c r="M127" s="279">
        <f t="shared" si="1"/>
        <v>109.7625</v>
      </c>
      <c r="S127" s="279">
        <f t="shared" si="2"/>
        <v>0</v>
      </c>
      <c r="T127">
        <v>16</v>
      </c>
      <c r="U127">
        <v>85.26</v>
      </c>
      <c r="V127">
        <v>85.6</v>
      </c>
      <c r="W127">
        <v>85.6</v>
      </c>
      <c r="X127">
        <v>84.28</v>
      </c>
      <c r="Y127">
        <v>-1.495496129486277</v>
      </c>
      <c r="Z127">
        <v>-2.7397196261682311</v>
      </c>
      <c r="AA127">
        <v>-18.021495327102855</v>
      </c>
      <c r="AB127">
        <v>-57.532558139534899</v>
      </c>
      <c r="AC127">
        <v>-79.789269222292262</v>
      </c>
      <c r="AD127">
        <v>-3.3245528842621774</v>
      </c>
      <c r="AE127">
        <v>0</v>
      </c>
      <c r="AF127">
        <v>4.4989339019189734</v>
      </c>
      <c r="AG127">
        <v>10.424999999999999</v>
      </c>
      <c r="AH127">
        <v>38.054166666666667</v>
      </c>
      <c r="AI127">
        <v>35.320833333333333</v>
      </c>
      <c r="AJ127">
        <v>2.2208333333333332</v>
      </c>
      <c r="AK127">
        <v>14.608333333333334</v>
      </c>
      <c r="AM127">
        <v>210</v>
      </c>
      <c r="AN127">
        <v>114</v>
      </c>
      <c r="AO127">
        <v>2.5</v>
      </c>
      <c r="AP127">
        <v>0.18</v>
      </c>
      <c r="AR127">
        <v>22.683084899546341</v>
      </c>
      <c r="AS127">
        <v>7.4325205372278003</v>
      </c>
      <c r="AT127">
        <v>2.5</v>
      </c>
      <c r="AU127">
        <v>0.18</v>
      </c>
      <c r="AW127">
        <v>8.9719999999999995</v>
      </c>
      <c r="AX127">
        <v>114</v>
      </c>
      <c r="AZ127">
        <v>14.025</v>
      </c>
      <c r="BA127">
        <v>2.5</v>
      </c>
    </row>
    <row r="128" spans="2:53">
      <c r="B128">
        <v>17</v>
      </c>
      <c r="C128" s="279">
        <f t="shared" si="3"/>
        <v>116.88333333333333</v>
      </c>
      <c r="D128" s="279">
        <f t="shared" ref="D128:S142" si="4">D56/24</f>
        <v>0</v>
      </c>
      <c r="E128" s="279">
        <f t="shared" si="4"/>
        <v>0</v>
      </c>
      <c r="F128" s="279">
        <f t="shared" si="4"/>
        <v>116.88333333333333</v>
      </c>
      <c r="G128" s="279">
        <f t="shared" si="4"/>
        <v>0.70833333333333337</v>
      </c>
      <c r="M128" s="279">
        <f t="shared" si="1"/>
        <v>105.33749999999999</v>
      </c>
      <c r="S128" s="279">
        <f t="shared" si="4"/>
        <v>0</v>
      </c>
      <c r="T128">
        <v>17</v>
      </c>
      <c r="U128">
        <v>84.47</v>
      </c>
      <c r="V128">
        <v>84.85</v>
      </c>
      <c r="W128">
        <v>84.85</v>
      </c>
      <c r="X128">
        <v>83.2</v>
      </c>
      <c r="Y128">
        <v>-1.8985438617260542</v>
      </c>
      <c r="Z128">
        <v>-5.2380082498526832</v>
      </c>
      <c r="AA128">
        <v>-20.715321154979392</v>
      </c>
      <c r="AB128">
        <v>-57.260576923076883</v>
      </c>
      <c r="AC128">
        <v>-85.112450189635013</v>
      </c>
      <c r="AD128">
        <v>-3.5463520912347923</v>
      </c>
      <c r="AE128">
        <v>60.5</v>
      </c>
      <c r="AF128">
        <v>6.09225723656066</v>
      </c>
      <c r="AG128">
        <v>10.191666666666666</v>
      </c>
      <c r="AH128">
        <v>41.258333333333333</v>
      </c>
      <c r="AI128">
        <v>29.191666666666666</v>
      </c>
      <c r="AJ128">
        <v>3.5958333333333332</v>
      </c>
      <c r="AK128">
        <v>14.220833333333333</v>
      </c>
      <c r="AM128">
        <v>212</v>
      </c>
      <c r="AN128">
        <v>133</v>
      </c>
      <c r="AO128">
        <v>3.18</v>
      </c>
      <c r="AP128">
        <v>0.42</v>
      </c>
      <c r="AR128">
        <v>23.025958509829476</v>
      </c>
      <c r="AS128">
        <v>7.9760119940029979</v>
      </c>
      <c r="AT128">
        <v>3.18</v>
      </c>
      <c r="AU128">
        <v>0.42</v>
      </c>
      <c r="AW128">
        <v>8.6620000000000008</v>
      </c>
      <c r="AX128">
        <v>133</v>
      </c>
      <c r="AZ128">
        <v>15.055</v>
      </c>
      <c r="BA128">
        <v>3.18</v>
      </c>
    </row>
    <row r="129" spans="2:53">
      <c r="B129">
        <v>18</v>
      </c>
      <c r="C129" s="279">
        <f t="shared" si="3"/>
        <v>114.07916666666667</v>
      </c>
      <c r="D129" s="279">
        <f t="shared" si="4"/>
        <v>0</v>
      </c>
      <c r="E129" s="279">
        <f t="shared" si="4"/>
        <v>0</v>
      </c>
      <c r="F129" s="279">
        <f t="shared" si="4"/>
        <v>114.07916666666667</v>
      </c>
      <c r="G129" s="279">
        <f t="shared" si="4"/>
        <v>0.75</v>
      </c>
      <c r="M129" s="279">
        <f t="shared" si="1"/>
        <v>117.3</v>
      </c>
      <c r="S129" s="279">
        <f t="shared" si="4"/>
        <v>0</v>
      </c>
      <c r="T129">
        <v>18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93.599999999999966</v>
      </c>
      <c r="AF129">
        <v>7.6628072610394895</v>
      </c>
      <c r="AG129">
        <v>10.633333333333333</v>
      </c>
      <c r="AH129">
        <v>41.741666666666667</v>
      </c>
      <c r="AI129">
        <v>25.400000000000002</v>
      </c>
      <c r="AJ129">
        <v>1.8708333333333333</v>
      </c>
      <c r="AK129">
        <v>14.320833333333333</v>
      </c>
      <c r="AM129">
        <v>201</v>
      </c>
      <c r="AN129">
        <v>100</v>
      </c>
      <c r="AO129">
        <v>2.0099999999999998</v>
      </c>
      <c r="AP129">
        <v>0.28000000000000003</v>
      </c>
      <c r="AR129">
        <v>22.266533732136924</v>
      </c>
      <c r="AS129">
        <v>6.030635628995296</v>
      </c>
      <c r="AT129">
        <v>2.0099999999999998</v>
      </c>
      <c r="AU129">
        <v>0.28000000000000003</v>
      </c>
      <c r="AW129">
        <v>8.2029999999999994</v>
      </c>
      <c r="AX129">
        <v>100</v>
      </c>
      <c r="AZ129">
        <v>12.212999999999999</v>
      </c>
      <c r="BA129">
        <v>2.0099999999999998</v>
      </c>
    </row>
    <row r="130" spans="2:53">
      <c r="B130">
        <v>19</v>
      </c>
      <c r="C130" s="279">
        <f t="shared" si="3"/>
        <v>122.58749999999999</v>
      </c>
      <c r="D130" s="279">
        <f t="shared" si="4"/>
        <v>0</v>
      </c>
      <c r="E130" s="279">
        <f t="shared" si="4"/>
        <v>0</v>
      </c>
      <c r="F130" s="279">
        <f t="shared" si="4"/>
        <v>122.58749999999999</v>
      </c>
      <c r="G130" s="279">
        <f t="shared" si="4"/>
        <v>4.1666666666666664E-2</v>
      </c>
      <c r="M130" s="279">
        <f t="shared" si="1"/>
        <v>116.3</v>
      </c>
      <c r="S130" s="279">
        <f t="shared" si="4"/>
        <v>0</v>
      </c>
      <c r="T130">
        <v>19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e">
        <v>#DIV/0!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v>198</v>
      </c>
      <c r="AN130">
        <v>104</v>
      </c>
      <c r="AO130">
        <v>2.38</v>
      </c>
      <c r="AP130">
        <v>0.17</v>
      </c>
      <c r="AR130" t="e">
        <v>#DIV/0!</v>
      </c>
      <c r="AS130" t="e">
        <v>#DIV/0!</v>
      </c>
      <c r="AT130">
        <v>2.38</v>
      </c>
      <c r="AU130">
        <v>0.17</v>
      </c>
      <c r="AW130">
        <v>7.2140000000000004</v>
      </c>
      <c r="AX130">
        <v>104</v>
      </c>
      <c r="AZ130">
        <v>13.651</v>
      </c>
      <c r="BA130">
        <v>2.38</v>
      </c>
    </row>
    <row r="131" spans="2:53">
      <c r="B131">
        <v>20</v>
      </c>
      <c r="C131" s="279">
        <f t="shared" si="3"/>
        <v>123.85416666666667</v>
      </c>
      <c r="D131" s="279">
        <f t="shared" si="4"/>
        <v>0</v>
      </c>
      <c r="E131" s="279">
        <f t="shared" si="4"/>
        <v>0</v>
      </c>
      <c r="F131" s="279">
        <f t="shared" si="4"/>
        <v>123.85416666666667</v>
      </c>
      <c r="G131" s="279">
        <f t="shared" si="4"/>
        <v>8.3333333333333329E-2</v>
      </c>
      <c r="M131" s="279">
        <f t="shared" si="1"/>
        <v>110.52916666666665</v>
      </c>
      <c r="S131" s="279">
        <f t="shared" si="4"/>
        <v>0</v>
      </c>
      <c r="T131">
        <v>20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e">
        <v>#DIV/0!</v>
      </c>
      <c r="AG131">
        <v>0</v>
      </c>
      <c r="AH131">
        <v>0</v>
      </c>
      <c r="AI131">
        <v>0</v>
      </c>
      <c r="AJ131">
        <v>0</v>
      </c>
      <c r="AK131">
        <v>0</v>
      </c>
      <c r="AM131">
        <v>215</v>
      </c>
      <c r="AN131">
        <v>145</v>
      </c>
      <c r="AO131">
        <v>3.08</v>
      </c>
      <c r="AP131">
        <v>0.3</v>
      </c>
      <c r="AR131" t="e">
        <v>#DIV/0!</v>
      </c>
      <c r="AS131" t="e">
        <v>#DIV/0!</v>
      </c>
      <c r="AT131">
        <v>3.08</v>
      </c>
      <c r="AU131">
        <v>0.3</v>
      </c>
      <c r="AW131">
        <v>8.5180000000000007</v>
      </c>
      <c r="AX131">
        <v>145</v>
      </c>
      <c r="AZ131">
        <v>16.411999999999999</v>
      </c>
      <c r="BA131">
        <v>3.08</v>
      </c>
    </row>
    <row r="132" spans="2:53">
      <c r="B132">
        <v>21</v>
      </c>
      <c r="C132" s="279">
        <f t="shared" si="3"/>
        <v>119.65416666666665</v>
      </c>
      <c r="D132" s="279">
        <f t="shared" si="4"/>
        <v>0</v>
      </c>
      <c r="E132" s="279">
        <f t="shared" si="4"/>
        <v>0</v>
      </c>
      <c r="F132" s="279">
        <f t="shared" si="4"/>
        <v>119.65416666666665</v>
      </c>
      <c r="G132" s="279">
        <f t="shared" si="4"/>
        <v>0.125</v>
      </c>
      <c r="M132" s="279">
        <f t="shared" si="1"/>
        <v>107.80833333333334</v>
      </c>
      <c r="S132" s="279">
        <f t="shared" si="4"/>
        <v>0</v>
      </c>
      <c r="T132">
        <v>21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e">
        <v>#DIV/0!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v>207</v>
      </c>
      <c r="AN132">
        <v>111</v>
      </c>
      <c r="AO132">
        <v>2.84</v>
      </c>
      <c r="AP132">
        <v>0.15</v>
      </c>
      <c r="AR132" t="e">
        <v>#DIV/0!</v>
      </c>
      <c r="AS132" t="e">
        <v>#DIV/0!</v>
      </c>
      <c r="AT132">
        <v>2.84</v>
      </c>
      <c r="AU132">
        <v>0.15</v>
      </c>
      <c r="AW132">
        <v>8.4499999999999993</v>
      </c>
      <c r="AX132">
        <v>111</v>
      </c>
      <c r="AZ132">
        <v>16.001999999999999</v>
      </c>
      <c r="BA132">
        <v>2.84</v>
      </c>
    </row>
    <row r="133" spans="2:53">
      <c r="B133">
        <v>22</v>
      </c>
      <c r="C133" s="279">
        <f t="shared" si="3"/>
        <v>120.56666666666666</v>
      </c>
      <c r="D133" s="279">
        <f t="shared" si="4"/>
        <v>0</v>
      </c>
      <c r="E133" s="279">
        <f t="shared" si="4"/>
        <v>0</v>
      </c>
      <c r="F133" s="279">
        <f t="shared" si="4"/>
        <v>120.56666666666666</v>
      </c>
      <c r="G133" s="279">
        <f t="shared" si="4"/>
        <v>0.16666666666666666</v>
      </c>
      <c r="M133" s="279">
        <f t="shared" si="1"/>
        <v>91.620833333333337</v>
      </c>
      <c r="S133" s="279">
        <f t="shared" si="4"/>
        <v>0</v>
      </c>
      <c r="T133">
        <v>22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e">
        <v>#DIV/0!</v>
      </c>
      <c r="AG133">
        <v>0</v>
      </c>
      <c r="AH133">
        <v>0</v>
      </c>
      <c r="AI133">
        <v>0</v>
      </c>
      <c r="AJ133">
        <v>0</v>
      </c>
      <c r="AK133">
        <v>0</v>
      </c>
      <c r="AM133">
        <v>208</v>
      </c>
      <c r="AN133">
        <v>143</v>
      </c>
      <c r="AO133">
        <v>2.78</v>
      </c>
      <c r="AP133">
        <v>0.26</v>
      </c>
      <c r="AR133" t="e">
        <v>#DIV/0!</v>
      </c>
      <c r="AS133" t="e">
        <v>#DIV/0!</v>
      </c>
      <c r="AT133">
        <v>2.78</v>
      </c>
      <c r="AU133">
        <v>0.26</v>
      </c>
      <c r="AW133">
        <v>8.343</v>
      </c>
      <c r="AX133">
        <v>143</v>
      </c>
      <c r="AZ133">
        <v>15.882999999999999</v>
      </c>
      <c r="BA133">
        <v>2.78</v>
      </c>
    </row>
    <row r="134" spans="2:53">
      <c r="B134">
        <v>23</v>
      </c>
      <c r="C134" s="279">
        <f t="shared" si="3"/>
        <v>112.875</v>
      </c>
      <c r="D134" s="279">
        <f t="shared" si="4"/>
        <v>0</v>
      </c>
      <c r="E134" s="279">
        <f t="shared" si="4"/>
        <v>0</v>
      </c>
      <c r="F134" s="279">
        <f t="shared" si="4"/>
        <v>112.875</v>
      </c>
      <c r="G134" s="279">
        <f t="shared" si="4"/>
        <v>0.20833333333333334</v>
      </c>
      <c r="M134" s="279">
        <f t="shared" si="1"/>
        <v>112.91666666666667</v>
      </c>
      <c r="S134" s="279">
        <f t="shared" si="4"/>
        <v>0</v>
      </c>
      <c r="T134">
        <v>23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e">
        <v>#DIV/0!</v>
      </c>
      <c r="AG134">
        <v>0</v>
      </c>
      <c r="AH134">
        <v>0</v>
      </c>
      <c r="AI134">
        <v>0</v>
      </c>
      <c r="AJ134">
        <v>0</v>
      </c>
      <c r="AK134">
        <v>0</v>
      </c>
      <c r="AR134" t="e">
        <v>#DIV/0!</v>
      </c>
      <c r="AS134" t="e">
        <v>#DIV/0!</v>
      </c>
      <c r="AT134">
        <v>2.4300000000000002</v>
      </c>
      <c r="AU134">
        <v>0.56999999999999995</v>
      </c>
      <c r="AZ134">
        <v>13.911</v>
      </c>
      <c r="BA134">
        <v>2.4300000000000002</v>
      </c>
    </row>
    <row r="135" spans="2:53">
      <c r="B135">
        <v>24</v>
      </c>
      <c r="C135" s="279">
        <f t="shared" si="3"/>
        <v>119.17916666666667</v>
      </c>
      <c r="D135" s="279">
        <f t="shared" si="4"/>
        <v>0</v>
      </c>
      <c r="E135" s="279">
        <f t="shared" si="4"/>
        <v>0</v>
      </c>
      <c r="F135" s="279">
        <f t="shared" si="4"/>
        <v>119.17916666666667</v>
      </c>
      <c r="G135" s="279">
        <f t="shared" si="4"/>
        <v>0.25</v>
      </c>
      <c r="M135" s="279">
        <f t="shared" si="1"/>
        <v>115.41666666666667</v>
      </c>
      <c r="S135" s="279">
        <f t="shared" si="4"/>
        <v>0</v>
      </c>
      <c r="T135">
        <v>24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e">
        <v>#DIV/0!</v>
      </c>
      <c r="AG135">
        <v>0</v>
      </c>
      <c r="AH135">
        <v>0</v>
      </c>
      <c r="AI135">
        <v>0</v>
      </c>
      <c r="AJ135">
        <v>0</v>
      </c>
      <c r="AK135">
        <v>0</v>
      </c>
      <c r="AR135" t="e">
        <v>#DIV/0!</v>
      </c>
      <c r="AS135" t="e">
        <v>#DIV/0!</v>
      </c>
      <c r="AT135">
        <v>2.2599999999999998</v>
      </c>
      <c r="AU135">
        <v>0.32</v>
      </c>
      <c r="AZ135">
        <v>11.847</v>
      </c>
    </row>
    <row r="136" spans="2:53">
      <c r="B136">
        <v>25</v>
      </c>
      <c r="C136" s="279">
        <f t="shared" si="3"/>
        <v>123.64583333333333</v>
      </c>
      <c r="D136" s="279">
        <f t="shared" si="4"/>
        <v>0</v>
      </c>
      <c r="E136" s="279">
        <f t="shared" si="4"/>
        <v>0</v>
      </c>
      <c r="F136" s="279">
        <f t="shared" si="4"/>
        <v>123.64583333333333</v>
      </c>
      <c r="G136" s="279">
        <f t="shared" si="4"/>
        <v>0.29166666666666669</v>
      </c>
      <c r="M136" s="279">
        <f t="shared" si="1"/>
        <v>115.52916666666665</v>
      </c>
      <c r="S136" s="279">
        <f t="shared" si="4"/>
        <v>0</v>
      </c>
      <c r="T136">
        <v>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e">
        <v>#DIV/0!</v>
      </c>
      <c r="AG136">
        <v>0</v>
      </c>
      <c r="AH136">
        <v>0</v>
      </c>
      <c r="AI136">
        <v>0</v>
      </c>
      <c r="AJ136">
        <v>0</v>
      </c>
      <c r="AK136">
        <v>0</v>
      </c>
      <c r="AR136" t="e">
        <v>#DIV/0!</v>
      </c>
      <c r="AS136" t="e">
        <v>#DIV/0!</v>
      </c>
      <c r="AT136" t="e">
        <v>#DIV/0!</v>
      </c>
      <c r="AU136" t="e">
        <v>#DIV/0!</v>
      </c>
    </row>
    <row r="137" spans="2:53">
      <c r="B137">
        <v>26</v>
      </c>
      <c r="C137" s="279">
        <f t="shared" si="3"/>
        <v>122.45416666666667</v>
      </c>
      <c r="D137" s="279">
        <f t="shared" si="4"/>
        <v>0</v>
      </c>
      <c r="E137" s="279">
        <f t="shared" si="4"/>
        <v>0</v>
      </c>
      <c r="F137" s="279">
        <f t="shared" si="4"/>
        <v>122.45416666666667</v>
      </c>
      <c r="G137" s="279">
        <f t="shared" si="4"/>
        <v>0.33333333333333331</v>
      </c>
      <c r="M137" s="279">
        <f t="shared" si="1"/>
        <v>116.70416666666667</v>
      </c>
      <c r="S137" s="279">
        <f t="shared" si="4"/>
        <v>0</v>
      </c>
      <c r="T137">
        <v>26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e">
        <v>#DIV/0!</v>
      </c>
      <c r="AG137">
        <v>0</v>
      </c>
      <c r="AH137">
        <v>0</v>
      </c>
      <c r="AI137">
        <v>0</v>
      </c>
      <c r="AJ137">
        <v>0</v>
      </c>
      <c r="AK137">
        <v>0</v>
      </c>
      <c r="AR137" t="e">
        <v>#DIV/0!</v>
      </c>
      <c r="AS137" t="e">
        <v>#DIV/0!</v>
      </c>
      <c r="AT137" t="e">
        <v>#DIV/0!</v>
      </c>
      <c r="AU137" t="e">
        <v>#DIV/0!</v>
      </c>
    </row>
    <row r="138" spans="2:53">
      <c r="B138">
        <v>27</v>
      </c>
      <c r="C138" s="279">
        <f t="shared" si="3"/>
        <v>121.14583333333333</v>
      </c>
      <c r="D138" s="279">
        <f t="shared" si="4"/>
        <v>0</v>
      </c>
      <c r="E138" s="279">
        <f t="shared" si="4"/>
        <v>0</v>
      </c>
      <c r="F138" s="279">
        <f t="shared" si="4"/>
        <v>121.14583333333333</v>
      </c>
      <c r="G138" s="279">
        <f t="shared" si="4"/>
        <v>0.375</v>
      </c>
      <c r="M138" s="279">
        <f t="shared" si="1"/>
        <v>102.575</v>
      </c>
      <c r="S138" s="279">
        <f t="shared" si="4"/>
        <v>0</v>
      </c>
      <c r="T138">
        <v>27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e">
        <v>#DIV/0!</v>
      </c>
      <c r="AG138">
        <v>0</v>
      </c>
      <c r="AH138">
        <v>0</v>
      </c>
      <c r="AI138">
        <v>0</v>
      </c>
      <c r="AJ138">
        <v>0</v>
      </c>
      <c r="AK138">
        <v>0</v>
      </c>
      <c r="AR138" t="e">
        <v>#DIV/0!</v>
      </c>
      <c r="AS138" t="e">
        <v>#DIV/0!</v>
      </c>
      <c r="AT138" t="e">
        <v>#DIV/0!</v>
      </c>
      <c r="AU138" t="e">
        <v>#DIV/0!</v>
      </c>
    </row>
    <row r="139" spans="2:53">
      <c r="B139">
        <v>28</v>
      </c>
      <c r="C139" s="279">
        <f t="shared" si="3"/>
        <v>112.30416666666667</v>
      </c>
      <c r="D139" s="279">
        <f t="shared" si="4"/>
        <v>0</v>
      </c>
      <c r="E139" s="279">
        <f t="shared" si="4"/>
        <v>0</v>
      </c>
      <c r="F139" s="279">
        <f t="shared" si="4"/>
        <v>112.30416666666667</v>
      </c>
      <c r="G139" s="279">
        <f t="shared" si="4"/>
        <v>0.41666666666666669</v>
      </c>
      <c r="M139" s="279">
        <f t="shared" si="1"/>
        <v>107.22083333333335</v>
      </c>
      <c r="S139" s="279">
        <f t="shared" si="4"/>
        <v>0</v>
      </c>
      <c r="T139">
        <v>28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e">
        <v>#DIV/0!</v>
      </c>
      <c r="AG139">
        <v>0</v>
      </c>
      <c r="AH139">
        <v>0</v>
      </c>
      <c r="AI139">
        <v>0</v>
      </c>
      <c r="AJ139">
        <v>0</v>
      </c>
      <c r="AK139">
        <v>0</v>
      </c>
      <c r="AR139" t="e">
        <v>#DIV/0!</v>
      </c>
      <c r="AS139" t="e">
        <v>#DIV/0!</v>
      </c>
      <c r="AT139" t="e">
        <v>#DIV/0!</v>
      </c>
      <c r="AU139" t="e">
        <v>#DIV/0!</v>
      </c>
    </row>
    <row r="140" spans="2:53">
      <c r="B140">
        <v>29</v>
      </c>
      <c r="C140" s="279">
        <f t="shared" si="3"/>
        <v>118.24583333333334</v>
      </c>
      <c r="D140" s="279">
        <f t="shared" si="4"/>
        <v>0</v>
      </c>
      <c r="E140" s="279">
        <f t="shared" si="4"/>
        <v>0</v>
      </c>
      <c r="F140" s="279">
        <f t="shared" si="4"/>
        <v>118.24583333333334</v>
      </c>
      <c r="G140" s="279">
        <f t="shared" si="4"/>
        <v>0.45833333333333331</v>
      </c>
      <c r="M140" s="279">
        <f t="shared" si="1"/>
        <v>102.89166666666667</v>
      </c>
      <c r="S140" s="279">
        <f t="shared" si="4"/>
        <v>0</v>
      </c>
      <c r="T140">
        <v>29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e">
        <v>#DIV/0!</v>
      </c>
      <c r="AG140">
        <v>0</v>
      </c>
      <c r="AH140">
        <v>0</v>
      </c>
      <c r="AI140">
        <v>0</v>
      </c>
      <c r="AJ140">
        <v>0</v>
      </c>
      <c r="AK140">
        <v>0</v>
      </c>
      <c r="AR140" t="e">
        <v>#DIV/0!</v>
      </c>
      <c r="AS140" t="e">
        <v>#DIV/0!</v>
      </c>
      <c r="AT140" t="e">
        <v>#DIV/0!</v>
      </c>
      <c r="AU140" t="e">
        <v>#DIV/0!</v>
      </c>
    </row>
    <row r="141" spans="2:53">
      <c r="B141">
        <v>30</v>
      </c>
      <c r="C141" s="279">
        <f t="shared" si="3"/>
        <v>111.83749999999999</v>
      </c>
      <c r="D141" s="279">
        <f t="shared" si="4"/>
        <v>0</v>
      </c>
      <c r="E141" s="279">
        <f t="shared" si="4"/>
        <v>0</v>
      </c>
      <c r="F141" s="279">
        <f t="shared" si="4"/>
        <v>111.83749999999999</v>
      </c>
      <c r="G141" s="279">
        <f t="shared" si="4"/>
        <v>0.5</v>
      </c>
      <c r="M141" s="279">
        <f t="shared" si="1"/>
        <v>107.46666666666665</v>
      </c>
      <c r="S141" s="279">
        <f t="shared" si="4"/>
        <v>0</v>
      </c>
      <c r="T141">
        <v>30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e">
        <v>#DIV/0!</v>
      </c>
      <c r="AG141">
        <v>0</v>
      </c>
      <c r="AH141">
        <v>0</v>
      </c>
      <c r="AI141">
        <v>0</v>
      </c>
      <c r="AJ141">
        <v>0</v>
      </c>
      <c r="AK141">
        <v>0</v>
      </c>
      <c r="AR141" t="e">
        <v>#DIV/0!</v>
      </c>
      <c r="AS141" t="e">
        <v>#DIV/0!</v>
      </c>
      <c r="AT141" t="e">
        <v>#DIV/0!</v>
      </c>
      <c r="AU141" t="e">
        <v>#DIV/0!</v>
      </c>
    </row>
    <row r="142" spans="2:53">
      <c r="B142">
        <v>31</v>
      </c>
      <c r="C142" s="279">
        <f t="shared" si="3"/>
        <v>115.27916666666665</v>
      </c>
      <c r="D142" s="279">
        <f t="shared" si="4"/>
        <v>0</v>
      </c>
      <c r="E142" s="279">
        <f t="shared" si="4"/>
        <v>0</v>
      </c>
      <c r="F142" s="279">
        <f t="shared" si="4"/>
        <v>115.27916666666665</v>
      </c>
      <c r="G142" s="279">
        <f t="shared" si="4"/>
        <v>0.54166666666666663</v>
      </c>
      <c r="J142" t="s">
        <v>11</v>
      </c>
      <c r="K142" t="s">
        <v>12</v>
      </c>
      <c r="L142" t="s">
        <v>79</v>
      </c>
      <c r="N142" t="s">
        <v>1</v>
      </c>
      <c r="S142" s="279">
        <f t="shared" si="4"/>
        <v>0</v>
      </c>
      <c r="T142">
        <v>31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e">
        <v>#DIV/0!</v>
      </c>
      <c r="AG142">
        <v>0</v>
      </c>
      <c r="AH142">
        <v>0</v>
      </c>
      <c r="AI142">
        <v>0</v>
      </c>
      <c r="AJ142">
        <v>0</v>
      </c>
      <c r="AK142">
        <v>0</v>
      </c>
      <c r="AR142" t="e">
        <v>#DIV/0!</v>
      </c>
      <c r="AS142" t="e">
        <v>#DIV/0!</v>
      </c>
      <c r="AT142" t="e">
        <v>#DIV/0!</v>
      </c>
      <c r="AU142" t="e">
        <v>#DIV/0!</v>
      </c>
    </row>
    <row r="145" spans="10:15">
      <c r="J145" s="279">
        <f t="shared" ref="J145:L175" si="5">J40/24</f>
        <v>23</v>
      </c>
      <c r="K145" s="279">
        <f t="shared" si="5"/>
        <v>32.637499999999996</v>
      </c>
      <c r="L145" s="279">
        <f t="shared" si="5"/>
        <v>10.1875</v>
      </c>
      <c r="N145" s="279">
        <f t="shared" ref="N145:O175" si="6">N40/24</f>
        <v>5.2875000000000041</v>
      </c>
      <c r="O145" s="279">
        <f t="shared" si="6"/>
        <v>0</v>
      </c>
    </row>
    <row r="146" spans="10:15">
      <c r="J146" s="279">
        <f t="shared" si="5"/>
        <v>20.483333333333334</v>
      </c>
      <c r="K146" s="279">
        <f t="shared" si="5"/>
        <v>32.729166666666664</v>
      </c>
      <c r="L146" s="279">
        <f t="shared" si="5"/>
        <v>10.066666666666666</v>
      </c>
      <c r="N146" s="279">
        <f t="shared" si="6"/>
        <v>7.5541666666666742</v>
      </c>
      <c r="O146" s="279">
        <f t="shared" si="6"/>
        <v>0</v>
      </c>
    </row>
    <row r="147" spans="10:15">
      <c r="J147" s="279">
        <f t="shared" si="5"/>
        <v>19.05</v>
      </c>
      <c r="K147" s="279">
        <f t="shared" si="5"/>
        <v>31.341666666666669</v>
      </c>
      <c r="L147" s="279">
        <f t="shared" si="5"/>
        <v>10.108333333333333</v>
      </c>
      <c r="N147" s="279">
        <f t="shared" si="6"/>
        <v>9.125</v>
      </c>
      <c r="O147" s="279">
        <f t="shared" si="6"/>
        <v>0</v>
      </c>
    </row>
    <row r="148" spans="10:15">
      <c r="J148" s="279">
        <f t="shared" si="5"/>
        <v>15.375</v>
      </c>
      <c r="K148" s="279">
        <f t="shared" si="5"/>
        <v>31.479166666666668</v>
      </c>
      <c r="L148" s="279">
        <f t="shared" si="5"/>
        <v>10.091666666666667</v>
      </c>
      <c r="N148" s="279">
        <f t="shared" si="6"/>
        <v>12.758333333333326</v>
      </c>
      <c r="O148" s="279">
        <f t="shared" si="6"/>
        <v>0</v>
      </c>
    </row>
    <row r="149" spans="10:15">
      <c r="J149" s="279">
        <f t="shared" si="5"/>
        <v>18.070833333333333</v>
      </c>
      <c r="K149" s="279">
        <f t="shared" si="5"/>
        <v>14.4125</v>
      </c>
      <c r="L149" s="279">
        <f t="shared" si="5"/>
        <v>10.0875</v>
      </c>
      <c r="N149" s="279">
        <f t="shared" si="6"/>
        <v>21.254166666666663</v>
      </c>
      <c r="O149" s="279">
        <f t="shared" si="6"/>
        <v>0</v>
      </c>
    </row>
    <row r="150" spans="10:15">
      <c r="J150" s="279">
        <f t="shared" si="5"/>
        <v>18.650000000000002</v>
      </c>
      <c r="K150" s="279">
        <f t="shared" si="5"/>
        <v>29.2</v>
      </c>
      <c r="L150" s="279">
        <f t="shared" si="5"/>
        <v>10.045833333333333</v>
      </c>
      <c r="N150" s="279">
        <f t="shared" si="6"/>
        <v>6.2625000000000073</v>
      </c>
      <c r="O150" s="279">
        <f t="shared" si="6"/>
        <v>0</v>
      </c>
    </row>
    <row r="151" spans="10:15">
      <c r="J151" s="279">
        <f t="shared" si="5"/>
        <v>17.941666666666666</v>
      </c>
      <c r="K151" s="279">
        <f t="shared" si="5"/>
        <v>32.820833333333333</v>
      </c>
      <c r="L151" s="279">
        <f t="shared" si="5"/>
        <v>10.079166666666667</v>
      </c>
      <c r="N151" s="279">
        <f t="shared" si="6"/>
        <v>8.2291666666666661</v>
      </c>
      <c r="O151" s="279">
        <f t="shared" si="6"/>
        <v>0</v>
      </c>
    </row>
    <row r="152" spans="10:15">
      <c r="J152" s="279">
        <f t="shared" si="5"/>
        <v>18.791666666666668</v>
      </c>
      <c r="K152" s="279">
        <f t="shared" si="5"/>
        <v>34.44166666666667</v>
      </c>
      <c r="L152" s="279">
        <f t="shared" si="5"/>
        <v>10.229166666666666</v>
      </c>
      <c r="N152" s="279">
        <f t="shared" si="6"/>
        <v>6.9250000000000114</v>
      </c>
      <c r="O152" s="279">
        <f t="shared" si="6"/>
        <v>0</v>
      </c>
    </row>
    <row r="153" spans="10:15">
      <c r="J153" s="279">
        <f t="shared" si="5"/>
        <v>19.441666666666666</v>
      </c>
      <c r="K153" s="279">
        <f t="shared" si="5"/>
        <v>33.925000000000004</v>
      </c>
      <c r="L153" s="279">
        <f t="shared" si="5"/>
        <v>10.070833333333333</v>
      </c>
      <c r="N153" s="279">
        <f t="shared" si="6"/>
        <v>4.4416666666666629</v>
      </c>
      <c r="O153" s="279">
        <f t="shared" si="6"/>
        <v>0</v>
      </c>
    </row>
    <row r="154" spans="10:15">
      <c r="J154" s="279">
        <f t="shared" si="5"/>
        <v>18.712500000000002</v>
      </c>
      <c r="K154" s="279">
        <f t="shared" si="5"/>
        <v>21.150000000000002</v>
      </c>
      <c r="L154" s="279">
        <f t="shared" si="5"/>
        <v>10.049999999999999</v>
      </c>
      <c r="N154" s="279">
        <f t="shared" si="6"/>
        <v>9.7291666666666661</v>
      </c>
      <c r="O154" s="279">
        <f t="shared" si="6"/>
        <v>0</v>
      </c>
    </row>
    <row r="155" spans="10:15">
      <c r="J155" s="279">
        <f t="shared" si="5"/>
        <v>15.608333333333334</v>
      </c>
      <c r="K155" s="279">
        <f t="shared" si="5"/>
        <v>33.291666666666664</v>
      </c>
      <c r="L155" s="279">
        <f t="shared" si="5"/>
        <v>9.8916666666666675</v>
      </c>
      <c r="N155" s="279">
        <f t="shared" si="6"/>
        <v>11.024999999999997</v>
      </c>
      <c r="O155" s="279">
        <f t="shared" si="6"/>
        <v>0</v>
      </c>
    </row>
    <row r="156" spans="10:15">
      <c r="J156" s="279">
        <f t="shared" si="5"/>
        <v>11.616666666666667</v>
      </c>
      <c r="K156" s="279">
        <f t="shared" si="5"/>
        <v>32.229166666666664</v>
      </c>
      <c r="L156" s="279">
        <f t="shared" si="5"/>
        <v>10.112499999999999</v>
      </c>
      <c r="N156" s="279">
        <f t="shared" si="6"/>
        <v>8.9458333333333258</v>
      </c>
      <c r="O156" s="279">
        <f t="shared" si="6"/>
        <v>0</v>
      </c>
    </row>
    <row r="157" spans="10:15">
      <c r="J157" s="279">
        <f t="shared" si="5"/>
        <v>18.724999999999998</v>
      </c>
      <c r="K157" s="279">
        <f t="shared" si="5"/>
        <v>30.129166666666666</v>
      </c>
      <c r="L157" s="279">
        <f t="shared" si="5"/>
        <v>10</v>
      </c>
      <c r="N157" s="279">
        <f t="shared" si="6"/>
        <v>7.8125</v>
      </c>
      <c r="O157" s="279">
        <f t="shared" si="6"/>
        <v>0</v>
      </c>
    </row>
    <row r="158" spans="10:15">
      <c r="J158" s="279">
        <f t="shared" si="5"/>
        <v>17.487500000000001</v>
      </c>
      <c r="K158" s="279">
        <f t="shared" si="5"/>
        <v>30.391666666666666</v>
      </c>
      <c r="L158" s="279">
        <f t="shared" si="5"/>
        <v>10.25</v>
      </c>
      <c r="N158" s="279">
        <f t="shared" si="6"/>
        <v>3.9708333333333221</v>
      </c>
      <c r="O158" s="279">
        <f t="shared" si="6"/>
        <v>0</v>
      </c>
    </row>
    <row r="159" spans="10:15">
      <c r="J159" s="279">
        <f t="shared" si="5"/>
        <v>19.279166666666665</v>
      </c>
      <c r="K159" s="279">
        <f t="shared" si="5"/>
        <v>32.175000000000004</v>
      </c>
      <c r="L159" s="279">
        <f t="shared" si="5"/>
        <v>10.095833333333333</v>
      </c>
      <c r="N159" s="279">
        <f t="shared" si="6"/>
        <v>3.1833333333333371</v>
      </c>
      <c r="O159" s="279">
        <f t="shared" si="6"/>
        <v>0</v>
      </c>
    </row>
    <row r="160" spans="10:15">
      <c r="J160" s="279">
        <f t="shared" si="5"/>
        <v>17.95</v>
      </c>
      <c r="K160" s="279">
        <f t="shared" si="5"/>
        <v>35.320833333333333</v>
      </c>
      <c r="L160" s="279">
        <f t="shared" si="5"/>
        <v>10.225</v>
      </c>
      <c r="N160" s="279">
        <f t="shared" si="6"/>
        <v>5.2749999999999959</v>
      </c>
      <c r="O160" s="279">
        <f t="shared" si="6"/>
        <v>0</v>
      </c>
    </row>
    <row r="161" spans="10:15">
      <c r="J161" s="279">
        <f t="shared" si="5"/>
        <v>19.025000000000002</v>
      </c>
      <c r="K161" s="279">
        <f t="shared" si="5"/>
        <v>29.191666666666666</v>
      </c>
      <c r="L161" s="279">
        <f t="shared" si="5"/>
        <v>10.095833333333333</v>
      </c>
      <c r="N161" s="279">
        <f t="shared" si="6"/>
        <v>7.1208333333333185</v>
      </c>
      <c r="O161" s="279">
        <f t="shared" si="6"/>
        <v>0</v>
      </c>
    </row>
    <row r="162" spans="10:15">
      <c r="J162" s="279">
        <f t="shared" si="5"/>
        <v>17.579166666666666</v>
      </c>
      <c r="K162" s="279">
        <f t="shared" si="5"/>
        <v>25.400000000000002</v>
      </c>
      <c r="L162" s="279">
        <f t="shared" si="5"/>
        <v>9.9833333333333325</v>
      </c>
      <c r="N162" s="279">
        <f t="shared" si="6"/>
        <v>8.7416666666666742</v>
      </c>
      <c r="O162" s="279">
        <f t="shared" si="6"/>
        <v>0</v>
      </c>
    </row>
    <row r="163" spans="10:15">
      <c r="J163" s="279">
        <f t="shared" si="5"/>
        <v>23</v>
      </c>
      <c r="K163" s="279">
        <f t="shared" si="5"/>
        <v>32.637499999999996</v>
      </c>
      <c r="L163" s="279">
        <f t="shared" si="5"/>
        <v>10.1875</v>
      </c>
      <c r="N163" s="279">
        <f t="shared" si="6"/>
        <v>5.2875000000000041</v>
      </c>
      <c r="O163" s="279">
        <f t="shared" si="6"/>
        <v>0</v>
      </c>
    </row>
    <row r="164" spans="10:15">
      <c r="J164" s="279">
        <f t="shared" si="5"/>
        <v>20.483333333333334</v>
      </c>
      <c r="K164" s="279">
        <f t="shared" si="5"/>
        <v>32.729166666666664</v>
      </c>
      <c r="L164" s="279">
        <f t="shared" si="5"/>
        <v>10.066666666666666</v>
      </c>
      <c r="N164" s="279">
        <f t="shared" si="6"/>
        <v>7.5541666666666742</v>
      </c>
      <c r="O164" s="279">
        <f t="shared" si="6"/>
        <v>0</v>
      </c>
    </row>
    <row r="165" spans="10:15">
      <c r="J165" s="279">
        <f t="shared" si="5"/>
        <v>19.05</v>
      </c>
      <c r="K165" s="279">
        <f t="shared" si="5"/>
        <v>31.341666666666669</v>
      </c>
      <c r="L165" s="279">
        <f t="shared" si="5"/>
        <v>10.108333333333333</v>
      </c>
      <c r="N165" s="279">
        <f t="shared" si="6"/>
        <v>9.125</v>
      </c>
      <c r="O165" s="279">
        <f t="shared" si="6"/>
        <v>0</v>
      </c>
    </row>
    <row r="166" spans="10:15">
      <c r="J166" s="279">
        <f t="shared" si="5"/>
        <v>15.375</v>
      </c>
      <c r="K166" s="279">
        <f t="shared" si="5"/>
        <v>31.479166666666668</v>
      </c>
      <c r="L166" s="279">
        <f t="shared" si="5"/>
        <v>10.091666666666667</v>
      </c>
      <c r="N166" s="279">
        <f t="shared" si="6"/>
        <v>12.758333333333326</v>
      </c>
      <c r="O166" s="279">
        <f t="shared" si="6"/>
        <v>0</v>
      </c>
    </row>
    <row r="167" spans="10:15">
      <c r="J167" s="279">
        <f t="shared" si="5"/>
        <v>18.070833333333333</v>
      </c>
      <c r="K167" s="279">
        <f t="shared" si="5"/>
        <v>14.4125</v>
      </c>
      <c r="L167" s="279">
        <f t="shared" si="5"/>
        <v>10.0875</v>
      </c>
      <c r="N167" s="279">
        <f t="shared" si="6"/>
        <v>21.254166666666663</v>
      </c>
      <c r="O167" s="279">
        <f t="shared" si="6"/>
        <v>0</v>
      </c>
    </row>
    <row r="168" spans="10:15">
      <c r="J168" s="279">
        <f t="shared" si="5"/>
        <v>18.650000000000002</v>
      </c>
      <c r="K168" s="279">
        <f t="shared" si="5"/>
        <v>29.2</v>
      </c>
      <c r="L168" s="279">
        <f t="shared" si="5"/>
        <v>10.045833333333333</v>
      </c>
      <c r="N168" s="279">
        <f t="shared" si="6"/>
        <v>6.2625000000000073</v>
      </c>
      <c r="O168" s="279">
        <f t="shared" si="6"/>
        <v>0</v>
      </c>
    </row>
    <row r="169" spans="10:15">
      <c r="J169" s="279">
        <f t="shared" si="5"/>
        <v>17.941666666666666</v>
      </c>
      <c r="K169" s="279">
        <f t="shared" si="5"/>
        <v>32.820833333333333</v>
      </c>
      <c r="L169" s="279">
        <f t="shared" si="5"/>
        <v>10.079166666666667</v>
      </c>
      <c r="N169" s="279">
        <f t="shared" si="6"/>
        <v>8.2291666666666661</v>
      </c>
      <c r="O169" s="279">
        <f t="shared" si="6"/>
        <v>0</v>
      </c>
    </row>
    <row r="170" spans="10:15">
      <c r="J170" s="279">
        <f t="shared" si="5"/>
        <v>18.791666666666668</v>
      </c>
      <c r="K170" s="279">
        <f t="shared" si="5"/>
        <v>34.44166666666667</v>
      </c>
      <c r="L170" s="279">
        <f t="shared" si="5"/>
        <v>10.229166666666666</v>
      </c>
      <c r="N170" s="279">
        <f t="shared" si="6"/>
        <v>6.9250000000000114</v>
      </c>
      <c r="O170" s="279">
        <f t="shared" si="6"/>
        <v>0</v>
      </c>
    </row>
    <row r="171" spans="10:15">
      <c r="J171" s="279">
        <f t="shared" si="5"/>
        <v>19.441666666666666</v>
      </c>
      <c r="K171" s="279">
        <f t="shared" si="5"/>
        <v>33.925000000000004</v>
      </c>
      <c r="L171" s="279">
        <f t="shared" si="5"/>
        <v>10.070833333333333</v>
      </c>
      <c r="N171" s="279">
        <f t="shared" si="6"/>
        <v>4.4416666666666629</v>
      </c>
      <c r="O171" s="279">
        <f t="shared" si="6"/>
        <v>0</v>
      </c>
    </row>
    <row r="172" spans="10:15">
      <c r="J172" s="279">
        <f t="shared" si="5"/>
        <v>18.712500000000002</v>
      </c>
      <c r="K172" s="279">
        <f t="shared" si="5"/>
        <v>21.150000000000002</v>
      </c>
      <c r="L172" s="279">
        <f t="shared" si="5"/>
        <v>10.049999999999999</v>
      </c>
      <c r="N172" s="279">
        <f t="shared" si="6"/>
        <v>9.7291666666666661</v>
      </c>
      <c r="O172" s="279">
        <f t="shared" si="6"/>
        <v>0</v>
      </c>
    </row>
    <row r="173" spans="10:15">
      <c r="J173" s="279">
        <f t="shared" si="5"/>
        <v>15.608333333333334</v>
      </c>
      <c r="K173" s="279">
        <f t="shared" si="5"/>
        <v>33.291666666666664</v>
      </c>
      <c r="L173" s="279">
        <f t="shared" si="5"/>
        <v>9.8916666666666675</v>
      </c>
      <c r="N173" s="279">
        <f t="shared" si="6"/>
        <v>11.024999999999997</v>
      </c>
      <c r="O173" s="279">
        <f t="shared" si="6"/>
        <v>0</v>
      </c>
    </row>
    <row r="174" spans="10:15">
      <c r="J174" s="279">
        <f t="shared" si="5"/>
        <v>11.616666666666667</v>
      </c>
      <c r="K174" s="279">
        <f t="shared" si="5"/>
        <v>32.229166666666664</v>
      </c>
      <c r="L174" s="279">
        <f t="shared" si="5"/>
        <v>10.112499999999999</v>
      </c>
      <c r="N174" s="279">
        <f t="shared" si="6"/>
        <v>8.9458333333333258</v>
      </c>
      <c r="O174" s="279">
        <f t="shared" si="6"/>
        <v>0</v>
      </c>
    </row>
    <row r="175" spans="10:15">
      <c r="J175" s="279">
        <f t="shared" si="5"/>
        <v>18.724999999999998</v>
      </c>
      <c r="K175" s="279">
        <f t="shared" si="5"/>
        <v>30.129166666666666</v>
      </c>
      <c r="L175" s="279">
        <f t="shared" si="5"/>
        <v>10</v>
      </c>
      <c r="N175" s="279">
        <f t="shared" si="6"/>
        <v>7.8125</v>
      </c>
      <c r="O175" s="279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D6"/>
  <sheetViews>
    <sheetView zoomScale="80" zoomScaleNormal="80" workbookViewId="0">
      <selection activeCell="A2" sqref="A2"/>
    </sheetView>
  </sheetViews>
  <sheetFormatPr defaultRowHeight="14.4"/>
  <sheetData>
    <row r="1" spans="1:4" ht="9" customHeight="1"/>
    <row r="2" spans="1:4" ht="21.75" customHeight="1">
      <c r="A2" s="282" t="s">
        <v>180</v>
      </c>
    </row>
    <row r="3" spans="1:4" ht="8.25" customHeight="1">
      <c r="A3" s="282"/>
    </row>
    <row r="4" spans="1:4">
      <c r="A4" t="s">
        <v>113</v>
      </c>
    </row>
    <row r="5" spans="1:4" ht="18.75" customHeight="1">
      <c r="A5" t="s">
        <v>114</v>
      </c>
      <c r="D5" t="s">
        <v>116</v>
      </c>
    </row>
    <row r="6" spans="1:4" ht="23.25" customHeight="1">
      <c r="A6" t="s">
        <v>115</v>
      </c>
      <c r="D6" t="s">
        <v>117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Q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P33" sqref="P33"/>
    </sheetView>
  </sheetViews>
  <sheetFormatPr defaultRowHeight="14.4" outlineLevelCol="1"/>
  <cols>
    <col min="1" max="1" width="3.109375" style="1" customWidth="1"/>
    <col min="2" max="2" width="7.109375" style="1" customWidth="1"/>
    <col min="3" max="7" width="9.88671875" style="1" customWidth="1"/>
    <col min="8" max="8" width="13.44140625" style="1" customWidth="1"/>
    <col min="9" max="9" width="17.6640625" style="1" customWidth="1"/>
    <col min="10" max="10" width="1.109375" style="1" customWidth="1"/>
    <col min="11" max="12" width="9.88671875" style="1" customWidth="1"/>
    <col min="13" max="13" width="0.88671875" style="1" customWidth="1"/>
    <col min="14" max="14" width="18" style="1" customWidth="1"/>
    <col min="15" max="19" width="9.88671875" style="1" customWidth="1"/>
    <col min="20" max="20" width="9.88671875" style="2" customWidth="1"/>
    <col min="21" max="22" width="9.88671875" style="1" customWidth="1"/>
    <col min="23" max="23" width="8.6640625" style="1" hidden="1" customWidth="1"/>
    <col min="24" max="24" width="3.109375" style="1" hidden="1" customWidth="1" outlineLevel="1"/>
    <col min="25" max="25" width="3.6640625" style="1" hidden="1" customWidth="1" outlineLevel="1"/>
    <col min="26" max="26" width="14.88671875" style="1" hidden="1" customWidth="1" outlineLevel="1"/>
    <col min="27" max="27" width="11" style="1" hidden="1" customWidth="1" outlineLevel="1"/>
    <col min="28" max="28" width="12.6640625" style="1" hidden="1" customWidth="1" outlineLevel="1"/>
    <col min="29" max="29" width="37.109375" style="1" hidden="1" customWidth="1" outlineLevel="1"/>
    <col min="30" max="31" width="16.33203125" style="1" hidden="1" customWidth="1" outlineLevel="1"/>
    <col min="32" max="32" width="24" style="1" hidden="1" customWidth="1" outlineLevel="1"/>
    <col min="33" max="33" width="14" style="1" hidden="1" customWidth="1" outlineLevel="1"/>
    <col min="34" max="34" width="20" style="1" hidden="1" customWidth="1" outlineLevel="1"/>
    <col min="35" max="35" width="16.33203125" style="1" hidden="1" customWidth="1" outlineLevel="1"/>
    <col min="36" max="36" width="21.109375" style="1" hidden="1" customWidth="1" outlineLevel="1"/>
    <col min="37" max="37" width="12.5546875" style="1" hidden="1" customWidth="1" outlineLevel="1"/>
    <col min="38" max="38" width="15" style="1" hidden="1" customWidth="1" outlineLevel="1"/>
    <col min="39" max="39" width="14.44140625" style="1" hidden="1" customWidth="1" outlineLevel="1"/>
    <col min="40" max="40" width="7.6640625" style="1" hidden="1" customWidth="1" outlineLevel="1"/>
    <col min="41" max="41" width="6.88671875" style="1" hidden="1" customWidth="1" outlineLevel="1"/>
    <col min="42" max="42" width="9.109375" style="1" hidden="1" customWidth="1" outlineLevel="1"/>
    <col min="43" max="43" width="9.109375" style="1" collapsed="1"/>
    <col min="44" max="245" width="9.109375" style="1"/>
    <col min="246" max="246" width="7.109375" style="1" customWidth="1"/>
    <col min="247" max="248" width="11.5546875" style="1" customWidth="1"/>
    <col min="249" max="249" width="11.6640625" style="1" customWidth="1"/>
    <col min="250" max="251" width="12" style="1" customWidth="1"/>
    <col min="252" max="252" width="11.44140625" style="1" customWidth="1"/>
    <col min="253" max="255" width="11.33203125" style="1" customWidth="1"/>
    <col min="256" max="257" width="12.5546875" style="1" customWidth="1"/>
    <col min="258" max="258" width="12.33203125" style="1" customWidth="1"/>
    <col min="259" max="260" width="11.5546875" style="1" customWidth="1"/>
    <col min="261" max="261" width="11.6640625" style="1" customWidth="1"/>
    <col min="262" max="262" width="2.109375" style="1" customWidth="1"/>
    <col min="263" max="263" width="8.5546875" style="1" customWidth="1"/>
    <col min="264" max="264" width="9.88671875" style="1" customWidth="1"/>
    <col min="265" max="265" width="8.6640625" style="1" customWidth="1"/>
    <col min="266" max="266" width="9.6640625" style="1" customWidth="1"/>
    <col min="267" max="267" width="10.109375" style="1" customWidth="1"/>
    <col min="268" max="268" width="9.33203125" style="1" customWidth="1"/>
    <col min="269" max="270" width="9.6640625" style="1" customWidth="1"/>
    <col min="271" max="272" width="9.5546875" style="1" customWidth="1"/>
    <col min="273" max="274" width="10" style="1" customWidth="1"/>
    <col min="275" max="275" width="12" style="1" customWidth="1"/>
    <col min="276" max="276" width="0" style="1" hidden="1" customWidth="1"/>
    <col min="277" max="277" width="12.109375" style="1" customWidth="1"/>
    <col min="278" max="278" width="11.33203125" style="1" customWidth="1"/>
    <col min="279" max="279" width="10.109375" style="1" customWidth="1"/>
    <col min="280" max="298" width="0" style="1" hidden="1" customWidth="1"/>
    <col min="299" max="501" width="9.109375" style="1"/>
    <col min="502" max="502" width="7.109375" style="1" customWidth="1"/>
    <col min="503" max="504" width="11.5546875" style="1" customWidth="1"/>
    <col min="505" max="505" width="11.6640625" style="1" customWidth="1"/>
    <col min="506" max="507" width="12" style="1" customWidth="1"/>
    <col min="508" max="508" width="11.44140625" style="1" customWidth="1"/>
    <col min="509" max="511" width="11.33203125" style="1" customWidth="1"/>
    <col min="512" max="513" width="12.5546875" style="1" customWidth="1"/>
    <col min="514" max="514" width="12.33203125" style="1" customWidth="1"/>
    <col min="515" max="516" width="11.5546875" style="1" customWidth="1"/>
    <col min="517" max="517" width="11.6640625" style="1" customWidth="1"/>
    <col min="518" max="518" width="2.109375" style="1" customWidth="1"/>
    <col min="519" max="519" width="8.5546875" style="1" customWidth="1"/>
    <col min="520" max="520" width="9.88671875" style="1" customWidth="1"/>
    <col min="521" max="521" width="8.6640625" style="1" customWidth="1"/>
    <col min="522" max="522" width="9.6640625" style="1" customWidth="1"/>
    <col min="523" max="523" width="10.109375" style="1" customWidth="1"/>
    <col min="524" max="524" width="9.33203125" style="1" customWidth="1"/>
    <col min="525" max="526" width="9.6640625" style="1" customWidth="1"/>
    <col min="527" max="528" width="9.5546875" style="1" customWidth="1"/>
    <col min="529" max="530" width="10" style="1" customWidth="1"/>
    <col min="531" max="531" width="12" style="1" customWidth="1"/>
    <col min="532" max="532" width="0" style="1" hidden="1" customWidth="1"/>
    <col min="533" max="533" width="12.109375" style="1" customWidth="1"/>
    <col min="534" max="534" width="11.33203125" style="1" customWidth="1"/>
    <col min="535" max="535" width="10.109375" style="1" customWidth="1"/>
    <col min="536" max="554" width="0" style="1" hidden="1" customWidth="1"/>
    <col min="555" max="757" width="9.109375" style="1"/>
    <col min="758" max="758" width="7.109375" style="1" customWidth="1"/>
    <col min="759" max="760" width="11.5546875" style="1" customWidth="1"/>
    <col min="761" max="761" width="11.6640625" style="1" customWidth="1"/>
    <col min="762" max="763" width="12" style="1" customWidth="1"/>
    <col min="764" max="764" width="11.44140625" style="1" customWidth="1"/>
    <col min="765" max="767" width="11.33203125" style="1" customWidth="1"/>
    <col min="768" max="769" width="12.5546875" style="1" customWidth="1"/>
    <col min="770" max="770" width="12.33203125" style="1" customWidth="1"/>
    <col min="771" max="772" width="11.5546875" style="1" customWidth="1"/>
    <col min="773" max="773" width="11.6640625" style="1" customWidth="1"/>
    <col min="774" max="774" width="2.109375" style="1" customWidth="1"/>
    <col min="775" max="775" width="8.5546875" style="1" customWidth="1"/>
    <col min="776" max="776" width="9.88671875" style="1" customWidth="1"/>
    <col min="777" max="777" width="8.6640625" style="1" customWidth="1"/>
    <col min="778" max="778" width="9.6640625" style="1" customWidth="1"/>
    <col min="779" max="779" width="10.109375" style="1" customWidth="1"/>
    <col min="780" max="780" width="9.33203125" style="1" customWidth="1"/>
    <col min="781" max="782" width="9.6640625" style="1" customWidth="1"/>
    <col min="783" max="784" width="9.5546875" style="1" customWidth="1"/>
    <col min="785" max="786" width="10" style="1" customWidth="1"/>
    <col min="787" max="787" width="12" style="1" customWidth="1"/>
    <col min="788" max="788" width="0" style="1" hidden="1" customWidth="1"/>
    <col min="789" max="789" width="12.109375" style="1" customWidth="1"/>
    <col min="790" max="790" width="11.33203125" style="1" customWidth="1"/>
    <col min="791" max="791" width="10.109375" style="1" customWidth="1"/>
    <col min="792" max="810" width="0" style="1" hidden="1" customWidth="1"/>
    <col min="811" max="1013" width="9.109375" style="1"/>
    <col min="1014" max="1014" width="7.109375" style="1" customWidth="1"/>
    <col min="1015" max="1016" width="11.5546875" style="1" customWidth="1"/>
    <col min="1017" max="1017" width="11.6640625" style="1" customWidth="1"/>
    <col min="1018" max="1019" width="12" style="1" customWidth="1"/>
    <col min="1020" max="1020" width="11.44140625" style="1" customWidth="1"/>
    <col min="1021" max="1023" width="11.33203125" style="1" customWidth="1"/>
    <col min="1024" max="1025" width="12.5546875" style="1" customWidth="1"/>
    <col min="1026" max="1026" width="12.33203125" style="1" customWidth="1"/>
    <col min="1027" max="1028" width="11.5546875" style="1" customWidth="1"/>
    <col min="1029" max="1029" width="11.6640625" style="1" customWidth="1"/>
    <col min="1030" max="1030" width="2.109375" style="1" customWidth="1"/>
    <col min="1031" max="1031" width="8.5546875" style="1" customWidth="1"/>
    <col min="1032" max="1032" width="9.88671875" style="1" customWidth="1"/>
    <col min="1033" max="1033" width="8.6640625" style="1" customWidth="1"/>
    <col min="1034" max="1034" width="9.6640625" style="1" customWidth="1"/>
    <col min="1035" max="1035" width="10.109375" style="1" customWidth="1"/>
    <col min="1036" max="1036" width="9.33203125" style="1" customWidth="1"/>
    <col min="1037" max="1038" width="9.6640625" style="1" customWidth="1"/>
    <col min="1039" max="1040" width="9.5546875" style="1" customWidth="1"/>
    <col min="1041" max="1042" width="10" style="1" customWidth="1"/>
    <col min="1043" max="1043" width="12" style="1" customWidth="1"/>
    <col min="1044" max="1044" width="0" style="1" hidden="1" customWidth="1"/>
    <col min="1045" max="1045" width="12.109375" style="1" customWidth="1"/>
    <col min="1046" max="1046" width="11.33203125" style="1" customWidth="1"/>
    <col min="1047" max="1047" width="10.109375" style="1" customWidth="1"/>
    <col min="1048" max="1066" width="0" style="1" hidden="1" customWidth="1"/>
    <col min="1067" max="1269" width="9.109375" style="1"/>
    <col min="1270" max="1270" width="7.109375" style="1" customWidth="1"/>
    <col min="1271" max="1272" width="11.5546875" style="1" customWidth="1"/>
    <col min="1273" max="1273" width="11.6640625" style="1" customWidth="1"/>
    <col min="1274" max="1275" width="12" style="1" customWidth="1"/>
    <col min="1276" max="1276" width="11.44140625" style="1" customWidth="1"/>
    <col min="1277" max="1279" width="11.33203125" style="1" customWidth="1"/>
    <col min="1280" max="1281" width="12.5546875" style="1" customWidth="1"/>
    <col min="1282" max="1282" width="12.33203125" style="1" customWidth="1"/>
    <col min="1283" max="1284" width="11.5546875" style="1" customWidth="1"/>
    <col min="1285" max="1285" width="11.6640625" style="1" customWidth="1"/>
    <col min="1286" max="1286" width="2.109375" style="1" customWidth="1"/>
    <col min="1287" max="1287" width="8.5546875" style="1" customWidth="1"/>
    <col min="1288" max="1288" width="9.88671875" style="1" customWidth="1"/>
    <col min="1289" max="1289" width="8.6640625" style="1" customWidth="1"/>
    <col min="1290" max="1290" width="9.6640625" style="1" customWidth="1"/>
    <col min="1291" max="1291" width="10.109375" style="1" customWidth="1"/>
    <col min="1292" max="1292" width="9.33203125" style="1" customWidth="1"/>
    <col min="1293" max="1294" width="9.6640625" style="1" customWidth="1"/>
    <col min="1295" max="1296" width="9.5546875" style="1" customWidth="1"/>
    <col min="1297" max="1298" width="10" style="1" customWidth="1"/>
    <col min="1299" max="1299" width="12" style="1" customWidth="1"/>
    <col min="1300" max="1300" width="0" style="1" hidden="1" customWidth="1"/>
    <col min="1301" max="1301" width="12.109375" style="1" customWidth="1"/>
    <col min="1302" max="1302" width="11.33203125" style="1" customWidth="1"/>
    <col min="1303" max="1303" width="10.109375" style="1" customWidth="1"/>
    <col min="1304" max="1322" width="0" style="1" hidden="1" customWidth="1"/>
    <col min="1323" max="1525" width="9.109375" style="1"/>
    <col min="1526" max="1526" width="7.109375" style="1" customWidth="1"/>
    <col min="1527" max="1528" width="11.5546875" style="1" customWidth="1"/>
    <col min="1529" max="1529" width="11.6640625" style="1" customWidth="1"/>
    <col min="1530" max="1531" width="12" style="1" customWidth="1"/>
    <col min="1532" max="1532" width="11.44140625" style="1" customWidth="1"/>
    <col min="1533" max="1535" width="11.33203125" style="1" customWidth="1"/>
    <col min="1536" max="1537" width="12.5546875" style="1" customWidth="1"/>
    <col min="1538" max="1538" width="12.33203125" style="1" customWidth="1"/>
    <col min="1539" max="1540" width="11.5546875" style="1" customWidth="1"/>
    <col min="1541" max="1541" width="11.6640625" style="1" customWidth="1"/>
    <col min="1542" max="1542" width="2.109375" style="1" customWidth="1"/>
    <col min="1543" max="1543" width="8.5546875" style="1" customWidth="1"/>
    <col min="1544" max="1544" width="9.88671875" style="1" customWidth="1"/>
    <col min="1545" max="1545" width="8.6640625" style="1" customWidth="1"/>
    <col min="1546" max="1546" width="9.6640625" style="1" customWidth="1"/>
    <col min="1547" max="1547" width="10.109375" style="1" customWidth="1"/>
    <col min="1548" max="1548" width="9.33203125" style="1" customWidth="1"/>
    <col min="1549" max="1550" width="9.6640625" style="1" customWidth="1"/>
    <col min="1551" max="1552" width="9.5546875" style="1" customWidth="1"/>
    <col min="1553" max="1554" width="10" style="1" customWidth="1"/>
    <col min="1555" max="1555" width="12" style="1" customWidth="1"/>
    <col min="1556" max="1556" width="0" style="1" hidden="1" customWidth="1"/>
    <col min="1557" max="1557" width="12.109375" style="1" customWidth="1"/>
    <col min="1558" max="1558" width="11.33203125" style="1" customWidth="1"/>
    <col min="1559" max="1559" width="10.109375" style="1" customWidth="1"/>
    <col min="1560" max="1578" width="0" style="1" hidden="1" customWidth="1"/>
    <col min="1579" max="1781" width="9.109375" style="1"/>
    <col min="1782" max="1782" width="7.109375" style="1" customWidth="1"/>
    <col min="1783" max="1784" width="11.5546875" style="1" customWidth="1"/>
    <col min="1785" max="1785" width="11.6640625" style="1" customWidth="1"/>
    <col min="1786" max="1787" width="12" style="1" customWidth="1"/>
    <col min="1788" max="1788" width="11.44140625" style="1" customWidth="1"/>
    <col min="1789" max="1791" width="11.33203125" style="1" customWidth="1"/>
    <col min="1792" max="1793" width="12.5546875" style="1" customWidth="1"/>
    <col min="1794" max="1794" width="12.33203125" style="1" customWidth="1"/>
    <col min="1795" max="1796" width="11.5546875" style="1" customWidth="1"/>
    <col min="1797" max="1797" width="11.6640625" style="1" customWidth="1"/>
    <col min="1798" max="1798" width="2.109375" style="1" customWidth="1"/>
    <col min="1799" max="1799" width="8.5546875" style="1" customWidth="1"/>
    <col min="1800" max="1800" width="9.88671875" style="1" customWidth="1"/>
    <col min="1801" max="1801" width="8.6640625" style="1" customWidth="1"/>
    <col min="1802" max="1802" width="9.6640625" style="1" customWidth="1"/>
    <col min="1803" max="1803" width="10.109375" style="1" customWidth="1"/>
    <col min="1804" max="1804" width="9.33203125" style="1" customWidth="1"/>
    <col min="1805" max="1806" width="9.6640625" style="1" customWidth="1"/>
    <col min="1807" max="1808" width="9.5546875" style="1" customWidth="1"/>
    <col min="1809" max="1810" width="10" style="1" customWidth="1"/>
    <col min="1811" max="1811" width="12" style="1" customWidth="1"/>
    <col min="1812" max="1812" width="0" style="1" hidden="1" customWidth="1"/>
    <col min="1813" max="1813" width="12.109375" style="1" customWidth="1"/>
    <col min="1814" max="1814" width="11.33203125" style="1" customWidth="1"/>
    <col min="1815" max="1815" width="10.109375" style="1" customWidth="1"/>
    <col min="1816" max="1834" width="0" style="1" hidden="1" customWidth="1"/>
    <col min="1835" max="2037" width="9.109375" style="1"/>
    <col min="2038" max="2038" width="7.109375" style="1" customWidth="1"/>
    <col min="2039" max="2040" width="11.5546875" style="1" customWidth="1"/>
    <col min="2041" max="2041" width="11.6640625" style="1" customWidth="1"/>
    <col min="2042" max="2043" width="12" style="1" customWidth="1"/>
    <col min="2044" max="2044" width="11.44140625" style="1" customWidth="1"/>
    <col min="2045" max="2047" width="11.33203125" style="1" customWidth="1"/>
    <col min="2048" max="2049" width="12.5546875" style="1" customWidth="1"/>
    <col min="2050" max="2050" width="12.33203125" style="1" customWidth="1"/>
    <col min="2051" max="2052" width="11.5546875" style="1" customWidth="1"/>
    <col min="2053" max="2053" width="11.6640625" style="1" customWidth="1"/>
    <col min="2054" max="2054" width="2.109375" style="1" customWidth="1"/>
    <col min="2055" max="2055" width="8.5546875" style="1" customWidth="1"/>
    <col min="2056" max="2056" width="9.88671875" style="1" customWidth="1"/>
    <col min="2057" max="2057" width="8.6640625" style="1" customWidth="1"/>
    <col min="2058" max="2058" width="9.6640625" style="1" customWidth="1"/>
    <col min="2059" max="2059" width="10.109375" style="1" customWidth="1"/>
    <col min="2060" max="2060" width="9.33203125" style="1" customWidth="1"/>
    <col min="2061" max="2062" width="9.6640625" style="1" customWidth="1"/>
    <col min="2063" max="2064" width="9.5546875" style="1" customWidth="1"/>
    <col min="2065" max="2066" width="10" style="1" customWidth="1"/>
    <col min="2067" max="2067" width="12" style="1" customWidth="1"/>
    <col min="2068" max="2068" width="0" style="1" hidden="1" customWidth="1"/>
    <col min="2069" max="2069" width="12.109375" style="1" customWidth="1"/>
    <col min="2070" max="2070" width="11.33203125" style="1" customWidth="1"/>
    <col min="2071" max="2071" width="10.109375" style="1" customWidth="1"/>
    <col min="2072" max="2090" width="0" style="1" hidden="1" customWidth="1"/>
    <col min="2091" max="2293" width="9.109375" style="1"/>
    <col min="2294" max="2294" width="7.109375" style="1" customWidth="1"/>
    <col min="2295" max="2296" width="11.5546875" style="1" customWidth="1"/>
    <col min="2297" max="2297" width="11.6640625" style="1" customWidth="1"/>
    <col min="2298" max="2299" width="12" style="1" customWidth="1"/>
    <col min="2300" max="2300" width="11.44140625" style="1" customWidth="1"/>
    <col min="2301" max="2303" width="11.33203125" style="1" customWidth="1"/>
    <col min="2304" max="2305" width="12.5546875" style="1" customWidth="1"/>
    <col min="2306" max="2306" width="12.33203125" style="1" customWidth="1"/>
    <col min="2307" max="2308" width="11.5546875" style="1" customWidth="1"/>
    <col min="2309" max="2309" width="11.6640625" style="1" customWidth="1"/>
    <col min="2310" max="2310" width="2.109375" style="1" customWidth="1"/>
    <col min="2311" max="2311" width="8.5546875" style="1" customWidth="1"/>
    <col min="2312" max="2312" width="9.88671875" style="1" customWidth="1"/>
    <col min="2313" max="2313" width="8.6640625" style="1" customWidth="1"/>
    <col min="2314" max="2314" width="9.6640625" style="1" customWidth="1"/>
    <col min="2315" max="2315" width="10.109375" style="1" customWidth="1"/>
    <col min="2316" max="2316" width="9.33203125" style="1" customWidth="1"/>
    <col min="2317" max="2318" width="9.6640625" style="1" customWidth="1"/>
    <col min="2319" max="2320" width="9.5546875" style="1" customWidth="1"/>
    <col min="2321" max="2322" width="10" style="1" customWidth="1"/>
    <col min="2323" max="2323" width="12" style="1" customWidth="1"/>
    <col min="2324" max="2324" width="0" style="1" hidden="1" customWidth="1"/>
    <col min="2325" max="2325" width="12.109375" style="1" customWidth="1"/>
    <col min="2326" max="2326" width="11.33203125" style="1" customWidth="1"/>
    <col min="2327" max="2327" width="10.109375" style="1" customWidth="1"/>
    <col min="2328" max="2346" width="0" style="1" hidden="1" customWidth="1"/>
    <col min="2347" max="2549" width="9.109375" style="1"/>
    <col min="2550" max="2550" width="7.109375" style="1" customWidth="1"/>
    <col min="2551" max="2552" width="11.5546875" style="1" customWidth="1"/>
    <col min="2553" max="2553" width="11.6640625" style="1" customWidth="1"/>
    <col min="2554" max="2555" width="12" style="1" customWidth="1"/>
    <col min="2556" max="2556" width="11.44140625" style="1" customWidth="1"/>
    <col min="2557" max="2559" width="11.33203125" style="1" customWidth="1"/>
    <col min="2560" max="2561" width="12.5546875" style="1" customWidth="1"/>
    <col min="2562" max="2562" width="12.33203125" style="1" customWidth="1"/>
    <col min="2563" max="2564" width="11.5546875" style="1" customWidth="1"/>
    <col min="2565" max="2565" width="11.6640625" style="1" customWidth="1"/>
    <col min="2566" max="2566" width="2.109375" style="1" customWidth="1"/>
    <col min="2567" max="2567" width="8.5546875" style="1" customWidth="1"/>
    <col min="2568" max="2568" width="9.88671875" style="1" customWidth="1"/>
    <col min="2569" max="2569" width="8.6640625" style="1" customWidth="1"/>
    <col min="2570" max="2570" width="9.6640625" style="1" customWidth="1"/>
    <col min="2571" max="2571" width="10.109375" style="1" customWidth="1"/>
    <col min="2572" max="2572" width="9.33203125" style="1" customWidth="1"/>
    <col min="2573" max="2574" width="9.6640625" style="1" customWidth="1"/>
    <col min="2575" max="2576" width="9.5546875" style="1" customWidth="1"/>
    <col min="2577" max="2578" width="10" style="1" customWidth="1"/>
    <col min="2579" max="2579" width="12" style="1" customWidth="1"/>
    <col min="2580" max="2580" width="0" style="1" hidden="1" customWidth="1"/>
    <col min="2581" max="2581" width="12.109375" style="1" customWidth="1"/>
    <col min="2582" max="2582" width="11.33203125" style="1" customWidth="1"/>
    <col min="2583" max="2583" width="10.109375" style="1" customWidth="1"/>
    <col min="2584" max="2602" width="0" style="1" hidden="1" customWidth="1"/>
    <col min="2603" max="2805" width="9.109375" style="1"/>
    <col min="2806" max="2806" width="7.109375" style="1" customWidth="1"/>
    <col min="2807" max="2808" width="11.5546875" style="1" customWidth="1"/>
    <col min="2809" max="2809" width="11.6640625" style="1" customWidth="1"/>
    <col min="2810" max="2811" width="12" style="1" customWidth="1"/>
    <col min="2812" max="2812" width="11.44140625" style="1" customWidth="1"/>
    <col min="2813" max="2815" width="11.33203125" style="1" customWidth="1"/>
    <col min="2816" max="2817" width="12.5546875" style="1" customWidth="1"/>
    <col min="2818" max="2818" width="12.33203125" style="1" customWidth="1"/>
    <col min="2819" max="2820" width="11.5546875" style="1" customWidth="1"/>
    <col min="2821" max="2821" width="11.6640625" style="1" customWidth="1"/>
    <col min="2822" max="2822" width="2.109375" style="1" customWidth="1"/>
    <col min="2823" max="2823" width="8.5546875" style="1" customWidth="1"/>
    <col min="2824" max="2824" width="9.88671875" style="1" customWidth="1"/>
    <col min="2825" max="2825" width="8.6640625" style="1" customWidth="1"/>
    <col min="2826" max="2826" width="9.6640625" style="1" customWidth="1"/>
    <col min="2827" max="2827" width="10.109375" style="1" customWidth="1"/>
    <col min="2828" max="2828" width="9.33203125" style="1" customWidth="1"/>
    <col min="2829" max="2830" width="9.6640625" style="1" customWidth="1"/>
    <col min="2831" max="2832" width="9.5546875" style="1" customWidth="1"/>
    <col min="2833" max="2834" width="10" style="1" customWidth="1"/>
    <col min="2835" max="2835" width="12" style="1" customWidth="1"/>
    <col min="2836" max="2836" width="0" style="1" hidden="1" customWidth="1"/>
    <col min="2837" max="2837" width="12.109375" style="1" customWidth="1"/>
    <col min="2838" max="2838" width="11.33203125" style="1" customWidth="1"/>
    <col min="2839" max="2839" width="10.109375" style="1" customWidth="1"/>
    <col min="2840" max="2858" width="0" style="1" hidden="1" customWidth="1"/>
    <col min="2859" max="3061" width="9.109375" style="1"/>
    <col min="3062" max="3062" width="7.109375" style="1" customWidth="1"/>
    <col min="3063" max="3064" width="11.5546875" style="1" customWidth="1"/>
    <col min="3065" max="3065" width="11.6640625" style="1" customWidth="1"/>
    <col min="3066" max="3067" width="12" style="1" customWidth="1"/>
    <col min="3068" max="3068" width="11.44140625" style="1" customWidth="1"/>
    <col min="3069" max="3071" width="11.33203125" style="1" customWidth="1"/>
    <col min="3072" max="3073" width="12.5546875" style="1" customWidth="1"/>
    <col min="3074" max="3074" width="12.33203125" style="1" customWidth="1"/>
    <col min="3075" max="3076" width="11.5546875" style="1" customWidth="1"/>
    <col min="3077" max="3077" width="11.6640625" style="1" customWidth="1"/>
    <col min="3078" max="3078" width="2.109375" style="1" customWidth="1"/>
    <col min="3079" max="3079" width="8.5546875" style="1" customWidth="1"/>
    <col min="3080" max="3080" width="9.88671875" style="1" customWidth="1"/>
    <col min="3081" max="3081" width="8.6640625" style="1" customWidth="1"/>
    <col min="3082" max="3082" width="9.6640625" style="1" customWidth="1"/>
    <col min="3083" max="3083" width="10.109375" style="1" customWidth="1"/>
    <col min="3084" max="3084" width="9.33203125" style="1" customWidth="1"/>
    <col min="3085" max="3086" width="9.6640625" style="1" customWidth="1"/>
    <col min="3087" max="3088" width="9.5546875" style="1" customWidth="1"/>
    <col min="3089" max="3090" width="10" style="1" customWidth="1"/>
    <col min="3091" max="3091" width="12" style="1" customWidth="1"/>
    <col min="3092" max="3092" width="0" style="1" hidden="1" customWidth="1"/>
    <col min="3093" max="3093" width="12.109375" style="1" customWidth="1"/>
    <col min="3094" max="3094" width="11.33203125" style="1" customWidth="1"/>
    <col min="3095" max="3095" width="10.109375" style="1" customWidth="1"/>
    <col min="3096" max="3114" width="0" style="1" hidden="1" customWidth="1"/>
    <col min="3115" max="3317" width="9.109375" style="1"/>
    <col min="3318" max="3318" width="7.109375" style="1" customWidth="1"/>
    <col min="3319" max="3320" width="11.5546875" style="1" customWidth="1"/>
    <col min="3321" max="3321" width="11.6640625" style="1" customWidth="1"/>
    <col min="3322" max="3323" width="12" style="1" customWidth="1"/>
    <col min="3324" max="3324" width="11.44140625" style="1" customWidth="1"/>
    <col min="3325" max="3327" width="11.33203125" style="1" customWidth="1"/>
    <col min="3328" max="3329" width="12.5546875" style="1" customWidth="1"/>
    <col min="3330" max="3330" width="12.33203125" style="1" customWidth="1"/>
    <col min="3331" max="3332" width="11.5546875" style="1" customWidth="1"/>
    <col min="3333" max="3333" width="11.6640625" style="1" customWidth="1"/>
    <col min="3334" max="3334" width="2.109375" style="1" customWidth="1"/>
    <col min="3335" max="3335" width="8.5546875" style="1" customWidth="1"/>
    <col min="3336" max="3336" width="9.88671875" style="1" customWidth="1"/>
    <col min="3337" max="3337" width="8.6640625" style="1" customWidth="1"/>
    <col min="3338" max="3338" width="9.6640625" style="1" customWidth="1"/>
    <col min="3339" max="3339" width="10.109375" style="1" customWidth="1"/>
    <col min="3340" max="3340" width="9.33203125" style="1" customWidth="1"/>
    <col min="3341" max="3342" width="9.6640625" style="1" customWidth="1"/>
    <col min="3343" max="3344" width="9.5546875" style="1" customWidth="1"/>
    <col min="3345" max="3346" width="10" style="1" customWidth="1"/>
    <col min="3347" max="3347" width="12" style="1" customWidth="1"/>
    <col min="3348" max="3348" width="0" style="1" hidden="1" customWidth="1"/>
    <col min="3349" max="3349" width="12.109375" style="1" customWidth="1"/>
    <col min="3350" max="3350" width="11.33203125" style="1" customWidth="1"/>
    <col min="3351" max="3351" width="10.109375" style="1" customWidth="1"/>
    <col min="3352" max="3370" width="0" style="1" hidden="1" customWidth="1"/>
    <col min="3371" max="3573" width="9.109375" style="1"/>
    <col min="3574" max="3574" width="7.109375" style="1" customWidth="1"/>
    <col min="3575" max="3576" width="11.5546875" style="1" customWidth="1"/>
    <col min="3577" max="3577" width="11.6640625" style="1" customWidth="1"/>
    <col min="3578" max="3579" width="12" style="1" customWidth="1"/>
    <col min="3580" max="3580" width="11.44140625" style="1" customWidth="1"/>
    <col min="3581" max="3583" width="11.33203125" style="1" customWidth="1"/>
    <col min="3584" max="3585" width="12.5546875" style="1" customWidth="1"/>
    <col min="3586" max="3586" width="12.33203125" style="1" customWidth="1"/>
    <col min="3587" max="3588" width="11.5546875" style="1" customWidth="1"/>
    <col min="3589" max="3589" width="11.6640625" style="1" customWidth="1"/>
    <col min="3590" max="3590" width="2.109375" style="1" customWidth="1"/>
    <col min="3591" max="3591" width="8.5546875" style="1" customWidth="1"/>
    <col min="3592" max="3592" width="9.88671875" style="1" customWidth="1"/>
    <col min="3593" max="3593" width="8.6640625" style="1" customWidth="1"/>
    <col min="3594" max="3594" width="9.6640625" style="1" customWidth="1"/>
    <col min="3595" max="3595" width="10.109375" style="1" customWidth="1"/>
    <col min="3596" max="3596" width="9.33203125" style="1" customWidth="1"/>
    <col min="3597" max="3598" width="9.6640625" style="1" customWidth="1"/>
    <col min="3599" max="3600" width="9.5546875" style="1" customWidth="1"/>
    <col min="3601" max="3602" width="10" style="1" customWidth="1"/>
    <col min="3603" max="3603" width="12" style="1" customWidth="1"/>
    <col min="3604" max="3604" width="0" style="1" hidden="1" customWidth="1"/>
    <col min="3605" max="3605" width="12.109375" style="1" customWidth="1"/>
    <col min="3606" max="3606" width="11.33203125" style="1" customWidth="1"/>
    <col min="3607" max="3607" width="10.109375" style="1" customWidth="1"/>
    <col min="3608" max="3626" width="0" style="1" hidden="1" customWidth="1"/>
    <col min="3627" max="3829" width="9.109375" style="1"/>
    <col min="3830" max="3830" width="7.109375" style="1" customWidth="1"/>
    <col min="3831" max="3832" width="11.5546875" style="1" customWidth="1"/>
    <col min="3833" max="3833" width="11.6640625" style="1" customWidth="1"/>
    <col min="3834" max="3835" width="12" style="1" customWidth="1"/>
    <col min="3836" max="3836" width="11.44140625" style="1" customWidth="1"/>
    <col min="3837" max="3839" width="11.33203125" style="1" customWidth="1"/>
    <col min="3840" max="3841" width="12.5546875" style="1" customWidth="1"/>
    <col min="3842" max="3842" width="12.33203125" style="1" customWidth="1"/>
    <col min="3843" max="3844" width="11.5546875" style="1" customWidth="1"/>
    <col min="3845" max="3845" width="11.6640625" style="1" customWidth="1"/>
    <col min="3846" max="3846" width="2.109375" style="1" customWidth="1"/>
    <col min="3847" max="3847" width="8.5546875" style="1" customWidth="1"/>
    <col min="3848" max="3848" width="9.88671875" style="1" customWidth="1"/>
    <col min="3849" max="3849" width="8.6640625" style="1" customWidth="1"/>
    <col min="3850" max="3850" width="9.6640625" style="1" customWidth="1"/>
    <col min="3851" max="3851" width="10.109375" style="1" customWidth="1"/>
    <col min="3852" max="3852" width="9.33203125" style="1" customWidth="1"/>
    <col min="3853" max="3854" width="9.6640625" style="1" customWidth="1"/>
    <col min="3855" max="3856" width="9.5546875" style="1" customWidth="1"/>
    <col min="3857" max="3858" width="10" style="1" customWidth="1"/>
    <col min="3859" max="3859" width="12" style="1" customWidth="1"/>
    <col min="3860" max="3860" width="0" style="1" hidden="1" customWidth="1"/>
    <col min="3861" max="3861" width="12.109375" style="1" customWidth="1"/>
    <col min="3862" max="3862" width="11.33203125" style="1" customWidth="1"/>
    <col min="3863" max="3863" width="10.109375" style="1" customWidth="1"/>
    <col min="3864" max="3882" width="0" style="1" hidden="1" customWidth="1"/>
    <col min="3883" max="4085" width="9.109375" style="1"/>
    <col min="4086" max="4086" width="7.109375" style="1" customWidth="1"/>
    <col min="4087" max="4088" width="11.5546875" style="1" customWidth="1"/>
    <col min="4089" max="4089" width="11.6640625" style="1" customWidth="1"/>
    <col min="4090" max="4091" width="12" style="1" customWidth="1"/>
    <col min="4092" max="4092" width="11.44140625" style="1" customWidth="1"/>
    <col min="4093" max="4095" width="11.33203125" style="1" customWidth="1"/>
    <col min="4096" max="4097" width="12.5546875" style="1" customWidth="1"/>
    <col min="4098" max="4098" width="12.33203125" style="1" customWidth="1"/>
    <col min="4099" max="4100" width="11.5546875" style="1" customWidth="1"/>
    <col min="4101" max="4101" width="11.6640625" style="1" customWidth="1"/>
    <col min="4102" max="4102" width="2.109375" style="1" customWidth="1"/>
    <col min="4103" max="4103" width="8.5546875" style="1" customWidth="1"/>
    <col min="4104" max="4104" width="9.88671875" style="1" customWidth="1"/>
    <col min="4105" max="4105" width="8.6640625" style="1" customWidth="1"/>
    <col min="4106" max="4106" width="9.6640625" style="1" customWidth="1"/>
    <col min="4107" max="4107" width="10.109375" style="1" customWidth="1"/>
    <col min="4108" max="4108" width="9.33203125" style="1" customWidth="1"/>
    <col min="4109" max="4110" width="9.6640625" style="1" customWidth="1"/>
    <col min="4111" max="4112" width="9.5546875" style="1" customWidth="1"/>
    <col min="4113" max="4114" width="10" style="1" customWidth="1"/>
    <col min="4115" max="4115" width="12" style="1" customWidth="1"/>
    <col min="4116" max="4116" width="0" style="1" hidden="1" customWidth="1"/>
    <col min="4117" max="4117" width="12.109375" style="1" customWidth="1"/>
    <col min="4118" max="4118" width="11.33203125" style="1" customWidth="1"/>
    <col min="4119" max="4119" width="10.109375" style="1" customWidth="1"/>
    <col min="4120" max="4138" width="0" style="1" hidden="1" customWidth="1"/>
    <col min="4139" max="4341" width="9.109375" style="1"/>
    <col min="4342" max="4342" width="7.109375" style="1" customWidth="1"/>
    <col min="4343" max="4344" width="11.5546875" style="1" customWidth="1"/>
    <col min="4345" max="4345" width="11.6640625" style="1" customWidth="1"/>
    <col min="4346" max="4347" width="12" style="1" customWidth="1"/>
    <col min="4348" max="4348" width="11.44140625" style="1" customWidth="1"/>
    <col min="4349" max="4351" width="11.33203125" style="1" customWidth="1"/>
    <col min="4352" max="4353" width="12.5546875" style="1" customWidth="1"/>
    <col min="4354" max="4354" width="12.33203125" style="1" customWidth="1"/>
    <col min="4355" max="4356" width="11.5546875" style="1" customWidth="1"/>
    <col min="4357" max="4357" width="11.6640625" style="1" customWidth="1"/>
    <col min="4358" max="4358" width="2.109375" style="1" customWidth="1"/>
    <col min="4359" max="4359" width="8.5546875" style="1" customWidth="1"/>
    <col min="4360" max="4360" width="9.88671875" style="1" customWidth="1"/>
    <col min="4361" max="4361" width="8.6640625" style="1" customWidth="1"/>
    <col min="4362" max="4362" width="9.6640625" style="1" customWidth="1"/>
    <col min="4363" max="4363" width="10.109375" style="1" customWidth="1"/>
    <col min="4364" max="4364" width="9.33203125" style="1" customWidth="1"/>
    <col min="4365" max="4366" width="9.6640625" style="1" customWidth="1"/>
    <col min="4367" max="4368" width="9.5546875" style="1" customWidth="1"/>
    <col min="4369" max="4370" width="10" style="1" customWidth="1"/>
    <col min="4371" max="4371" width="12" style="1" customWidth="1"/>
    <col min="4372" max="4372" width="0" style="1" hidden="1" customWidth="1"/>
    <col min="4373" max="4373" width="12.109375" style="1" customWidth="1"/>
    <col min="4374" max="4374" width="11.33203125" style="1" customWidth="1"/>
    <col min="4375" max="4375" width="10.109375" style="1" customWidth="1"/>
    <col min="4376" max="4394" width="0" style="1" hidden="1" customWidth="1"/>
    <col min="4395" max="4597" width="9.109375" style="1"/>
    <col min="4598" max="4598" width="7.109375" style="1" customWidth="1"/>
    <col min="4599" max="4600" width="11.5546875" style="1" customWidth="1"/>
    <col min="4601" max="4601" width="11.6640625" style="1" customWidth="1"/>
    <col min="4602" max="4603" width="12" style="1" customWidth="1"/>
    <col min="4604" max="4604" width="11.44140625" style="1" customWidth="1"/>
    <col min="4605" max="4607" width="11.33203125" style="1" customWidth="1"/>
    <col min="4608" max="4609" width="12.5546875" style="1" customWidth="1"/>
    <col min="4610" max="4610" width="12.33203125" style="1" customWidth="1"/>
    <col min="4611" max="4612" width="11.5546875" style="1" customWidth="1"/>
    <col min="4613" max="4613" width="11.6640625" style="1" customWidth="1"/>
    <col min="4614" max="4614" width="2.109375" style="1" customWidth="1"/>
    <col min="4615" max="4615" width="8.5546875" style="1" customWidth="1"/>
    <col min="4616" max="4616" width="9.88671875" style="1" customWidth="1"/>
    <col min="4617" max="4617" width="8.6640625" style="1" customWidth="1"/>
    <col min="4618" max="4618" width="9.6640625" style="1" customWidth="1"/>
    <col min="4619" max="4619" width="10.109375" style="1" customWidth="1"/>
    <col min="4620" max="4620" width="9.33203125" style="1" customWidth="1"/>
    <col min="4621" max="4622" width="9.6640625" style="1" customWidth="1"/>
    <col min="4623" max="4624" width="9.5546875" style="1" customWidth="1"/>
    <col min="4625" max="4626" width="10" style="1" customWidth="1"/>
    <col min="4627" max="4627" width="12" style="1" customWidth="1"/>
    <col min="4628" max="4628" width="0" style="1" hidden="1" customWidth="1"/>
    <col min="4629" max="4629" width="12.109375" style="1" customWidth="1"/>
    <col min="4630" max="4630" width="11.33203125" style="1" customWidth="1"/>
    <col min="4631" max="4631" width="10.109375" style="1" customWidth="1"/>
    <col min="4632" max="4650" width="0" style="1" hidden="1" customWidth="1"/>
    <col min="4651" max="4853" width="9.109375" style="1"/>
    <col min="4854" max="4854" width="7.109375" style="1" customWidth="1"/>
    <col min="4855" max="4856" width="11.5546875" style="1" customWidth="1"/>
    <col min="4857" max="4857" width="11.6640625" style="1" customWidth="1"/>
    <col min="4858" max="4859" width="12" style="1" customWidth="1"/>
    <col min="4860" max="4860" width="11.44140625" style="1" customWidth="1"/>
    <col min="4861" max="4863" width="11.33203125" style="1" customWidth="1"/>
    <col min="4864" max="4865" width="12.5546875" style="1" customWidth="1"/>
    <col min="4866" max="4866" width="12.33203125" style="1" customWidth="1"/>
    <col min="4867" max="4868" width="11.5546875" style="1" customWidth="1"/>
    <col min="4869" max="4869" width="11.6640625" style="1" customWidth="1"/>
    <col min="4870" max="4870" width="2.109375" style="1" customWidth="1"/>
    <col min="4871" max="4871" width="8.5546875" style="1" customWidth="1"/>
    <col min="4872" max="4872" width="9.88671875" style="1" customWidth="1"/>
    <col min="4873" max="4873" width="8.6640625" style="1" customWidth="1"/>
    <col min="4874" max="4874" width="9.6640625" style="1" customWidth="1"/>
    <col min="4875" max="4875" width="10.109375" style="1" customWidth="1"/>
    <col min="4876" max="4876" width="9.33203125" style="1" customWidth="1"/>
    <col min="4877" max="4878" width="9.6640625" style="1" customWidth="1"/>
    <col min="4879" max="4880" width="9.5546875" style="1" customWidth="1"/>
    <col min="4881" max="4882" width="10" style="1" customWidth="1"/>
    <col min="4883" max="4883" width="12" style="1" customWidth="1"/>
    <col min="4884" max="4884" width="0" style="1" hidden="1" customWidth="1"/>
    <col min="4885" max="4885" width="12.109375" style="1" customWidth="1"/>
    <col min="4886" max="4886" width="11.33203125" style="1" customWidth="1"/>
    <col min="4887" max="4887" width="10.109375" style="1" customWidth="1"/>
    <col min="4888" max="4906" width="0" style="1" hidden="1" customWidth="1"/>
    <col min="4907" max="5109" width="9.109375" style="1"/>
    <col min="5110" max="5110" width="7.109375" style="1" customWidth="1"/>
    <col min="5111" max="5112" width="11.5546875" style="1" customWidth="1"/>
    <col min="5113" max="5113" width="11.6640625" style="1" customWidth="1"/>
    <col min="5114" max="5115" width="12" style="1" customWidth="1"/>
    <col min="5116" max="5116" width="11.44140625" style="1" customWidth="1"/>
    <col min="5117" max="5119" width="11.33203125" style="1" customWidth="1"/>
    <col min="5120" max="5121" width="12.5546875" style="1" customWidth="1"/>
    <col min="5122" max="5122" width="12.33203125" style="1" customWidth="1"/>
    <col min="5123" max="5124" width="11.5546875" style="1" customWidth="1"/>
    <col min="5125" max="5125" width="11.6640625" style="1" customWidth="1"/>
    <col min="5126" max="5126" width="2.109375" style="1" customWidth="1"/>
    <col min="5127" max="5127" width="8.5546875" style="1" customWidth="1"/>
    <col min="5128" max="5128" width="9.88671875" style="1" customWidth="1"/>
    <col min="5129" max="5129" width="8.6640625" style="1" customWidth="1"/>
    <col min="5130" max="5130" width="9.6640625" style="1" customWidth="1"/>
    <col min="5131" max="5131" width="10.109375" style="1" customWidth="1"/>
    <col min="5132" max="5132" width="9.33203125" style="1" customWidth="1"/>
    <col min="5133" max="5134" width="9.6640625" style="1" customWidth="1"/>
    <col min="5135" max="5136" width="9.5546875" style="1" customWidth="1"/>
    <col min="5137" max="5138" width="10" style="1" customWidth="1"/>
    <col min="5139" max="5139" width="12" style="1" customWidth="1"/>
    <col min="5140" max="5140" width="0" style="1" hidden="1" customWidth="1"/>
    <col min="5141" max="5141" width="12.109375" style="1" customWidth="1"/>
    <col min="5142" max="5142" width="11.33203125" style="1" customWidth="1"/>
    <col min="5143" max="5143" width="10.109375" style="1" customWidth="1"/>
    <col min="5144" max="5162" width="0" style="1" hidden="1" customWidth="1"/>
    <col min="5163" max="5365" width="9.109375" style="1"/>
    <col min="5366" max="5366" width="7.109375" style="1" customWidth="1"/>
    <col min="5367" max="5368" width="11.5546875" style="1" customWidth="1"/>
    <col min="5369" max="5369" width="11.6640625" style="1" customWidth="1"/>
    <col min="5370" max="5371" width="12" style="1" customWidth="1"/>
    <col min="5372" max="5372" width="11.44140625" style="1" customWidth="1"/>
    <col min="5373" max="5375" width="11.33203125" style="1" customWidth="1"/>
    <col min="5376" max="5377" width="12.5546875" style="1" customWidth="1"/>
    <col min="5378" max="5378" width="12.33203125" style="1" customWidth="1"/>
    <col min="5379" max="5380" width="11.5546875" style="1" customWidth="1"/>
    <col min="5381" max="5381" width="11.6640625" style="1" customWidth="1"/>
    <col min="5382" max="5382" width="2.109375" style="1" customWidth="1"/>
    <col min="5383" max="5383" width="8.5546875" style="1" customWidth="1"/>
    <col min="5384" max="5384" width="9.88671875" style="1" customWidth="1"/>
    <col min="5385" max="5385" width="8.6640625" style="1" customWidth="1"/>
    <col min="5386" max="5386" width="9.6640625" style="1" customWidth="1"/>
    <col min="5387" max="5387" width="10.109375" style="1" customWidth="1"/>
    <col min="5388" max="5388" width="9.33203125" style="1" customWidth="1"/>
    <col min="5389" max="5390" width="9.6640625" style="1" customWidth="1"/>
    <col min="5391" max="5392" width="9.5546875" style="1" customWidth="1"/>
    <col min="5393" max="5394" width="10" style="1" customWidth="1"/>
    <col min="5395" max="5395" width="12" style="1" customWidth="1"/>
    <col min="5396" max="5396" width="0" style="1" hidden="1" customWidth="1"/>
    <col min="5397" max="5397" width="12.109375" style="1" customWidth="1"/>
    <col min="5398" max="5398" width="11.33203125" style="1" customWidth="1"/>
    <col min="5399" max="5399" width="10.109375" style="1" customWidth="1"/>
    <col min="5400" max="5418" width="0" style="1" hidden="1" customWidth="1"/>
    <col min="5419" max="5621" width="9.109375" style="1"/>
    <col min="5622" max="5622" width="7.109375" style="1" customWidth="1"/>
    <col min="5623" max="5624" width="11.5546875" style="1" customWidth="1"/>
    <col min="5625" max="5625" width="11.6640625" style="1" customWidth="1"/>
    <col min="5626" max="5627" width="12" style="1" customWidth="1"/>
    <col min="5628" max="5628" width="11.44140625" style="1" customWidth="1"/>
    <col min="5629" max="5631" width="11.33203125" style="1" customWidth="1"/>
    <col min="5632" max="5633" width="12.5546875" style="1" customWidth="1"/>
    <col min="5634" max="5634" width="12.33203125" style="1" customWidth="1"/>
    <col min="5635" max="5636" width="11.5546875" style="1" customWidth="1"/>
    <col min="5637" max="5637" width="11.6640625" style="1" customWidth="1"/>
    <col min="5638" max="5638" width="2.109375" style="1" customWidth="1"/>
    <col min="5639" max="5639" width="8.5546875" style="1" customWidth="1"/>
    <col min="5640" max="5640" width="9.88671875" style="1" customWidth="1"/>
    <col min="5641" max="5641" width="8.6640625" style="1" customWidth="1"/>
    <col min="5642" max="5642" width="9.6640625" style="1" customWidth="1"/>
    <col min="5643" max="5643" width="10.109375" style="1" customWidth="1"/>
    <col min="5644" max="5644" width="9.33203125" style="1" customWidth="1"/>
    <col min="5645" max="5646" width="9.6640625" style="1" customWidth="1"/>
    <col min="5647" max="5648" width="9.5546875" style="1" customWidth="1"/>
    <col min="5649" max="5650" width="10" style="1" customWidth="1"/>
    <col min="5651" max="5651" width="12" style="1" customWidth="1"/>
    <col min="5652" max="5652" width="0" style="1" hidden="1" customWidth="1"/>
    <col min="5653" max="5653" width="12.109375" style="1" customWidth="1"/>
    <col min="5654" max="5654" width="11.33203125" style="1" customWidth="1"/>
    <col min="5655" max="5655" width="10.109375" style="1" customWidth="1"/>
    <col min="5656" max="5674" width="0" style="1" hidden="1" customWidth="1"/>
    <col min="5675" max="5877" width="9.109375" style="1"/>
    <col min="5878" max="5878" width="7.109375" style="1" customWidth="1"/>
    <col min="5879" max="5880" width="11.5546875" style="1" customWidth="1"/>
    <col min="5881" max="5881" width="11.6640625" style="1" customWidth="1"/>
    <col min="5882" max="5883" width="12" style="1" customWidth="1"/>
    <col min="5884" max="5884" width="11.44140625" style="1" customWidth="1"/>
    <col min="5885" max="5887" width="11.33203125" style="1" customWidth="1"/>
    <col min="5888" max="5889" width="12.5546875" style="1" customWidth="1"/>
    <col min="5890" max="5890" width="12.33203125" style="1" customWidth="1"/>
    <col min="5891" max="5892" width="11.5546875" style="1" customWidth="1"/>
    <col min="5893" max="5893" width="11.6640625" style="1" customWidth="1"/>
    <col min="5894" max="5894" width="2.109375" style="1" customWidth="1"/>
    <col min="5895" max="5895" width="8.5546875" style="1" customWidth="1"/>
    <col min="5896" max="5896" width="9.88671875" style="1" customWidth="1"/>
    <col min="5897" max="5897" width="8.6640625" style="1" customWidth="1"/>
    <col min="5898" max="5898" width="9.6640625" style="1" customWidth="1"/>
    <col min="5899" max="5899" width="10.109375" style="1" customWidth="1"/>
    <col min="5900" max="5900" width="9.33203125" style="1" customWidth="1"/>
    <col min="5901" max="5902" width="9.6640625" style="1" customWidth="1"/>
    <col min="5903" max="5904" width="9.5546875" style="1" customWidth="1"/>
    <col min="5905" max="5906" width="10" style="1" customWidth="1"/>
    <col min="5907" max="5907" width="12" style="1" customWidth="1"/>
    <col min="5908" max="5908" width="0" style="1" hidden="1" customWidth="1"/>
    <col min="5909" max="5909" width="12.109375" style="1" customWidth="1"/>
    <col min="5910" max="5910" width="11.33203125" style="1" customWidth="1"/>
    <col min="5911" max="5911" width="10.109375" style="1" customWidth="1"/>
    <col min="5912" max="5930" width="0" style="1" hidden="1" customWidth="1"/>
    <col min="5931" max="6133" width="9.109375" style="1"/>
    <col min="6134" max="6134" width="7.109375" style="1" customWidth="1"/>
    <col min="6135" max="6136" width="11.5546875" style="1" customWidth="1"/>
    <col min="6137" max="6137" width="11.6640625" style="1" customWidth="1"/>
    <col min="6138" max="6139" width="12" style="1" customWidth="1"/>
    <col min="6140" max="6140" width="11.44140625" style="1" customWidth="1"/>
    <col min="6141" max="6143" width="11.33203125" style="1" customWidth="1"/>
    <col min="6144" max="6145" width="12.5546875" style="1" customWidth="1"/>
    <col min="6146" max="6146" width="12.33203125" style="1" customWidth="1"/>
    <col min="6147" max="6148" width="11.5546875" style="1" customWidth="1"/>
    <col min="6149" max="6149" width="11.6640625" style="1" customWidth="1"/>
    <col min="6150" max="6150" width="2.109375" style="1" customWidth="1"/>
    <col min="6151" max="6151" width="8.5546875" style="1" customWidth="1"/>
    <col min="6152" max="6152" width="9.88671875" style="1" customWidth="1"/>
    <col min="6153" max="6153" width="8.6640625" style="1" customWidth="1"/>
    <col min="6154" max="6154" width="9.6640625" style="1" customWidth="1"/>
    <col min="6155" max="6155" width="10.109375" style="1" customWidth="1"/>
    <col min="6156" max="6156" width="9.33203125" style="1" customWidth="1"/>
    <col min="6157" max="6158" width="9.6640625" style="1" customWidth="1"/>
    <col min="6159" max="6160" width="9.5546875" style="1" customWidth="1"/>
    <col min="6161" max="6162" width="10" style="1" customWidth="1"/>
    <col min="6163" max="6163" width="12" style="1" customWidth="1"/>
    <col min="6164" max="6164" width="0" style="1" hidden="1" customWidth="1"/>
    <col min="6165" max="6165" width="12.109375" style="1" customWidth="1"/>
    <col min="6166" max="6166" width="11.33203125" style="1" customWidth="1"/>
    <col min="6167" max="6167" width="10.109375" style="1" customWidth="1"/>
    <col min="6168" max="6186" width="0" style="1" hidden="1" customWidth="1"/>
    <col min="6187" max="6389" width="9.109375" style="1"/>
    <col min="6390" max="6390" width="7.109375" style="1" customWidth="1"/>
    <col min="6391" max="6392" width="11.5546875" style="1" customWidth="1"/>
    <col min="6393" max="6393" width="11.6640625" style="1" customWidth="1"/>
    <col min="6394" max="6395" width="12" style="1" customWidth="1"/>
    <col min="6396" max="6396" width="11.44140625" style="1" customWidth="1"/>
    <col min="6397" max="6399" width="11.33203125" style="1" customWidth="1"/>
    <col min="6400" max="6401" width="12.5546875" style="1" customWidth="1"/>
    <col min="6402" max="6402" width="12.33203125" style="1" customWidth="1"/>
    <col min="6403" max="6404" width="11.5546875" style="1" customWidth="1"/>
    <col min="6405" max="6405" width="11.6640625" style="1" customWidth="1"/>
    <col min="6406" max="6406" width="2.109375" style="1" customWidth="1"/>
    <col min="6407" max="6407" width="8.5546875" style="1" customWidth="1"/>
    <col min="6408" max="6408" width="9.88671875" style="1" customWidth="1"/>
    <col min="6409" max="6409" width="8.6640625" style="1" customWidth="1"/>
    <col min="6410" max="6410" width="9.6640625" style="1" customWidth="1"/>
    <col min="6411" max="6411" width="10.109375" style="1" customWidth="1"/>
    <col min="6412" max="6412" width="9.33203125" style="1" customWidth="1"/>
    <col min="6413" max="6414" width="9.6640625" style="1" customWidth="1"/>
    <col min="6415" max="6416" width="9.5546875" style="1" customWidth="1"/>
    <col min="6417" max="6418" width="10" style="1" customWidth="1"/>
    <col min="6419" max="6419" width="12" style="1" customWidth="1"/>
    <col min="6420" max="6420" width="0" style="1" hidden="1" customWidth="1"/>
    <col min="6421" max="6421" width="12.109375" style="1" customWidth="1"/>
    <col min="6422" max="6422" width="11.33203125" style="1" customWidth="1"/>
    <col min="6423" max="6423" width="10.109375" style="1" customWidth="1"/>
    <col min="6424" max="6442" width="0" style="1" hidden="1" customWidth="1"/>
    <col min="6443" max="6645" width="9.109375" style="1"/>
    <col min="6646" max="6646" width="7.109375" style="1" customWidth="1"/>
    <col min="6647" max="6648" width="11.5546875" style="1" customWidth="1"/>
    <col min="6649" max="6649" width="11.6640625" style="1" customWidth="1"/>
    <col min="6650" max="6651" width="12" style="1" customWidth="1"/>
    <col min="6652" max="6652" width="11.44140625" style="1" customWidth="1"/>
    <col min="6653" max="6655" width="11.33203125" style="1" customWidth="1"/>
    <col min="6656" max="6657" width="12.5546875" style="1" customWidth="1"/>
    <col min="6658" max="6658" width="12.33203125" style="1" customWidth="1"/>
    <col min="6659" max="6660" width="11.5546875" style="1" customWidth="1"/>
    <col min="6661" max="6661" width="11.6640625" style="1" customWidth="1"/>
    <col min="6662" max="6662" width="2.109375" style="1" customWidth="1"/>
    <col min="6663" max="6663" width="8.5546875" style="1" customWidth="1"/>
    <col min="6664" max="6664" width="9.88671875" style="1" customWidth="1"/>
    <col min="6665" max="6665" width="8.6640625" style="1" customWidth="1"/>
    <col min="6666" max="6666" width="9.6640625" style="1" customWidth="1"/>
    <col min="6667" max="6667" width="10.109375" style="1" customWidth="1"/>
    <col min="6668" max="6668" width="9.33203125" style="1" customWidth="1"/>
    <col min="6669" max="6670" width="9.6640625" style="1" customWidth="1"/>
    <col min="6671" max="6672" width="9.5546875" style="1" customWidth="1"/>
    <col min="6673" max="6674" width="10" style="1" customWidth="1"/>
    <col min="6675" max="6675" width="12" style="1" customWidth="1"/>
    <col min="6676" max="6676" width="0" style="1" hidden="1" customWidth="1"/>
    <col min="6677" max="6677" width="12.109375" style="1" customWidth="1"/>
    <col min="6678" max="6678" width="11.33203125" style="1" customWidth="1"/>
    <col min="6679" max="6679" width="10.109375" style="1" customWidth="1"/>
    <col min="6680" max="6698" width="0" style="1" hidden="1" customWidth="1"/>
    <col min="6699" max="6901" width="9.109375" style="1"/>
    <col min="6902" max="6902" width="7.109375" style="1" customWidth="1"/>
    <col min="6903" max="6904" width="11.5546875" style="1" customWidth="1"/>
    <col min="6905" max="6905" width="11.6640625" style="1" customWidth="1"/>
    <col min="6906" max="6907" width="12" style="1" customWidth="1"/>
    <col min="6908" max="6908" width="11.44140625" style="1" customWidth="1"/>
    <col min="6909" max="6911" width="11.33203125" style="1" customWidth="1"/>
    <col min="6912" max="6913" width="12.5546875" style="1" customWidth="1"/>
    <col min="6914" max="6914" width="12.33203125" style="1" customWidth="1"/>
    <col min="6915" max="6916" width="11.5546875" style="1" customWidth="1"/>
    <col min="6917" max="6917" width="11.6640625" style="1" customWidth="1"/>
    <col min="6918" max="6918" width="2.109375" style="1" customWidth="1"/>
    <col min="6919" max="6919" width="8.5546875" style="1" customWidth="1"/>
    <col min="6920" max="6920" width="9.88671875" style="1" customWidth="1"/>
    <col min="6921" max="6921" width="8.6640625" style="1" customWidth="1"/>
    <col min="6922" max="6922" width="9.6640625" style="1" customWidth="1"/>
    <col min="6923" max="6923" width="10.109375" style="1" customWidth="1"/>
    <col min="6924" max="6924" width="9.33203125" style="1" customWidth="1"/>
    <col min="6925" max="6926" width="9.6640625" style="1" customWidth="1"/>
    <col min="6927" max="6928" width="9.5546875" style="1" customWidth="1"/>
    <col min="6929" max="6930" width="10" style="1" customWidth="1"/>
    <col min="6931" max="6931" width="12" style="1" customWidth="1"/>
    <col min="6932" max="6932" width="0" style="1" hidden="1" customWidth="1"/>
    <col min="6933" max="6933" width="12.109375" style="1" customWidth="1"/>
    <col min="6934" max="6934" width="11.33203125" style="1" customWidth="1"/>
    <col min="6935" max="6935" width="10.109375" style="1" customWidth="1"/>
    <col min="6936" max="6954" width="0" style="1" hidden="1" customWidth="1"/>
    <col min="6955" max="7157" width="9.109375" style="1"/>
    <col min="7158" max="7158" width="7.109375" style="1" customWidth="1"/>
    <col min="7159" max="7160" width="11.5546875" style="1" customWidth="1"/>
    <col min="7161" max="7161" width="11.6640625" style="1" customWidth="1"/>
    <col min="7162" max="7163" width="12" style="1" customWidth="1"/>
    <col min="7164" max="7164" width="11.44140625" style="1" customWidth="1"/>
    <col min="7165" max="7167" width="11.33203125" style="1" customWidth="1"/>
    <col min="7168" max="7169" width="12.5546875" style="1" customWidth="1"/>
    <col min="7170" max="7170" width="12.33203125" style="1" customWidth="1"/>
    <col min="7171" max="7172" width="11.5546875" style="1" customWidth="1"/>
    <col min="7173" max="7173" width="11.6640625" style="1" customWidth="1"/>
    <col min="7174" max="7174" width="2.109375" style="1" customWidth="1"/>
    <col min="7175" max="7175" width="8.5546875" style="1" customWidth="1"/>
    <col min="7176" max="7176" width="9.88671875" style="1" customWidth="1"/>
    <col min="7177" max="7177" width="8.6640625" style="1" customWidth="1"/>
    <col min="7178" max="7178" width="9.6640625" style="1" customWidth="1"/>
    <col min="7179" max="7179" width="10.109375" style="1" customWidth="1"/>
    <col min="7180" max="7180" width="9.33203125" style="1" customWidth="1"/>
    <col min="7181" max="7182" width="9.6640625" style="1" customWidth="1"/>
    <col min="7183" max="7184" width="9.5546875" style="1" customWidth="1"/>
    <col min="7185" max="7186" width="10" style="1" customWidth="1"/>
    <col min="7187" max="7187" width="12" style="1" customWidth="1"/>
    <col min="7188" max="7188" width="0" style="1" hidden="1" customWidth="1"/>
    <col min="7189" max="7189" width="12.109375" style="1" customWidth="1"/>
    <col min="7190" max="7190" width="11.33203125" style="1" customWidth="1"/>
    <col min="7191" max="7191" width="10.109375" style="1" customWidth="1"/>
    <col min="7192" max="7210" width="0" style="1" hidden="1" customWidth="1"/>
    <col min="7211" max="7413" width="9.109375" style="1"/>
    <col min="7414" max="7414" width="7.109375" style="1" customWidth="1"/>
    <col min="7415" max="7416" width="11.5546875" style="1" customWidth="1"/>
    <col min="7417" max="7417" width="11.6640625" style="1" customWidth="1"/>
    <col min="7418" max="7419" width="12" style="1" customWidth="1"/>
    <col min="7420" max="7420" width="11.44140625" style="1" customWidth="1"/>
    <col min="7421" max="7423" width="11.33203125" style="1" customWidth="1"/>
    <col min="7424" max="7425" width="12.5546875" style="1" customWidth="1"/>
    <col min="7426" max="7426" width="12.33203125" style="1" customWidth="1"/>
    <col min="7427" max="7428" width="11.5546875" style="1" customWidth="1"/>
    <col min="7429" max="7429" width="11.6640625" style="1" customWidth="1"/>
    <col min="7430" max="7430" width="2.109375" style="1" customWidth="1"/>
    <col min="7431" max="7431" width="8.5546875" style="1" customWidth="1"/>
    <col min="7432" max="7432" width="9.88671875" style="1" customWidth="1"/>
    <col min="7433" max="7433" width="8.6640625" style="1" customWidth="1"/>
    <col min="7434" max="7434" width="9.6640625" style="1" customWidth="1"/>
    <col min="7435" max="7435" width="10.109375" style="1" customWidth="1"/>
    <col min="7436" max="7436" width="9.33203125" style="1" customWidth="1"/>
    <col min="7437" max="7438" width="9.6640625" style="1" customWidth="1"/>
    <col min="7439" max="7440" width="9.5546875" style="1" customWidth="1"/>
    <col min="7441" max="7442" width="10" style="1" customWidth="1"/>
    <col min="7443" max="7443" width="12" style="1" customWidth="1"/>
    <col min="7444" max="7444" width="0" style="1" hidden="1" customWidth="1"/>
    <col min="7445" max="7445" width="12.109375" style="1" customWidth="1"/>
    <col min="7446" max="7446" width="11.33203125" style="1" customWidth="1"/>
    <col min="7447" max="7447" width="10.109375" style="1" customWidth="1"/>
    <col min="7448" max="7466" width="0" style="1" hidden="1" customWidth="1"/>
    <col min="7467" max="7669" width="9.109375" style="1"/>
    <col min="7670" max="7670" width="7.109375" style="1" customWidth="1"/>
    <col min="7671" max="7672" width="11.5546875" style="1" customWidth="1"/>
    <col min="7673" max="7673" width="11.6640625" style="1" customWidth="1"/>
    <col min="7674" max="7675" width="12" style="1" customWidth="1"/>
    <col min="7676" max="7676" width="11.44140625" style="1" customWidth="1"/>
    <col min="7677" max="7679" width="11.33203125" style="1" customWidth="1"/>
    <col min="7680" max="7681" width="12.5546875" style="1" customWidth="1"/>
    <col min="7682" max="7682" width="12.33203125" style="1" customWidth="1"/>
    <col min="7683" max="7684" width="11.5546875" style="1" customWidth="1"/>
    <col min="7685" max="7685" width="11.6640625" style="1" customWidth="1"/>
    <col min="7686" max="7686" width="2.109375" style="1" customWidth="1"/>
    <col min="7687" max="7687" width="8.5546875" style="1" customWidth="1"/>
    <col min="7688" max="7688" width="9.88671875" style="1" customWidth="1"/>
    <col min="7689" max="7689" width="8.6640625" style="1" customWidth="1"/>
    <col min="7690" max="7690" width="9.6640625" style="1" customWidth="1"/>
    <col min="7691" max="7691" width="10.109375" style="1" customWidth="1"/>
    <col min="7692" max="7692" width="9.33203125" style="1" customWidth="1"/>
    <col min="7693" max="7694" width="9.6640625" style="1" customWidth="1"/>
    <col min="7695" max="7696" width="9.5546875" style="1" customWidth="1"/>
    <col min="7697" max="7698" width="10" style="1" customWidth="1"/>
    <col min="7699" max="7699" width="12" style="1" customWidth="1"/>
    <col min="7700" max="7700" width="0" style="1" hidden="1" customWidth="1"/>
    <col min="7701" max="7701" width="12.109375" style="1" customWidth="1"/>
    <col min="7702" max="7702" width="11.33203125" style="1" customWidth="1"/>
    <col min="7703" max="7703" width="10.109375" style="1" customWidth="1"/>
    <col min="7704" max="7722" width="0" style="1" hidden="1" customWidth="1"/>
    <col min="7723" max="7925" width="9.109375" style="1"/>
    <col min="7926" max="7926" width="7.109375" style="1" customWidth="1"/>
    <col min="7927" max="7928" width="11.5546875" style="1" customWidth="1"/>
    <col min="7929" max="7929" width="11.6640625" style="1" customWidth="1"/>
    <col min="7930" max="7931" width="12" style="1" customWidth="1"/>
    <col min="7932" max="7932" width="11.44140625" style="1" customWidth="1"/>
    <col min="7933" max="7935" width="11.33203125" style="1" customWidth="1"/>
    <col min="7936" max="7937" width="12.5546875" style="1" customWidth="1"/>
    <col min="7938" max="7938" width="12.33203125" style="1" customWidth="1"/>
    <col min="7939" max="7940" width="11.5546875" style="1" customWidth="1"/>
    <col min="7941" max="7941" width="11.6640625" style="1" customWidth="1"/>
    <col min="7942" max="7942" width="2.109375" style="1" customWidth="1"/>
    <col min="7943" max="7943" width="8.5546875" style="1" customWidth="1"/>
    <col min="7944" max="7944" width="9.88671875" style="1" customWidth="1"/>
    <col min="7945" max="7945" width="8.6640625" style="1" customWidth="1"/>
    <col min="7946" max="7946" width="9.6640625" style="1" customWidth="1"/>
    <col min="7947" max="7947" width="10.109375" style="1" customWidth="1"/>
    <col min="7948" max="7948" width="9.33203125" style="1" customWidth="1"/>
    <col min="7949" max="7950" width="9.6640625" style="1" customWidth="1"/>
    <col min="7951" max="7952" width="9.5546875" style="1" customWidth="1"/>
    <col min="7953" max="7954" width="10" style="1" customWidth="1"/>
    <col min="7955" max="7955" width="12" style="1" customWidth="1"/>
    <col min="7956" max="7956" width="0" style="1" hidden="1" customWidth="1"/>
    <col min="7957" max="7957" width="12.109375" style="1" customWidth="1"/>
    <col min="7958" max="7958" width="11.33203125" style="1" customWidth="1"/>
    <col min="7959" max="7959" width="10.109375" style="1" customWidth="1"/>
    <col min="7960" max="7978" width="0" style="1" hidden="1" customWidth="1"/>
    <col min="7979" max="8181" width="9.109375" style="1"/>
    <col min="8182" max="8182" width="7.109375" style="1" customWidth="1"/>
    <col min="8183" max="8184" width="11.5546875" style="1" customWidth="1"/>
    <col min="8185" max="8185" width="11.6640625" style="1" customWidth="1"/>
    <col min="8186" max="8187" width="12" style="1" customWidth="1"/>
    <col min="8188" max="8188" width="11.44140625" style="1" customWidth="1"/>
    <col min="8189" max="8191" width="11.33203125" style="1" customWidth="1"/>
    <col min="8192" max="8193" width="12.5546875" style="1" customWidth="1"/>
    <col min="8194" max="8194" width="12.33203125" style="1" customWidth="1"/>
    <col min="8195" max="8196" width="11.5546875" style="1" customWidth="1"/>
    <col min="8197" max="8197" width="11.6640625" style="1" customWidth="1"/>
    <col min="8198" max="8198" width="2.109375" style="1" customWidth="1"/>
    <col min="8199" max="8199" width="8.5546875" style="1" customWidth="1"/>
    <col min="8200" max="8200" width="9.88671875" style="1" customWidth="1"/>
    <col min="8201" max="8201" width="8.6640625" style="1" customWidth="1"/>
    <col min="8202" max="8202" width="9.6640625" style="1" customWidth="1"/>
    <col min="8203" max="8203" width="10.109375" style="1" customWidth="1"/>
    <col min="8204" max="8204" width="9.33203125" style="1" customWidth="1"/>
    <col min="8205" max="8206" width="9.6640625" style="1" customWidth="1"/>
    <col min="8207" max="8208" width="9.5546875" style="1" customWidth="1"/>
    <col min="8209" max="8210" width="10" style="1" customWidth="1"/>
    <col min="8211" max="8211" width="12" style="1" customWidth="1"/>
    <col min="8212" max="8212" width="0" style="1" hidden="1" customWidth="1"/>
    <col min="8213" max="8213" width="12.109375" style="1" customWidth="1"/>
    <col min="8214" max="8214" width="11.33203125" style="1" customWidth="1"/>
    <col min="8215" max="8215" width="10.109375" style="1" customWidth="1"/>
    <col min="8216" max="8234" width="0" style="1" hidden="1" customWidth="1"/>
    <col min="8235" max="8437" width="9.109375" style="1"/>
    <col min="8438" max="8438" width="7.109375" style="1" customWidth="1"/>
    <col min="8439" max="8440" width="11.5546875" style="1" customWidth="1"/>
    <col min="8441" max="8441" width="11.6640625" style="1" customWidth="1"/>
    <col min="8442" max="8443" width="12" style="1" customWidth="1"/>
    <col min="8444" max="8444" width="11.44140625" style="1" customWidth="1"/>
    <col min="8445" max="8447" width="11.33203125" style="1" customWidth="1"/>
    <col min="8448" max="8449" width="12.5546875" style="1" customWidth="1"/>
    <col min="8450" max="8450" width="12.33203125" style="1" customWidth="1"/>
    <col min="8451" max="8452" width="11.5546875" style="1" customWidth="1"/>
    <col min="8453" max="8453" width="11.6640625" style="1" customWidth="1"/>
    <col min="8454" max="8454" width="2.109375" style="1" customWidth="1"/>
    <col min="8455" max="8455" width="8.5546875" style="1" customWidth="1"/>
    <col min="8456" max="8456" width="9.88671875" style="1" customWidth="1"/>
    <col min="8457" max="8457" width="8.6640625" style="1" customWidth="1"/>
    <col min="8458" max="8458" width="9.6640625" style="1" customWidth="1"/>
    <col min="8459" max="8459" width="10.109375" style="1" customWidth="1"/>
    <col min="8460" max="8460" width="9.33203125" style="1" customWidth="1"/>
    <col min="8461" max="8462" width="9.6640625" style="1" customWidth="1"/>
    <col min="8463" max="8464" width="9.5546875" style="1" customWidth="1"/>
    <col min="8465" max="8466" width="10" style="1" customWidth="1"/>
    <col min="8467" max="8467" width="12" style="1" customWidth="1"/>
    <col min="8468" max="8468" width="0" style="1" hidden="1" customWidth="1"/>
    <col min="8469" max="8469" width="12.109375" style="1" customWidth="1"/>
    <col min="8470" max="8470" width="11.33203125" style="1" customWidth="1"/>
    <col min="8471" max="8471" width="10.109375" style="1" customWidth="1"/>
    <col min="8472" max="8490" width="0" style="1" hidden="1" customWidth="1"/>
    <col min="8491" max="8693" width="9.109375" style="1"/>
    <col min="8694" max="8694" width="7.109375" style="1" customWidth="1"/>
    <col min="8695" max="8696" width="11.5546875" style="1" customWidth="1"/>
    <col min="8697" max="8697" width="11.6640625" style="1" customWidth="1"/>
    <col min="8698" max="8699" width="12" style="1" customWidth="1"/>
    <col min="8700" max="8700" width="11.44140625" style="1" customWidth="1"/>
    <col min="8701" max="8703" width="11.33203125" style="1" customWidth="1"/>
    <col min="8704" max="8705" width="12.5546875" style="1" customWidth="1"/>
    <col min="8706" max="8706" width="12.33203125" style="1" customWidth="1"/>
    <col min="8707" max="8708" width="11.5546875" style="1" customWidth="1"/>
    <col min="8709" max="8709" width="11.6640625" style="1" customWidth="1"/>
    <col min="8710" max="8710" width="2.109375" style="1" customWidth="1"/>
    <col min="8711" max="8711" width="8.5546875" style="1" customWidth="1"/>
    <col min="8712" max="8712" width="9.88671875" style="1" customWidth="1"/>
    <col min="8713" max="8713" width="8.6640625" style="1" customWidth="1"/>
    <col min="8714" max="8714" width="9.6640625" style="1" customWidth="1"/>
    <col min="8715" max="8715" width="10.109375" style="1" customWidth="1"/>
    <col min="8716" max="8716" width="9.33203125" style="1" customWidth="1"/>
    <col min="8717" max="8718" width="9.6640625" style="1" customWidth="1"/>
    <col min="8719" max="8720" width="9.5546875" style="1" customWidth="1"/>
    <col min="8721" max="8722" width="10" style="1" customWidth="1"/>
    <col min="8723" max="8723" width="12" style="1" customWidth="1"/>
    <col min="8724" max="8724" width="0" style="1" hidden="1" customWidth="1"/>
    <col min="8725" max="8725" width="12.109375" style="1" customWidth="1"/>
    <col min="8726" max="8726" width="11.33203125" style="1" customWidth="1"/>
    <col min="8727" max="8727" width="10.109375" style="1" customWidth="1"/>
    <col min="8728" max="8746" width="0" style="1" hidden="1" customWidth="1"/>
    <col min="8747" max="8949" width="9.109375" style="1"/>
    <col min="8950" max="8950" width="7.109375" style="1" customWidth="1"/>
    <col min="8951" max="8952" width="11.5546875" style="1" customWidth="1"/>
    <col min="8953" max="8953" width="11.6640625" style="1" customWidth="1"/>
    <col min="8954" max="8955" width="12" style="1" customWidth="1"/>
    <col min="8956" max="8956" width="11.44140625" style="1" customWidth="1"/>
    <col min="8957" max="8959" width="11.33203125" style="1" customWidth="1"/>
    <col min="8960" max="8961" width="12.5546875" style="1" customWidth="1"/>
    <col min="8962" max="8962" width="12.33203125" style="1" customWidth="1"/>
    <col min="8963" max="8964" width="11.5546875" style="1" customWidth="1"/>
    <col min="8965" max="8965" width="11.6640625" style="1" customWidth="1"/>
    <col min="8966" max="8966" width="2.109375" style="1" customWidth="1"/>
    <col min="8967" max="8967" width="8.5546875" style="1" customWidth="1"/>
    <col min="8968" max="8968" width="9.88671875" style="1" customWidth="1"/>
    <col min="8969" max="8969" width="8.6640625" style="1" customWidth="1"/>
    <col min="8970" max="8970" width="9.6640625" style="1" customWidth="1"/>
    <col min="8971" max="8971" width="10.109375" style="1" customWidth="1"/>
    <col min="8972" max="8972" width="9.33203125" style="1" customWidth="1"/>
    <col min="8973" max="8974" width="9.6640625" style="1" customWidth="1"/>
    <col min="8975" max="8976" width="9.5546875" style="1" customWidth="1"/>
    <col min="8977" max="8978" width="10" style="1" customWidth="1"/>
    <col min="8979" max="8979" width="12" style="1" customWidth="1"/>
    <col min="8980" max="8980" width="0" style="1" hidden="1" customWidth="1"/>
    <col min="8981" max="8981" width="12.109375" style="1" customWidth="1"/>
    <col min="8982" max="8982" width="11.33203125" style="1" customWidth="1"/>
    <col min="8983" max="8983" width="10.109375" style="1" customWidth="1"/>
    <col min="8984" max="9002" width="0" style="1" hidden="1" customWidth="1"/>
    <col min="9003" max="9205" width="9.109375" style="1"/>
    <col min="9206" max="9206" width="7.109375" style="1" customWidth="1"/>
    <col min="9207" max="9208" width="11.5546875" style="1" customWidth="1"/>
    <col min="9209" max="9209" width="11.6640625" style="1" customWidth="1"/>
    <col min="9210" max="9211" width="12" style="1" customWidth="1"/>
    <col min="9212" max="9212" width="11.44140625" style="1" customWidth="1"/>
    <col min="9213" max="9215" width="11.33203125" style="1" customWidth="1"/>
    <col min="9216" max="9217" width="12.5546875" style="1" customWidth="1"/>
    <col min="9218" max="9218" width="12.33203125" style="1" customWidth="1"/>
    <col min="9219" max="9220" width="11.5546875" style="1" customWidth="1"/>
    <col min="9221" max="9221" width="11.6640625" style="1" customWidth="1"/>
    <col min="9222" max="9222" width="2.109375" style="1" customWidth="1"/>
    <col min="9223" max="9223" width="8.5546875" style="1" customWidth="1"/>
    <col min="9224" max="9224" width="9.88671875" style="1" customWidth="1"/>
    <col min="9225" max="9225" width="8.6640625" style="1" customWidth="1"/>
    <col min="9226" max="9226" width="9.6640625" style="1" customWidth="1"/>
    <col min="9227" max="9227" width="10.109375" style="1" customWidth="1"/>
    <col min="9228" max="9228" width="9.33203125" style="1" customWidth="1"/>
    <col min="9229" max="9230" width="9.6640625" style="1" customWidth="1"/>
    <col min="9231" max="9232" width="9.5546875" style="1" customWidth="1"/>
    <col min="9233" max="9234" width="10" style="1" customWidth="1"/>
    <col min="9235" max="9235" width="12" style="1" customWidth="1"/>
    <col min="9236" max="9236" width="0" style="1" hidden="1" customWidth="1"/>
    <col min="9237" max="9237" width="12.109375" style="1" customWidth="1"/>
    <col min="9238" max="9238" width="11.33203125" style="1" customWidth="1"/>
    <col min="9239" max="9239" width="10.109375" style="1" customWidth="1"/>
    <col min="9240" max="9258" width="0" style="1" hidden="1" customWidth="1"/>
    <col min="9259" max="9461" width="9.109375" style="1"/>
    <col min="9462" max="9462" width="7.109375" style="1" customWidth="1"/>
    <col min="9463" max="9464" width="11.5546875" style="1" customWidth="1"/>
    <col min="9465" max="9465" width="11.6640625" style="1" customWidth="1"/>
    <col min="9466" max="9467" width="12" style="1" customWidth="1"/>
    <col min="9468" max="9468" width="11.44140625" style="1" customWidth="1"/>
    <col min="9469" max="9471" width="11.33203125" style="1" customWidth="1"/>
    <col min="9472" max="9473" width="12.5546875" style="1" customWidth="1"/>
    <col min="9474" max="9474" width="12.33203125" style="1" customWidth="1"/>
    <col min="9475" max="9476" width="11.5546875" style="1" customWidth="1"/>
    <col min="9477" max="9477" width="11.6640625" style="1" customWidth="1"/>
    <col min="9478" max="9478" width="2.109375" style="1" customWidth="1"/>
    <col min="9479" max="9479" width="8.5546875" style="1" customWidth="1"/>
    <col min="9480" max="9480" width="9.88671875" style="1" customWidth="1"/>
    <col min="9481" max="9481" width="8.6640625" style="1" customWidth="1"/>
    <col min="9482" max="9482" width="9.6640625" style="1" customWidth="1"/>
    <col min="9483" max="9483" width="10.109375" style="1" customWidth="1"/>
    <col min="9484" max="9484" width="9.33203125" style="1" customWidth="1"/>
    <col min="9485" max="9486" width="9.6640625" style="1" customWidth="1"/>
    <col min="9487" max="9488" width="9.5546875" style="1" customWidth="1"/>
    <col min="9489" max="9490" width="10" style="1" customWidth="1"/>
    <col min="9491" max="9491" width="12" style="1" customWidth="1"/>
    <col min="9492" max="9492" width="0" style="1" hidden="1" customWidth="1"/>
    <col min="9493" max="9493" width="12.109375" style="1" customWidth="1"/>
    <col min="9494" max="9494" width="11.33203125" style="1" customWidth="1"/>
    <col min="9495" max="9495" width="10.109375" style="1" customWidth="1"/>
    <col min="9496" max="9514" width="0" style="1" hidden="1" customWidth="1"/>
    <col min="9515" max="9717" width="9.109375" style="1"/>
    <col min="9718" max="9718" width="7.109375" style="1" customWidth="1"/>
    <col min="9719" max="9720" width="11.5546875" style="1" customWidth="1"/>
    <col min="9721" max="9721" width="11.6640625" style="1" customWidth="1"/>
    <col min="9722" max="9723" width="12" style="1" customWidth="1"/>
    <col min="9724" max="9724" width="11.44140625" style="1" customWidth="1"/>
    <col min="9725" max="9727" width="11.33203125" style="1" customWidth="1"/>
    <col min="9728" max="9729" width="12.5546875" style="1" customWidth="1"/>
    <col min="9730" max="9730" width="12.33203125" style="1" customWidth="1"/>
    <col min="9731" max="9732" width="11.5546875" style="1" customWidth="1"/>
    <col min="9733" max="9733" width="11.6640625" style="1" customWidth="1"/>
    <col min="9734" max="9734" width="2.109375" style="1" customWidth="1"/>
    <col min="9735" max="9735" width="8.5546875" style="1" customWidth="1"/>
    <col min="9736" max="9736" width="9.88671875" style="1" customWidth="1"/>
    <col min="9737" max="9737" width="8.6640625" style="1" customWidth="1"/>
    <col min="9738" max="9738" width="9.6640625" style="1" customWidth="1"/>
    <col min="9739" max="9739" width="10.109375" style="1" customWidth="1"/>
    <col min="9740" max="9740" width="9.33203125" style="1" customWidth="1"/>
    <col min="9741" max="9742" width="9.6640625" style="1" customWidth="1"/>
    <col min="9743" max="9744" width="9.5546875" style="1" customWidth="1"/>
    <col min="9745" max="9746" width="10" style="1" customWidth="1"/>
    <col min="9747" max="9747" width="12" style="1" customWidth="1"/>
    <col min="9748" max="9748" width="0" style="1" hidden="1" customWidth="1"/>
    <col min="9749" max="9749" width="12.109375" style="1" customWidth="1"/>
    <col min="9750" max="9750" width="11.33203125" style="1" customWidth="1"/>
    <col min="9751" max="9751" width="10.109375" style="1" customWidth="1"/>
    <col min="9752" max="9770" width="0" style="1" hidden="1" customWidth="1"/>
    <col min="9771" max="9973" width="9.109375" style="1"/>
    <col min="9974" max="9974" width="7.109375" style="1" customWidth="1"/>
    <col min="9975" max="9976" width="11.5546875" style="1" customWidth="1"/>
    <col min="9977" max="9977" width="11.6640625" style="1" customWidth="1"/>
    <col min="9978" max="9979" width="12" style="1" customWidth="1"/>
    <col min="9980" max="9980" width="11.44140625" style="1" customWidth="1"/>
    <col min="9981" max="9983" width="11.33203125" style="1" customWidth="1"/>
    <col min="9984" max="9985" width="12.5546875" style="1" customWidth="1"/>
    <col min="9986" max="9986" width="12.33203125" style="1" customWidth="1"/>
    <col min="9987" max="9988" width="11.5546875" style="1" customWidth="1"/>
    <col min="9989" max="9989" width="11.6640625" style="1" customWidth="1"/>
    <col min="9990" max="9990" width="2.109375" style="1" customWidth="1"/>
    <col min="9991" max="9991" width="8.5546875" style="1" customWidth="1"/>
    <col min="9992" max="9992" width="9.88671875" style="1" customWidth="1"/>
    <col min="9993" max="9993" width="8.6640625" style="1" customWidth="1"/>
    <col min="9994" max="9994" width="9.6640625" style="1" customWidth="1"/>
    <col min="9995" max="9995" width="10.109375" style="1" customWidth="1"/>
    <col min="9996" max="9996" width="9.33203125" style="1" customWidth="1"/>
    <col min="9997" max="9998" width="9.6640625" style="1" customWidth="1"/>
    <col min="9999" max="10000" width="9.5546875" style="1" customWidth="1"/>
    <col min="10001" max="10002" width="10" style="1" customWidth="1"/>
    <col min="10003" max="10003" width="12" style="1" customWidth="1"/>
    <col min="10004" max="10004" width="0" style="1" hidden="1" customWidth="1"/>
    <col min="10005" max="10005" width="12.109375" style="1" customWidth="1"/>
    <col min="10006" max="10006" width="11.33203125" style="1" customWidth="1"/>
    <col min="10007" max="10007" width="10.109375" style="1" customWidth="1"/>
    <col min="10008" max="10026" width="0" style="1" hidden="1" customWidth="1"/>
    <col min="10027" max="10229" width="9.109375" style="1"/>
    <col min="10230" max="10230" width="7.109375" style="1" customWidth="1"/>
    <col min="10231" max="10232" width="11.5546875" style="1" customWidth="1"/>
    <col min="10233" max="10233" width="11.6640625" style="1" customWidth="1"/>
    <col min="10234" max="10235" width="12" style="1" customWidth="1"/>
    <col min="10236" max="10236" width="11.44140625" style="1" customWidth="1"/>
    <col min="10237" max="10239" width="11.33203125" style="1" customWidth="1"/>
    <col min="10240" max="10241" width="12.5546875" style="1" customWidth="1"/>
    <col min="10242" max="10242" width="12.33203125" style="1" customWidth="1"/>
    <col min="10243" max="10244" width="11.5546875" style="1" customWidth="1"/>
    <col min="10245" max="10245" width="11.6640625" style="1" customWidth="1"/>
    <col min="10246" max="10246" width="2.109375" style="1" customWidth="1"/>
    <col min="10247" max="10247" width="8.5546875" style="1" customWidth="1"/>
    <col min="10248" max="10248" width="9.88671875" style="1" customWidth="1"/>
    <col min="10249" max="10249" width="8.6640625" style="1" customWidth="1"/>
    <col min="10250" max="10250" width="9.6640625" style="1" customWidth="1"/>
    <col min="10251" max="10251" width="10.109375" style="1" customWidth="1"/>
    <col min="10252" max="10252" width="9.33203125" style="1" customWidth="1"/>
    <col min="10253" max="10254" width="9.6640625" style="1" customWidth="1"/>
    <col min="10255" max="10256" width="9.5546875" style="1" customWidth="1"/>
    <col min="10257" max="10258" width="10" style="1" customWidth="1"/>
    <col min="10259" max="10259" width="12" style="1" customWidth="1"/>
    <col min="10260" max="10260" width="0" style="1" hidden="1" customWidth="1"/>
    <col min="10261" max="10261" width="12.109375" style="1" customWidth="1"/>
    <col min="10262" max="10262" width="11.33203125" style="1" customWidth="1"/>
    <col min="10263" max="10263" width="10.109375" style="1" customWidth="1"/>
    <col min="10264" max="10282" width="0" style="1" hidden="1" customWidth="1"/>
    <col min="10283" max="10485" width="9.109375" style="1"/>
    <col min="10486" max="10486" width="7.109375" style="1" customWidth="1"/>
    <col min="10487" max="10488" width="11.5546875" style="1" customWidth="1"/>
    <col min="10489" max="10489" width="11.6640625" style="1" customWidth="1"/>
    <col min="10490" max="10491" width="12" style="1" customWidth="1"/>
    <col min="10492" max="10492" width="11.44140625" style="1" customWidth="1"/>
    <col min="10493" max="10495" width="11.33203125" style="1" customWidth="1"/>
    <col min="10496" max="10497" width="12.5546875" style="1" customWidth="1"/>
    <col min="10498" max="10498" width="12.33203125" style="1" customWidth="1"/>
    <col min="10499" max="10500" width="11.5546875" style="1" customWidth="1"/>
    <col min="10501" max="10501" width="11.6640625" style="1" customWidth="1"/>
    <col min="10502" max="10502" width="2.109375" style="1" customWidth="1"/>
    <col min="10503" max="10503" width="8.5546875" style="1" customWidth="1"/>
    <col min="10504" max="10504" width="9.88671875" style="1" customWidth="1"/>
    <col min="10505" max="10505" width="8.6640625" style="1" customWidth="1"/>
    <col min="10506" max="10506" width="9.6640625" style="1" customWidth="1"/>
    <col min="10507" max="10507" width="10.109375" style="1" customWidth="1"/>
    <col min="10508" max="10508" width="9.33203125" style="1" customWidth="1"/>
    <col min="10509" max="10510" width="9.6640625" style="1" customWidth="1"/>
    <col min="10511" max="10512" width="9.5546875" style="1" customWidth="1"/>
    <col min="10513" max="10514" width="10" style="1" customWidth="1"/>
    <col min="10515" max="10515" width="12" style="1" customWidth="1"/>
    <col min="10516" max="10516" width="0" style="1" hidden="1" customWidth="1"/>
    <col min="10517" max="10517" width="12.109375" style="1" customWidth="1"/>
    <col min="10518" max="10518" width="11.33203125" style="1" customWidth="1"/>
    <col min="10519" max="10519" width="10.109375" style="1" customWidth="1"/>
    <col min="10520" max="10538" width="0" style="1" hidden="1" customWidth="1"/>
    <col min="10539" max="10741" width="9.109375" style="1"/>
    <col min="10742" max="10742" width="7.109375" style="1" customWidth="1"/>
    <col min="10743" max="10744" width="11.5546875" style="1" customWidth="1"/>
    <col min="10745" max="10745" width="11.6640625" style="1" customWidth="1"/>
    <col min="10746" max="10747" width="12" style="1" customWidth="1"/>
    <col min="10748" max="10748" width="11.44140625" style="1" customWidth="1"/>
    <col min="10749" max="10751" width="11.33203125" style="1" customWidth="1"/>
    <col min="10752" max="10753" width="12.5546875" style="1" customWidth="1"/>
    <col min="10754" max="10754" width="12.33203125" style="1" customWidth="1"/>
    <col min="10755" max="10756" width="11.5546875" style="1" customWidth="1"/>
    <col min="10757" max="10757" width="11.6640625" style="1" customWidth="1"/>
    <col min="10758" max="10758" width="2.109375" style="1" customWidth="1"/>
    <col min="10759" max="10759" width="8.5546875" style="1" customWidth="1"/>
    <col min="10760" max="10760" width="9.88671875" style="1" customWidth="1"/>
    <col min="10761" max="10761" width="8.6640625" style="1" customWidth="1"/>
    <col min="10762" max="10762" width="9.6640625" style="1" customWidth="1"/>
    <col min="10763" max="10763" width="10.109375" style="1" customWidth="1"/>
    <col min="10764" max="10764" width="9.33203125" style="1" customWidth="1"/>
    <col min="10765" max="10766" width="9.6640625" style="1" customWidth="1"/>
    <col min="10767" max="10768" width="9.5546875" style="1" customWidth="1"/>
    <col min="10769" max="10770" width="10" style="1" customWidth="1"/>
    <col min="10771" max="10771" width="12" style="1" customWidth="1"/>
    <col min="10772" max="10772" width="0" style="1" hidden="1" customWidth="1"/>
    <col min="10773" max="10773" width="12.109375" style="1" customWidth="1"/>
    <col min="10774" max="10774" width="11.33203125" style="1" customWidth="1"/>
    <col min="10775" max="10775" width="10.109375" style="1" customWidth="1"/>
    <col min="10776" max="10794" width="0" style="1" hidden="1" customWidth="1"/>
    <col min="10795" max="10997" width="9.109375" style="1"/>
    <col min="10998" max="10998" width="7.109375" style="1" customWidth="1"/>
    <col min="10999" max="11000" width="11.5546875" style="1" customWidth="1"/>
    <col min="11001" max="11001" width="11.6640625" style="1" customWidth="1"/>
    <col min="11002" max="11003" width="12" style="1" customWidth="1"/>
    <col min="11004" max="11004" width="11.44140625" style="1" customWidth="1"/>
    <col min="11005" max="11007" width="11.33203125" style="1" customWidth="1"/>
    <col min="11008" max="11009" width="12.5546875" style="1" customWidth="1"/>
    <col min="11010" max="11010" width="12.33203125" style="1" customWidth="1"/>
    <col min="11011" max="11012" width="11.5546875" style="1" customWidth="1"/>
    <col min="11013" max="11013" width="11.6640625" style="1" customWidth="1"/>
    <col min="11014" max="11014" width="2.109375" style="1" customWidth="1"/>
    <col min="11015" max="11015" width="8.5546875" style="1" customWidth="1"/>
    <col min="11016" max="11016" width="9.88671875" style="1" customWidth="1"/>
    <col min="11017" max="11017" width="8.6640625" style="1" customWidth="1"/>
    <col min="11018" max="11018" width="9.6640625" style="1" customWidth="1"/>
    <col min="11019" max="11019" width="10.109375" style="1" customWidth="1"/>
    <col min="11020" max="11020" width="9.33203125" style="1" customWidth="1"/>
    <col min="11021" max="11022" width="9.6640625" style="1" customWidth="1"/>
    <col min="11023" max="11024" width="9.5546875" style="1" customWidth="1"/>
    <col min="11025" max="11026" width="10" style="1" customWidth="1"/>
    <col min="11027" max="11027" width="12" style="1" customWidth="1"/>
    <col min="11028" max="11028" width="0" style="1" hidden="1" customWidth="1"/>
    <col min="11029" max="11029" width="12.109375" style="1" customWidth="1"/>
    <col min="11030" max="11030" width="11.33203125" style="1" customWidth="1"/>
    <col min="11031" max="11031" width="10.109375" style="1" customWidth="1"/>
    <col min="11032" max="11050" width="0" style="1" hidden="1" customWidth="1"/>
    <col min="11051" max="11253" width="9.109375" style="1"/>
    <col min="11254" max="11254" width="7.109375" style="1" customWidth="1"/>
    <col min="11255" max="11256" width="11.5546875" style="1" customWidth="1"/>
    <col min="11257" max="11257" width="11.6640625" style="1" customWidth="1"/>
    <col min="11258" max="11259" width="12" style="1" customWidth="1"/>
    <col min="11260" max="11260" width="11.44140625" style="1" customWidth="1"/>
    <col min="11261" max="11263" width="11.33203125" style="1" customWidth="1"/>
    <col min="11264" max="11265" width="12.5546875" style="1" customWidth="1"/>
    <col min="11266" max="11266" width="12.33203125" style="1" customWidth="1"/>
    <col min="11267" max="11268" width="11.5546875" style="1" customWidth="1"/>
    <col min="11269" max="11269" width="11.6640625" style="1" customWidth="1"/>
    <col min="11270" max="11270" width="2.109375" style="1" customWidth="1"/>
    <col min="11271" max="11271" width="8.5546875" style="1" customWidth="1"/>
    <col min="11272" max="11272" width="9.88671875" style="1" customWidth="1"/>
    <col min="11273" max="11273" width="8.6640625" style="1" customWidth="1"/>
    <col min="11274" max="11274" width="9.6640625" style="1" customWidth="1"/>
    <col min="11275" max="11275" width="10.109375" style="1" customWidth="1"/>
    <col min="11276" max="11276" width="9.33203125" style="1" customWidth="1"/>
    <col min="11277" max="11278" width="9.6640625" style="1" customWidth="1"/>
    <col min="11279" max="11280" width="9.5546875" style="1" customWidth="1"/>
    <col min="11281" max="11282" width="10" style="1" customWidth="1"/>
    <col min="11283" max="11283" width="12" style="1" customWidth="1"/>
    <col min="11284" max="11284" width="0" style="1" hidden="1" customWidth="1"/>
    <col min="11285" max="11285" width="12.109375" style="1" customWidth="1"/>
    <col min="11286" max="11286" width="11.33203125" style="1" customWidth="1"/>
    <col min="11287" max="11287" width="10.109375" style="1" customWidth="1"/>
    <col min="11288" max="11306" width="0" style="1" hidden="1" customWidth="1"/>
    <col min="11307" max="11509" width="9.109375" style="1"/>
    <col min="11510" max="11510" width="7.109375" style="1" customWidth="1"/>
    <col min="11511" max="11512" width="11.5546875" style="1" customWidth="1"/>
    <col min="11513" max="11513" width="11.6640625" style="1" customWidth="1"/>
    <col min="11514" max="11515" width="12" style="1" customWidth="1"/>
    <col min="11516" max="11516" width="11.44140625" style="1" customWidth="1"/>
    <col min="11517" max="11519" width="11.33203125" style="1" customWidth="1"/>
    <col min="11520" max="11521" width="12.5546875" style="1" customWidth="1"/>
    <col min="11522" max="11522" width="12.33203125" style="1" customWidth="1"/>
    <col min="11523" max="11524" width="11.5546875" style="1" customWidth="1"/>
    <col min="11525" max="11525" width="11.6640625" style="1" customWidth="1"/>
    <col min="11526" max="11526" width="2.109375" style="1" customWidth="1"/>
    <col min="11527" max="11527" width="8.5546875" style="1" customWidth="1"/>
    <col min="11528" max="11528" width="9.88671875" style="1" customWidth="1"/>
    <col min="11529" max="11529" width="8.6640625" style="1" customWidth="1"/>
    <col min="11530" max="11530" width="9.6640625" style="1" customWidth="1"/>
    <col min="11531" max="11531" width="10.109375" style="1" customWidth="1"/>
    <col min="11532" max="11532" width="9.33203125" style="1" customWidth="1"/>
    <col min="11533" max="11534" width="9.6640625" style="1" customWidth="1"/>
    <col min="11535" max="11536" width="9.5546875" style="1" customWidth="1"/>
    <col min="11537" max="11538" width="10" style="1" customWidth="1"/>
    <col min="11539" max="11539" width="12" style="1" customWidth="1"/>
    <col min="11540" max="11540" width="0" style="1" hidden="1" customWidth="1"/>
    <col min="11541" max="11541" width="12.109375" style="1" customWidth="1"/>
    <col min="11542" max="11542" width="11.33203125" style="1" customWidth="1"/>
    <col min="11543" max="11543" width="10.109375" style="1" customWidth="1"/>
    <col min="11544" max="11562" width="0" style="1" hidden="1" customWidth="1"/>
    <col min="11563" max="11765" width="9.109375" style="1"/>
    <col min="11766" max="11766" width="7.109375" style="1" customWidth="1"/>
    <col min="11767" max="11768" width="11.5546875" style="1" customWidth="1"/>
    <col min="11769" max="11769" width="11.6640625" style="1" customWidth="1"/>
    <col min="11770" max="11771" width="12" style="1" customWidth="1"/>
    <col min="11772" max="11772" width="11.44140625" style="1" customWidth="1"/>
    <col min="11773" max="11775" width="11.33203125" style="1" customWidth="1"/>
    <col min="11776" max="11777" width="12.5546875" style="1" customWidth="1"/>
    <col min="11778" max="11778" width="12.33203125" style="1" customWidth="1"/>
    <col min="11779" max="11780" width="11.5546875" style="1" customWidth="1"/>
    <col min="11781" max="11781" width="11.6640625" style="1" customWidth="1"/>
    <col min="11782" max="11782" width="2.109375" style="1" customWidth="1"/>
    <col min="11783" max="11783" width="8.5546875" style="1" customWidth="1"/>
    <col min="11784" max="11784" width="9.88671875" style="1" customWidth="1"/>
    <col min="11785" max="11785" width="8.6640625" style="1" customWidth="1"/>
    <col min="11786" max="11786" width="9.6640625" style="1" customWidth="1"/>
    <col min="11787" max="11787" width="10.109375" style="1" customWidth="1"/>
    <col min="11788" max="11788" width="9.33203125" style="1" customWidth="1"/>
    <col min="11789" max="11790" width="9.6640625" style="1" customWidth="1"/>
    <col min="11791" max="11792" width="9.5546875" style="1" customWidth="1"/>
    <col min="11793" max="11794" width="10" style="1" customWidth="1"/>
    <col min="11795" max="11795" width="12" style="1" customWidth="1"/>
    <col min="11796" max="11796" width="0" style="1" hidden="1" customWidth="1"/>
    <col min="11797" max="11797" width="12.109375" style="1" customWidth="1"/>
    <col min="11798" max="11798" width="11.33203125" style="1" customWidth="1"/>
    <col min="11799" max="11799" width="10.109375" style="1" customWidth="1"/>
    <col min="11800" max="11818" width="0" style="1" hidden="1" customWidth="1"/>
    <col min="11819" max="12021" width="9.109375" style="1"/>
    <col min="12022" max="12022" width="7.109375" style="1" customWidth="1"/>
    <col min="12023" max="12024" width="11.5546875" style="1" customWidth="1"/>
    <col min="12025" max="12025" width="11.6640625" style="1" customWidth="1"/>
    <col min="12026" max="12027" width="12" style="1" customWidth="1"/>
    <col min="12028" max="12028" width="11.44140625" style="1" customWidth="1"/>
    <col min="12029" max="12031" width="11.33203125" style="1" customWidth="1"/>
    <col min="12032" max="12033" width="12.5546875" style="1" customWidth="1"/>
    <col min="12034" max="12034" width="12.33203125" style="1" customWidth="1"/>
    <col min="12035" max="12036" width="11.5546875" style="1" customWidth="1"/>
    <col min="12037" max="12037" width="11.6640625" style="1" customWidth="1"/>
    <col min="12038" max="12038" width="2.109375" style="1" customWidth="1"/>
    <col min="12039" max="12039" width="8.5546875" style="1" customWidth="1"/>
    <col min="12040" max="12040" width="9.88671875" style="1" customWidth="1"/>
    <col min="12041" max="12041" width="8.6640625" style="1" customWidth="1"/>
    <col min="12042" max="12042" width="9.6640625" style="1" customWidth="1"/>
    <col min="12043" max="12043" width="10.109375" style="1" customWidth="1"/>
    <col min="12044" max="12044" width="9.33203125" style="1" customWidth="1"/>
    <col min="12045" max="12046" width="9.6640625" style="1" customWidth="1"/>
    <col min="12047" max="12048" width="9.5546875" style="1" customWidth="1"/>
    <col min="12049" max="12050" width="10" style="1" customWidth="1"/>
    <col min="12051" max="12051" width="12" style="1" customWidth="1"/>
    <col min="12052" max="12052" width="0" style="1" hidden="1" customWidth="1"/>
    <col min="12053" max="12053" width="12.109375" style="1" customWidth="1"/>
    <col min="12054" max="12054" width="11.33203125" style="1" customWidth="1"/>
    <col min="12055" max="12055" width="10.109375" style="1" customWidth="1"/>
    <col min="12056" max="12074" width="0" style="1" hidden="1" customWidth="1"/>
    <col min="12075" max="12277" width="9.109375" style="1"/>
    <col min="12278" max="12278" width="7.109375" style="1" customWidth="1"/>
    <col min="12279" max="12280" width="11.5546875" style="1" customWidth="1"/>
    <col min="12281" max="12281" width="11.6640625" style="1" customWidth="1"/>
    <col min="12282" max="12283" width="12" style="1" customWidth="1"/>
    <col min="12284" max="12284" width="11.44140625" style="1" customWidth="1"/>
    <col min="12285" max="12287" width="11.33203125" style="1" customWidth="1"/>
    <col min="12288" max="12289" width="12.5546875" style="1" customWidth="1"/>
    <col min="12290" max="12290" width="12.33203125" style="1" customWidth="1"/>
    <col min="12291" max="12292" width="11.5546875" style="1" customWidth="1"/>
    <col min="12293" max="12293" width="11.6640625" style="1" customWidth="1"/>
    <col min="12294" max="12294" width="2.109375" style="1" customWidth="1"/>
    <col min="12295" max="12295" width="8.5546875" style="1" customWidth="1"/>
    <col min="12296" max="12296" width="9.88671875" style="1" customWidth="1"/>
    <col min="12297" max="12297" width="8.6640625" style="1" customWidth="1"/>
    <col min="12298" max="12298" width="9.6640625" style="1" customWidth="1"/>
    <col min="12299" max="12299" width="10.109375" style="1" customWidth="1"/>
    <col min="12300" max="12300" width="9.33203125" style="1" customWidth="1"/>
    <col min="12301" max="12302" width="9.6640625" style="1" customWidth="1"/>
    <col min="12303" max="12304" width="9.5546875" style="1" customWidth="1"/>
    <col min="12305" max="12306" width="10" style="1" customWidth="1"/>
    <col min="12307" max="12307" width="12" style="1" customWidth="1"/>
    <col min="12308" max="12308" width="0" style="1" hidden="1" customWidth="1"/>
    <col min="12309" max="12309" width="12.109375" style="1" customWidth="1"/>
    <col min="12310" max="12310" width="11.33203125" style="1" customWidth="1"/>
    <col min="12311" max="12311" width="10.109375" style="1" customWidth="1"/>
    <col min="12312" max="12330" width="0" style="1" hidden="1" customWidth="1"/>
    <col min="12331" max="12533" width="9.109375" style="1"/>
    <col min="12534" max="12534" width="7.109375" style="1" customWidth="1"/>
    <col min="12535" max="12536" width="11.5546875" style="1" customWidth="1"/>
    <col min="12537" max="12537" width="11.6640625" style="1" customWidth="1"/>
    <col min="12538" max="12539" width="12" style="1" customWidth="1"/>
    <col min="12540" max="12540" width="11.44140625" style="1" customWidth="1"/>
    <col min="12541" max="12543" width="11.33203125" style="1" customWidth="1"/>
    <col min="12544" max="12545" width="12.5546875" style="1" customWidth="1"/>
    <col min="12546" max="12546" width="12.33203125" style="1" customWidth="1"/>
    <col min="12547" max="12548" width="11.5546875" style="1" customWidth="1"/>
    <col min="12549" max="12549" width="11.6640625" style="1" customWidth="1"/>
    <col min="12550" max="12550" width="2.109375" style="1" customWidth="1"/>
    <col min="12551" max="12551" width="8.5546875" style="1" customWidth="1"/>
    <col min="12552" max="12552" width="9.88671875" style="1" customWidth="1"/>
    <col min="12553" max="12553" width="8.6640625" style="1" customWidth="1"/>
    <col min="12554" max="12554" width="9.6640625" style="1" customWidth="1"/>
    <col min="12555" max="12555" width="10.109375" style="1" customWidth="1"/>
    <col min="12556" max="12556" width="9.33203125" style="1" customWidth="1"/>
    <col min="12557" max="12558" width="9.6640625" style="1" customWidth="1"/>
    <col min="12559" max="12560" width="9.5546875" style="1" customWidth="1"/>
    <col min="12561" max="12562" width="10" style="1" customWidth="1"/>
    <col min="12563" max="12563" width="12" style="1" customWidth="1"/>
    <col min="12564" max="12564" width="0" style="1" hidden="1" customWidth="1"/>
    <col min="12565" max="12565" width="12.109375" style="1" customWidth="1"/>
    <col min="12566" max="12566" width="11.33203125" style="1" customWidth="1"/>
    <col min="12567" max="12567" width="10.109375" style="1" customWidth="1"/>
    <col min="12568" max="12586" width="0" style="1" hidden="1" customWidth="1"/>
    <col min="12587" max="12789" width="9.109375" style="1"/>
    <col min="12790" max="12790" width="7.109375" style="1" customWidth="1"/>
    <col min="12791" max="12792" width="11.5546875" style="1" customWidth="1"/>
    <col min="12793" max="12793" width="11.6640625" style="1" customWidth="1"/>
    <col min="12794" max="12795" width="12" style="1" customWidth="1"/>
    <col min="12796" max="12796" width="11.44140625" style="1" customWidth="1"/>
    <col min="12797" max="12799" width="11.33203125" style="1" customWidth="1"/>
    <col min="12800" max="12801" width="12.5546875" style="1" customWidth="1"/>
    <col min="12802" max="12802" width="12.33203125" style="1" customWidth="1"/>
    <col min="12803" max="12804" width="11.5546875" style="1" customWidth="1"/>
    <col min="12805" max="12805" width="11.6640625" style="1" customWidth="1"/>
    <col min="12806" max="12806" width="2.109375" style="1" customWidth="1"/>
    <col min="12807" max="12807" width="8.5546875" style="1" customWidth="1"/>
    <col min="12808" max="12808" width="9.88671875" style="1" customWidth="1"/>
    <col min="12809" max="12809" width="8.6640625" style="1" customWidth="1"/>
    <col min="12810" max="12810" width="9.6640625" style="1" customWidth="1"/>
    <col min="12811" max="12811" width="10.109375" style="1" customWidth="1"/>
    <col min="12812" max="12812" width="9.33203125" style="1" customWidth="1"/>
    <col min="12813" max="12814" width="9.6640625" style="1" customWidth="1"/>
    <col min="12815" max="12816" width="9.5546875" style="1" customWidth="1"/>
    <col min="12817" max="12818" width="10" style="1" customWidth="1"/>
    <col min="12819" max="12819" width="12" style="1" customWidth="1"/>
    <col min="12820" max="12820" width="0" style="1" hidden="1" customWidth="1"/>
    <col min="12821" max="12821" width="12.109375" style="1" customWidth="1"/>
    <col min="12822" max="12822" width="11.33203125" style="1" customWidth="1"/>
    <col min="12823" max="12823" width="10.109375" style="1" customWidth="1"/>
    <col min="12824" max="12842" width="0" style="1" hidden="1" customWidth="1"/>
    <col min="12843" max="13045" width="9.109375" style="1"/>
    <col min="13046" max="13046" width="7.109375" style="1" customWidth="1"/>
    <col min="13047" max="13048" width="11.5546875" style="1" customWidth="1"/>
    <col min="13049" max="13049" width="11.6640625" style="1" customWidth="1"/>
    <col min="13050" max="13051" width="12" style="1" customWidth="1"/>
    <col min="13052" max="13052" width="11.44140625" style="1" customWidth="1"/>
    <col min="13053" max="13055" width="11.33203125" style="1" customWidth="1"/>
    <col min="13056" max="13057" width="12.5546875" style="1" customWidth="1"/>
    <col min="13058" max="13058" width="12.33203125" style="1" customWidth="1"/>
    <col min="13059" max="13060" width="11.5546875" style="1" customWidth="1"/>
    <col min="13061" max="13061" width="11.6640625" style="1" customWidth="1"/>
    <col min="13062" max="13062" width="2.109375" style="1" customWidth="1"/>
    <col min="13063" max="13063" width="8.5546875" style="1" customWidth="1"/>
    <col min="13064" max="13064" width="9.88671875" style="1" customWidth="1"/>
    <col min="13065" max="13065" width="8.6640625" style="1" customWidth="1"/>
    <col min="13066" max="13066" width="9.6640625" style="1" customWidth="1"/>
    <col min="13067" max="13067" width="10.109375" style="1" customWidth="1"/>
    <col min="13068" max="13068" width="9.33203125" style="1" customWidth="1"/>
    <col min="13069" max="13070" width="9.6640625" style="1" customWidth="1"/>
    <col min="13071" max="13072" width="9.5546875" style="1" customWidth="1"/>
    <col min="13073" max="13074" width="10" style="1" customWidth="1"/>
    <col min="13075" max="13075" width="12" style="1" customWidth="1"/>
    <col min="13076" max="13076" width="0" style="1" hidden="1" customWidth="1"/>
    <col min="13077" max="13077" width="12.109375" style="1" customWidth="1"/>
    <col min="13078" max="13078" width="11.33203125" style="1" customWidth="1"/>
    <col min="13079" max="13079" width="10.109375" style="1" customWidth="1"/>
    <col min="13080" max="13098" width="0" style="1" hidden="1" customWidth="1"/>
    <col min="13099" max="13301" width="9.109375" style="1"/>
    <col min="13302" max="13302" width="7.109375" style="1" customWidth="1"/>
    <col min="13303" max="13304" width="11.5546875" style="1" customWidth="1"/>
    <col min="13305" max="13305" width="11.6640625" style="1" customWidth="1"/>
    <col min="13306" max="13307" width="12" style="1" customWidth="1"/>
    <col min="13308" max="13308" width="11.44140625" style="1" customWidth="1"/>
    <col min="13309" max="13311" width="11.33203125" style="1" customWidth="1"/>
    <col min="13312" max="13313" width="12.5546875" style="1" customWidth="1"/>
    <col min="13314" max="13314" width="12.33203125" style="1" customWidth="1"/>
    <col min="13315" max="13316" width="11.5546875" style="1" customWidth="1"/>
    <col min="13317" max="13317" width="11.6640625" style="1" customWidth="1"/>
    <col min="13318" max="13318" width="2.109375" style="1" customWidth="1"/>
    <col min="13319" max="13319" width="8.5546875" style="1" customWidth="1"/>
    <col min="13320" max="13320" width="9.88671875" style="1" customWidth="1"/>
    <col min="13321" max="13321" width="8.6640625" style="1" customWidth="1"/>
    <col min="13322" max="13322" width="9.6640625" style="1" customWidth="1"/>
    <col min="13323" max="13323" width="10.109375" style="1" customWidth="1"/>
    <col min="13324" max="13324" width="9.33203125" style="1" customWidth="1"/>
    <col min="13325" max="13326" width="9.6640625" style="1" customWidth="1"/>
    <col min="13327" max="13328" width="9.5546875" style="1" customWidth="1"/>
    <col min="13329" max="13330" width="10" style="1" customWidth="1"/>
    <col min="13331" max="13331" width="12" style="1" customWidth="1"/>
    <col min="13332" max="13332" width="0" style="1" hidden="1" customWidth="1"/>
    <col min="13333" max="13333" width="12.109375" style="1" customWidth="1"/>
    <col min="13334" max="13334" width="11.33203125" style="1" customWidth="1"/>
    <col min="13335" max="13335" width="10.109375" style="1" customWidth="1"/>
    <col min="13336" max="13354" width="0" style="1" hidden="1" customWidth="1"/>
    <col min="13355" max="13557" width="9.109375" style="1"/>
    <col min="13558" max="13558" width="7.109375" style="1" customWidth="1"/>
    <col min="13559" max="13560" width="11.5546875" style="1" customWidth="1"/>
    <col min="13561" max="13561" width="11.6640625" style="1" customWidth="1"/>
    <col min="13562" max="13563" width="12" style="1" customWidth="1"/>
    <col min="13564" max="13564" width="11.44140625" style="1" customWidth="1"/>
    <col min="13565" max="13567" width="11.33203125" style="1" customWidth="1"/>
    <col min="13568" max="13569" width="12.5546875" style="1" customWidth="1"/>
    <col min="13570" max="13570" width="12.33203125" style="1" customWidth="1"/>
    <col min="13571" max="13572" width="11.5546875" style="1" customWidth="1"/>
    <col min="13573" max="13573" width="11.6640625" style="1" customWidth="1"/>
    <col min="13574" max="13574" width="2.109375" style="1" customWidth="1"/>
    <col min="13575" max="13575" width="8.5546875" style="1" customWidth="1"/>
    <col min="13576" max="13576" width="9.88671875" style="1" customWidth="1"/>
    <col min="13577" max="13577" width="8.6640625" style="1" customWidth="1"/>
    <col min="13578" max="13578" width="9.6640625" style="1" customWidth="1"/>
    <col min="13579" max="13579" width="10.109375" style="1" customWidth="1"/>
    <col min="13580" max="13580" width="9.33203125" style="1" customWidth="1"/>
    <col min="13581" max="13582" width="9.6640625" style="1" customWidth="1"/>
    <col min="13583" max="13584" width="9.5546875" style="1" customWidth="1"/>
    <col min="13585" max="13586" width="10" style="1" customWidth="1"/>
    <col min="13587" max="13587" width="12" style="1" customWidth="1"/>
    <col min="13588" max="13588" width="0" style="1" hidden="1" customWidth="1"/>
    <col min="13589" max="13589" width="12.109375" style="1" customWidth="1"/>
    <col min="13590" max="13590" width="11.33203125" style="1" customWidth="1"/>
    <col min="13591" max="13591" width="10.109375" style="1" customWidth="1"/>
    <col min="13592" max="13610" width="0" style="1" hidden="1" customWidth="1"/>
    <col min="13611" max="13813" width="9.109375" style="1"/>
    <col min="13814" max="13814" width="7.109375" style="1" customWidth="1"/>
    <col min="13815" max="13816" width="11.5546875" style="1" customWidth="1"/>
    <col min="13817" max="13817" width="11.6640625" style="1" customWidth="1"/>
    <col min="13818" max="13819" width="12" style="1" customWidth="1"/>
    <col min="13820" max="13820" width="11.44140625" style="1" customWidth="1"/>
    <col min="13821" max="13823" width="11.33203125" style="1" customWidth="1"/>
    <col min="13824" max="13825" width="12.5546875" style="1" customWidth="1"/>
    <col min="13826" max="13826" width="12.33203125" style="1" customWidth="1"/>
    <col min="13827" max="13828" width="11.5546875" style="1" customWidth="1"/>
    <col min="13829" max="13829" width="11.6640625" style="1" customWidth="1"/>
    <col min="13830" max="13830" width="2.109375" style="1" customWidth="1"/>
    <col min="13831" max="13831" width="8.5546875" style="1" customWidth="1"/>
    <col min="13832" max="13832" width="9.88671875" style="1" customWidth="1"/>
    <col min="13833" max="13833" width="8.6640625" style="1" customWidth="1"/>
    <col min="13834" max="13834" width="9.6640625" style="1" customWidth="1"/>
    <col min="13835" max="13835" width="10.109375" style="1" customWidth="1"/>
    <col min="13836" max="13836" width="9.33203125" style="1" customWidth="1"/>
    <col min="13837" max="13838" width="9.6640625" style="1" customWidth="1"/>
    <col min="13839" max="13840" width="9.5546875" style="1" customWidth="1"/>
    <col min="13841" max="13842" width="10" style="1" customWidth="1"/>
    <col min="13843" max="13843" width="12" style="1" customWidth="1"/>
    <col min="13844" max="13844" width="0" style="1" hidden="1" customWidth="1"/>
    <col min="13845" max="13845" width="12.109375" style="1" customWidth="1"/>
    <col min="13846" max="13846" width="11.33203125" style="1" customWidth="1"/>
    <col min="13847" max="13847" width="10.109375" style="1" customWidth="1"/>
    <col min="13848" max="13866" width="0" style="1" hidden="1" customWidth="1"/>
    <col min="13867" max="14069" width="9.109375" style="1"/>
    <col min="14070" max="14070" width="7.109375" style="1" customWidth="1"/>
    <col min="14071" max="14072" width="11.5546875" style="1" customWidth="1"/>
    <col min="14073" max="14073" width="11.6640625" style="1" customWidth="1"/>
    <col min="14074" max="14075" width="12" style="1" customWidth="1"/>
    <col min="14076" max="14076" width="11.44140625" style="1" customWidth="1"/>
    <col min="14077" max="14079" width="11.33203125" style="1" customWidth="1"/>
    <col min="14080" max="14081" width="12.5546875" style="1" customWidth="1"/>
    <col min="14082" max="14082" width="12.33203125" style="1" customWidth="1"/>
    <col min="14083" max="14084" width="11.5546875" style="1" customWidth="1"/>
    <col min="14085" max="14085" width="11.6640625" style="1" customWidth="1"/>
    <col min="14086" max="14086" width="2.109375" style="1" customWidth="1"/>
    <col min="14087" max="14087" width="8.5546875" style="1" customWidth="1"/>
    <col min="14088" max="14088" width="9.88671875" style="1" customWidth="1"/>
    <col min="14089" max="14089" width="8.6640625" style="1" customWidth="1"/>
    <col min="14090" max="14090" width="9.6640625" style="1" customWidth="1"/>
    <col min="14091" max="14091" width="10.109375" style="1" customWidth="1"/>
    <col min="14092" max="14092" width="9.33203125" style="1" customWidth="1"/>
    <col min="14093" max="14094" width="9.6640625" style="1" customWidth="1"/>
    <col min="14095" max="14096" width="9.5546875" style="1" customWidth="1"/>
    <col min="14097" max="14098" width="10" style="1" customWidth="1"/>
    <col min="14099" max="14099" width="12" style="1" customWidth="1"/>
    <col min="14100" max="14100" width="0" style="1" hidden="1" customWidth="1"/>
    <col min="14101" max="14101" width="12.109375" style="1" customWidth="1"/>
    <col min="14102" max="14102" width="11.33203125" style="1" customWidth="1"/>
    <col min="14103" max="14103" width="10.109375" style="1" customWidth="1"/>
    <col min="14104" max="14122" width="0" style="1" hidden="1" customWidth="1"/>
    <col min="14123" max="14325" width="9.109375" style="1"/>
    <col min="14326" max="14326" width="7.109375" style="1" customWidth="1"/>
    <col min="14327" max="14328" width="11.5546875" style="1" customWidth="1"/>
    <col min="14329" max="14329" width="11.6640625" style="1" customWidth="1"/>
    <col min="14330" max="14331" width="12" style="1" customWidth="1"/>
    <col min="14332" max="14332" width="11.44140625" style="1" customWidth="1"/>
    <col min="14333" max="14335" width="11.33203125" style="1" customWidth="1"/>
    <col min="14336" max="14337" width="12.5546875" style="1" customWidth="1"/>
    <col min="14338" max="14338" width="12.33203125" style="1" customWidth="1"/>
    <col min="14339" max="14340" width="11.5546875" style="1" customWidth="1"/>
    <col min="14341" max="14341" width="11.6640625" style="1" customWidth="1"/>
    <col min="14342" max="14342" width="2.109375" style="1" customWidth="1"/>
    <col min="14343" max="14343" width="8.5546875" style="1" customWidth="1"/>
    <col min="14344" max="14344" width="9.88671875" style="1" customWidth="1"/>
    <col min="14345" max="14345" width="8.6640625" style="1" customWidth="1"/>
    <col min="14346" max="14346" width="9.6640625" style="1" customWidth="1"/>
    <col min="14347" max="14347" width="10.109375" style="1" customWidth="1"/>
    <col min="14348" max="14348" width="9.33203125" style="1" customWidth="1"/>
    <col min="14349" max="14350" width="9.6640625" style="1" customWidth="1"/>
    <col min="14351" max="14352" width="9.5546875" style="1" customWidth="1"/>
    <col min="14353" max="14354" width="10" style="1" customWidth="1"/>
    <col min="14355" max="14355" width="12" style="1" customWidth="1"/>
    <col min="14356" max="14356" width="0" style="1" hidden="1" customWidth="1"/>
    <col min="14357" max="14357" width="12.109375" style="1" customWidth="1"/>
    <col min="14358" max="14358" width="11.33203125" style="1" customWidth="1"/>
    <col min="14359" max="14359" width="10.109375" style="1" customWidth="1"/>
    <col min="14360" max="14378" width="0" style="1" hidden="1" customWidth="1"/>
    <col min="14379" max="14581" width="9.109375" style="1"/>
    <col min="14582" max="14582" width="7.109375" style="1" customWidth="1"/>
    <col min="14583" max="14584" width="11.5546875" style="1" customWidth="1"/>
    <col min="14585" max="14585" width="11.6640625" style="1" customWidth="1"/>
    <col min="14586" max="14587" width="12" style="1" customWidth="1"/>
    <col min="14588" max="14588" width="11.44140625" style="1" customWidth="1"/>
    <col min="14589" max="14591" width="11.33203125" style="1" customWidth="1"/>
    <col min="14592" max="14593" width="12.5546875" style="1" customWidth="1"/>
    <col min="14594" max="14594" width="12.33203125" style="1" customWidth="1"/>
    <col min="14595" max="14596" width="11.5546875" style="1" customWidth="1"/>
    <col min="14597" max="14597" width="11.6640625" style="1" customWidth="1"/>
    <col min="14598" max="14598" width="2.109375" style="1" customWidth="1"/>
    <col min="14599" max="14599" width="8.5546875" style="1" customWidth="1"/>
    <col min="14600" max="14600" width="9.88671875" style="1" customWidth="1"/>
    <col min="14601" max="14601" width="8.6640625" style="1" customWidth="1"/>
    <col min="14602" max="14602" width="9.6640625" style="1" customWidth="1"/>
    <col min="14603" max="14603" width="10.109375" style="1" customWidth="1"/>
    <col min="14604" max="14604" width="9.33203125" style="1" customWidth="1"/>
    <col min="14605" max="14606" width="9.6640625" style="1" customWidth="1"/>
    <col min="14607" max="14608" width="9.5546875" style="1" customWidth="1"/>
    <col min="14609" max="14610" width="10" style="1" customWidth="1"/>
    <col min="14611" max="14611" width="12" style="1" customWidth="1"/>
    <col min="14612" max="14612" width="0" style="1" hidden="1" customWidth="1"/>
    <col min="14613" max="14613" width="12.109375" style="1" customWidth="1"/>
    <col min="14614" max="14614" width="11.33203125" style="1" customWidth="1"/>
    <col min="14615" max="14615" width="10.109375" style="1" customWidth="1"/>
    <col min="14616" max="14634" width="0" style="1" hidden="1" customWidth="1"/>
    <col min="14635" max="14837" width="9.109375" style="1"/>
    <col min="14838" max="14838" width="7.109375" style="1" customWidth="1"/>
    <col min="14839" max="14840" width="11.5546875" style="1" customWidth="1"/>
    <col min="14841" max="14841" width="11.6640625" style="1" customWidth="1"/>
    <col min="14842" max="14843" width="12" style="1" customWidth="1"/>
    <col min="14844" max="14844" width="11.44140625" style="1" customWidth="1"/>
    <col min="14845" max="14847" width="11.33203125" style="1" customWidth="1"/>
    <col min="14848" max="14849" width="12.5546875" style="1" customWidth="1"/>
    <col min="14850" max="14850" width="12.33203125" style="1" customWidth="1"/>
    <col min="14851" max="14852" width="11.5546875" style="1" customWidth="1"/>
    <col min="14853" max="14853" width="11.6640625" style="1" customWidth="1"/>
    <col min="14854" max="14854" width="2.109375" style="1" customWidth="1"/>
    <col min="14855" max="14855" width="8.5546875" style="1" customWidth="1"/>
    <col min="14856" max="14856" width="9.88671875" style="1" customWidth="1"/>
    <col min="14857" max="14857" width="8.6640625" style="1" customWidth="1"/>
    <col min="14858" max="14858" width="9.6640625" style="1" customWidth="1"/>
    <col min="14859" max="14859" width="10.109375" style="1" customWidth="1"/>
    <col min="14860" max="14860" width="9.33203125" style="1" customWidth="1"/>
    <col min="14861" max="14862" width="9.6640625" style="1" customWidth="1"/>
    <col min="14863" max="14864" width="9.5546875" style="1" customWidth="1"/>
    <col min="14865" max="14866" width="10" style="1" customWidth="1"/>
    <col min="14867" max="14867" width="12" style="1" customWidth="1"/>
    <col min="14868" max="14868" width="0" style="1" hidden="1" customWidth="1"/>
    <col min="14869" max="14869" width="12.109375" style="1" customWidth="1"/>
    <col min="14870" max="14870" width="11.33203125" style="1" customWidth="1"/>
    <col min="14871" max="14871" width="10.109375" style="1" customWidth="1"/>
    <col min="14872" max="14890" width="0" style="1" hidden="1" customWidth="1"/>
    <col min="14891" max="15093" width="9.109375" style="1"/>
    <col min="15094" max="15094" width="7.109375" style="1" customWidth="1"/>
    <col min="15095" max="15096" width="11.5546875" style="1" customWidth="1"/>
    <col min="15097" max="15097" width="11.6640625" style="1" customWidth="1"/>
    <col min="15098" max="15099" width="12" style="1" customWidth="1"/>
    <col min="15100" max="15100" width="11.44140625" style="1" customWidth="1"/>
    <col min="15101" max="15103" width="11.33203125" style="1" customWidth="1"/>
    <col min="15104" max="15105" width="12.5546875" style="1" customWidth="1"/>
    <col min="15106" max="15106" width="12.33203125" style="1" customWidth="1"/>
    <col min="15107" max="15108" width="11.5546875" style="1" customWidth="1"/>
    <col min="15109" max="15109" width="11.6640625" style="1" customWidth="1"/>
    <col min="15110" max="15110" width="2.109375" style="1" customWidth="1"/>
    <col min="15111" max="15111" width="8.5546875" style="1" customWidth="1"/>
    <col min="15112" max="15112" width="9.88671875" style="1" customWidth="1"/>
    <col min="15113" max="15113" width="8.6640625" style="1" customWidth="1"/>
    <col min="15114" max="15114" width="9.6640625" style="1" customWidth="1"/>
    <col min="15115" max="15115" width="10.109375" style="1" customWidth="1"/>
    <col min="15116" max="15116" width="9.33203125" style="1" customWidth="1"/>
    <col min="15117" max="15118" width="9.6640625" style="1" customWidth="1"/>
    <col min="15119" max="15120" width="9.5546875" style="1" customWidth="1"/>
    <col min="15121" max="15122" width="10" style="1" customWidth="1"/>
    <col min="15123" max="15123" width="12" style="1" customWidth="1"/>
    <col min="15124" max="15124" width="0" style="1" hidden="1" customWidth="1"/>
    <col min="15125" max="15125" width="12.109375" style="1" customWidth="1"/>
    <col min="15126" max="15126" width="11.33203125" style="1" customWidth="1"/>
    <col min="15127" max="15127" width="10.109375" style="1" customWidth="1"/>
    <col min="15128" max="15146" width="0" style="1" hidden="1" customWidth="1"/>
    <col min="15147" max="15349" width="9.109375" style="1"/>
    <col min="15350" max="15350" width="7.109375" style="1" customWidth="1"/>
    <col min="15351" max="15352" width="11.5546875" style="1" customWidth="1"/>
    <col min="15353" max="15353" width="11.6640625" style="1" customWidth="1"/>
    <col min="15354" max="15355" width="12" style="1" customWidth="1"/>
    <col min="15356" max="15356" width="11.44140625" style="1" customWidth="1"/>
    <col min="15357" max="15359" width="11.33203125" style="1" customWidth="1"/>
    <col min="15360" max="15361" width="12.5546875" style="1" customWidth="1"/>
    <col min="15362" max="15362" width="12.33203125" style="1" customWidth="1"/>
    <col min="15363" max="15364" width="11.5546875" style="1" customWidth="1"/>
    <col min="15365" max="15365" width="11.6640625" style="1" customWidth="1"/>
    <col min="15366" max="15366" width="2.109375" style="1" customWidth="1"/>
    <col min="15367" max="15367" width="8.5546875" style="1" customWidth="1"/>
    <col min="15368" max="15368" width="9.88671875" style="1" customWidth="1"/>
    <col min="15369" max="15369" width="8.6640625" style="1" customWidth="1"/>
    <col min="15370" max="15370" width="9.6640625" style="1" customWidth="1"/>
    <col min="15371" max="15371" width="10.109375" style="1" customWidth="1"/>
    <col min="15372" max="15372" width="9.33203125" style="1" customWidth="1"/>
    <col min="15373" max="15374" width="9.6640625" style="1" customWidth="1"/>
    <col min="15375" max="15376" width="9.5546875" style="1" customWidth="1"/>
    <col min="15377" max="15378" width="10" style="1" customWidth="1"/>
    <col min="15379" max="15379" width="12" style="1" customWidth="1"/>
    <col min="15380" max="15380" width="0" style="1" hidden="1" customWidth="1"/>
    <col min="15381" max="15381" width="12.109375" style="1" customWidth="1"/>
    <col min="15382" max="15382" width="11.33203125" style="1" customWidth="1"/>
    <col min="15383" max="15383" width="10.109375" style="1" customWidth="1"/>
    <col min="15384" max="15402" width="0" style="1" hidden="1" customWidth="1"/>
    <col min="15403" max="15605" width="9.109375" style="1"/>
    <col min="15606" max="15606" width="7.109375" style="1" customWidth="1"/>
    <col min="15607" max="15608" width="11.5546875" style="1" customWidth="1"/>
    <col min="15609" max="15609" width="11.6640625" style="1" customWidth="1"/>
    <col min="15610" max="15611" width="12" style="1" customWidth="1"/>
    <col min="15612" max="15612" width="11.44140625" style="1" customWidth="1"/>
    <col min="15613" max="15615" width="11.33203125" style="1" customWidth="1"/>
    <col min="15616" max="15617" width="12.5546875" style="1" customWidth="1"/>
    <col min="15618" max="15618" width="12.33203125" style="1" customWidth="1"/>
    <col min="15619" max="15620" width="11.5546875" style="1" customWidth="1"/>
    <col min="15621" max="15621" width="11.6640625" style="1" customWidth="1"/>
    <col min="15622" max="15622" width="2.109375" style="1" customWidth="1"/>
    <col min="15623" max="15623" width="8.5546875" style="1" customWidth="1"/>
    <col min="15624" max="15624" width="9.88671875" style="1" customWidth="1"/>
    <col min="15625" max="15625" width="8.6640625" style="1" customWidth="1"/>
    <col min="15626" max="15626" width="9.6640625" style="1" customWidth="1"/>
    <col min="15627" max="15627" width="10.109375" style="1" customWidth="1"/>
    <col min="15628" max="15628" width="9.33203125" style="1" customWidth="1"/>
    <col min="15629" max="15630" width="9.6640625" style="1" customWidth="1"/>
    <col min="15631" max="15632" width="9.5546875" style="1" customWidth="1"/>
    <col min="15633" max="15634" width="10" style="1" customWidth="1"/>
    <col min="15635" max="15635" width="12" style="1" customWidth="1"/>
    <col min="15636" max="15636" width="0" style="1" hidden="1" customWidth="1"/>
    <col min="15637" max="15637" width="12.109375" style="1" customWidth="1"/>
    <col min="15638" max="15638" width="11.33203125" style="1" customWidth="1"/>
    <col min="15639" max="15639" width="10.109375" style="1" customWidth="1"/>
    <col min="15640" max="15658" width="0" style="1" hidden="1" customWidth="1"/>
    <col min="15659" max="15861" width="9.109375" style="1"/>
    <col min="15862" max="15862" width="7.109375" style="1" customWidth="1"/>
    <col min="15863" max="15864" width="11.5546875" style="1" customWidth="1"/>
    <col min="15865" max="15865" width="11.6640625" style="1" customWidth="1"/>
    <col min="15866" max="15867" width="12" style="1" customWidth="1"/>
    <col min="15868" max="15868" width="11.44140625" style="1" customWidth="1"/>
    <col min="15869" max="15871" width="11.33203125" style="1" customWidth="1"/>
    <col min="15872" max="15873" width="12.5546875" style="1" customWidth="1"/>
    <col min="15874" max="15874" width="12.33203125" style="1" customWidth="1"/>
    <col min="15875" max="15876" width="11.5546875" style="1" customWidth="1"/>
    <col min="15877" max="15877" width="11.6640625" style="1" customWidth="1"/>
    <col min="15878" max="15878" width="2.109375" style="1" customWidth="1"/>
    <col min="15879" max="15879" width="8.5546875" style="1" customWidth="1"/>
    <col min="15880" max="15880" width="9.88671875" style="1" customWidth="1"/>
    <col min="15881" max="15881" width="8.6640625" style="1" customWidth="1"/>
    <col min="15882" max="15882" width="9.6640625" style="1" customWidth="1"/>
    <col min="15883" max="15883" width="10.109375" style="1" customWidth="1"/>
    <col min="15884" max="15884" width="9.33203125" style="1" customWidth="1"/>
    <col min="15885" max="15886" width="9.6640625" style="1" customWidth="1"/>
    <col min="15887" max="15888" width="9.5546875" style="1" customWidth="1"/>
    <col min="15889" max="15890" width="10" style="1" customWidth="1"/>
    <col min="15891" max="15891" width="12" style="1" customWidth="1"/>
    <col min="15892" max="15892" width="0" style="1" hidden="1" customWidth="1"/>
    <col min="15893" max="15893" width="12.109375" style="1" customWidth="1"/>
    <col min="15894" max="15894" width="11.33203125" style="1" customWidth="1"/>
    <col min="15895" max="15895" width="10.109375" style="1" customWidth="1"/>
    <col min="15896" max="15914" width="0" style="1" hidden="1" customWidth="1"/>
    <col min="15915" max="16117" width="9.109375" style="1"/>
    <col min="16118" max="16118" width="7.109375" style="1" customWidth="1"/>
    <col min="16119" max="16120" width="11.5546875" style="1" customWidth="1"/>
    <col min="16121" max="16121" width="11.6640625" style="1" customWidth="1"/>
    <col min="16122" max="16123" width="12" style="1" customWidth="1"/>
    <col min="16124" max="16124" width="11.44140625" style="1" customWidth="1"/>
    <col min="16125" max="16127" width="11.33203125" style="1" customWidth="1"/>
    <col min="16128" max="16129" width="12.5546875" style="1" customWidth="1"/>
    <col min="16130" max="16130" width="12.33203125" style="1" customWidth="1"/>
    <col min="16131" max="16132" width="11.5546875" style="1" customWidth="1"/>
    <col min="16133" max="16133" width="11.6640625" style="1" customWidth="1"/>
    <col min="16134" max="16134" width="2.109375" style="1" customWidth="1"/>
    <col min="16135" max="16135" width="8.5546875" style="1" customWidth="1"/>
    <col min="16136" max="16136" width="9.88671875" style="1" customWidth="1"/>
    <col min="16137" max="16137" width="8.6640625" style="1" customWidth="1"/>
    <col min="16138" max="16138" width="9.6640625" style="1" customWidth="1"/>
    <col min="16139" max="16139" width="10.109375" style="1" customWidth="1"/>
    <col min="16140" max="16140" width="9.33203125" style="1" customWidth="1"/>
    <col min="16141" max="16142" width="9.6640625" style="1" customWidth="1"/>
    <col min="16143" max="16144" width="9.5546875" style="1" customWidth="1"/>
    <col min="16145" max="16146" width="10" style="1" customWidth="1"/>
    <col min="16147" max="16147" width="12" style="1" customWidth="1"/>
    <col min="16148" max="16148" width="0" style="1" hidden="1" customWidth="1"/>
    <col min="16149" max="16149" width="12.109375" style="1" customWidth="1"/>
    <col min="16150" max="16150" width="11.33203125" style="1" customWidth="1"/>
    <col min="16151" max="16151" width="10.109375" style="1" customWidth="1"/>
    <col min="16152" max="16170" width="0" style="1" hidden="1" customWidth="1"/>
    <col min="16171" max="16384" width="9.109375" style="1"/>
  </cols>
  <sheetData>
    <row r="1" spans="2:41" ht="15.6" collapsed="1">
      <c r="Y1" s="1">
        <v>93290</v>
      </c>
      <c r="AC1" s="3" t="str">
        <f>AN5&amp;" дней "&amp;VLOOKUP(AO1,[1]БАЛАНСЫ!A431:E442,3,FALSE)&amp;" "&amp; AO4</f>
        <v>12 дней марта 2013</v>
      </c>
      <c r="AD1" s="4"/>
      <c r="AE1" s="5"/>
      <c r="AF1" s="6"/>
      <c r="AG1" s="7"/>
      <c r="AH1" s="6"/>
      <c r="AI1" s="8"/>
      <c r="AJ1" s="9"/>
      <c r="AK1" s="10"/>
      <c r="AL1" s="11"/>
      <c r="AM1" s="10"/>
      <c r="AN1" s="10" t="s">
        <v>4</v>
      </c>
      <c r="AO1" s="10">
        <f>[1]БАЛАНСЫ!H1</f>
        <v>3</v>
      </c>
    </row>
    <row r="2" spans="2:41" ht="21" customHeight="1">
      <c r="B2" s="499" t="s">
        <v>166</v>
      </c>
      <c r="C2" s="499"/>
      <c r="D2" s="499"/>
      <c r="E2" s="499"/>
      <c r="F2" s="499"/>
      <c r="G2" s="499"/>
      <c r="H2" s="499"/>
      <c r="I2" s="499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AC2" s="33"/>
      <c r="AD2" s="140"/>
      <c r="AE2" s="141"/>
      <c r="AF2" s="121"/>
      <c r="AG2" s="142"/>
      <c r="AH2" s="121"/>
      <c r="AI2" s="143"/>
      <c r="AJ2" s="116"/>
      <c r="AK2" s="10"/>
      <c r="AL2" s="11"/>
      <c r="AM2" s="10"/>
      <c r="AN2" s="10"/>
      <c r="AO2" s="10"/>
    </row>
    <row r="3" spans="2:41" ht="16.2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AC3" s="33"/>
      <c r="AD3" s="140"/>
      <c r="AE3" s="141"/>
      <c r="AF3" s="121"/>
      <c r="AG3" s="142"/>
      <c r="AH3" s="121"/>
      <c r="AI3" s="143"/>
      <c r="AJ3" s="116"/>
      <c r="AK3" s="10"/>
      <c r="AL3" s="11"/>
      <c r="AM3" s="10"/>
      <c r="AN3" s="10"/>
      <c r="AO3" s="10"/>
    </row>
    <row r="4" spans="2:41" ht="29.25" customHeight="1" thickBot="1">
      <c r="B4" s="512" t="s">
        <v>63</v>
      </c>
      <c r="C4" s="494" t="s">
        <v>162</v>
      </c>
      <c r="D4" s="495"/>
      <c r="E4" s="495"/>
      <c r="F4" s="495"/>
      <c r="G4" s="495"/>
      <c r="H4" s="495"/>
      <c r="I4" s="496"/>
      <c r="J4" s="524"/>
      <c r="K4" s="527" t="s">
        <v>75</v>
      </c>
      <c r="L4" s="528"/>
      <c r="M4" s="502"/>
      <c r="N4" s="521" t="s">
        <v>163</v>
      </c>
      <c r="O4" s="522"/>
      <c r="P4" s="522"/>
      <c r="Q4" s="522"/>
      <c r="R4" s="522"/>
      <c r="S4" s="522"/>
      <c r="T4" s="522"/>
      <c r="U4" s="522"/>
      <c r="V4" s="523"/>
      <c r="W4" s="137"/>
      <c r="Y4" s="481" t="s">
        <v>5</v>
      </c>
      <c r="Z4" s="481"/>
      <c r="AA4" s="481"/>
      <c r="AC4" s="482" t="s">
        <v>6</v>
      </c>
      <c r="AD4" s="482"/>
      <c r="AE4" s="482"/>
      <c r="AF4" s="482"/>
      <c r="AG4" s="482"/>
      <c r="AH4" s="482"/>
      <c r="AI4" s="482"/>
      <c r="AJ4" s="482"/>
      <c r="AK4" s="10"/>
      <c r="AL4" s="10"/>
      <c r="AM4" s="10"/>
      <c r="AN4" s="10" t="s">
        <v>7</v>
      </c>
      <c r="AO4" s="12">
        <f>[1]БАЛАНСЫ!H2</f>
        <v>2013</v>
      </c>
    </row>
    <row r="5" spans="2:41" ht="45" customHeight="1" thickBot="1">
      <c r="B5" s="513"/>
      <c r="C5" s="491" t="s">
        <v>137</v>
      </c>
      <c r="D5" s="492"/>
      <c r="E5" s="492"/>
      <c r="F5" s="492"/>
      <c r="G5" s="492"/>
      <c r="H5" s="515" t="s">
        <v>133</v>
      </c>
      <c r="I5" s="244" t="s">
        <v>162</v>
      </c>
      <c r="J5" s="525"/>
      <c r="K5" s="529"/>
      <c r="L5" s="530"/>
      <c r="M5" s="503"/>
      <c r="N5" s="244" t="s">
        <v>164</v>
      </c>
      <c r="O5" s="636" t="s">
        <v>11</v>
      </c>
      <c r="P5" s="479"/>
      <c r="Q5" s="479"/>
      <c r="R5" s="479"/>
      <c r="S5" s="637"/>
      <c r="T5" s="487" t="s">
        <v>3</v>
      </c>
      <c r="U5" s="489" t="s">
        <v>143</v>
      </c>
      <c r="V5" s="483" t="s">
        <v>144</v>
      </c>
      <c r="W5" s="476" t="s">
        <v>13</v>
      </c>
      <c r="Y5" s="481"/>
      <c r="Z5" s="481"/>
      <c r="AA5" s="481"/>
      <c r="AC5" s="13" t="s">
        <v>14</v>
      </c>
      <c r="AD5" s="14" t="s">
        <v>15</v>
      </c>
      <c r="AE5" s="14" t="s">
        <v>16</v>
      </c>
      <c r="AF5" s="15" t="s">
        <v>17</v>
      </c>
      <c r="AG5" s="14" t="s">
        <v>18</v>
      </c>
      <c r="AH5" s="16" t="s">
        <v>19</v>
      </c>
      <c r="AI5" s="17" t="s">
        <v>20</v>
      </c>
      <c r="AJ5" s="18" t="s">
        <v>21</v>
      </c>
      <c r="AK5" s="19" t="s">
        <v>22</v>
      </c>
      <c r="AL5" s="20" t="s">
        <v>23</v>
      </c>
      <c r="AM5" s="21" t="s">
        <v>24</v>
      </c>
      <c r="AN5" s="12">
        <f>+[1]БАЛАНСЫ!H3</f>
        <v>12</v>
      </c>
      <c r="AO5" s="12">
        <f>VLOOKUP(AO1,[1]БАЛАНСЫ!A431:E442,5,FALSE)</f>
        <v>31</v>
      </c>
    </row>
    <row r="6" spans="2:41" ht="18" customHeight="1" thickBot="1">
      <c r="B6" s="513"/>
      <c r="C6" s="403" t="s">
        <v>134</v>
      </c>
      <c r="D6" s="405" t="s">
        <v>135</v>
      </c>
      <c r="E6" s="406" t="s">
        <v>136</v>
      </c>
      <c r="F6" s="407" t="s">
        <v>147</v>
      </c>
      <c r="G6" s="412" t="s">
        <v>148</v>
      </c>
      <c r="H6" s="516"/>
      <c r="I6" s="245" t="s">
        <v>60</v>
      </c>
      <c r="J6" s="525"/>
      <c r="K6" s="531"/>
      <c r="L6" s="532"/>
      <c r="M6" s="503"/>
      <c r="N6" s="245" t="s">
        <v>60</v>
      </c>
      <c r="O6" s="250" t="s">
        <v>61</v>
      </c>
      <c r="P6" s="251" t="s">
        <v>32</v>
      </c>
      <c r="Q6" s="252" t="s">
        <v>33</v>
      </c>
      <c r="R6" s="253" t="s">
        <v>34</v>
      </c>
      <c r="S6" s="254" t="s">
        <v>60</v>
      </c>
      <c r="T6" s="488"/>
      <c r="U6" s="490"/>
      <c r="V6" s="484"/>
      <c r="W6" s="477"/>
      <c r="Y6" s="400"/>
      <c r="Z6" s="400"/>
      <c r="AA6" s="400"/>
      <c r="AB6" s="22"/>
      <c r="AC6" s="23"/>
      <c r="AD6" s="24"/>
      <c r="AE6" s="25"/>
      <c r="AF6" s="26"/>
      <c r="AG6" s="27"/>
      <c r="AH6" s="28"/>
      <c r="AI6" s="29"/>
      <c r="AJ6" s="30"/>
      <c r="AK6" s="31"/>
      <c r="AL6" s="32"/>
      <c r="AM6" s="9"/>
      <c r="AN6" s="33"/>
      <c r="AO6" s="10"/>
    </row>
    <row r="7" spans="2:41" s="223" customFormat="1" ht="20.25" customHeight="1" thickBot="1">
      <c r="B7" s="514"/>
      <c r="C7" s="366" t="s">
        <v>76</v>
      </c>
      <c r="D7" s="285" t="s">
        <v>76</v>
      </c>
      <c r="E7" s="285" t="s">
        <v>76</v>
      </c>
      <c r="F7" s="285" t="s">
        <v>76</v>
      </c>
      <c r="G7" s="249" t="s">
        <v>76</v>
      </c>
      <c r="H7" s="239" t="s">
        <v>76</v>
      </c>
      <c r="I7" s="239" t="s">
        <v>76</v>
      </c>
      <c r="J7" s="525"/>
      <c r="K7" s="219" t="s">
        <v>76</v>
      </c>
      <c r="L7" s="286" t="s">
        <v>2</v>
      </c>
      <c r="M7" s="503"/>
      <c r="N7" s="239" t="s">
        <v>76</v>
      </c>
      <c r="O7" s="219" t="s">
        <v>76</v>
      </c>
      <c r="P7" s="285" t="s">
        <v>76</v>
      </c>
      <c r="Q7" s="285" t="s">
        <v>76</v>
      </c>
      <c r="R7" s="285" t="s">
        <v>76</v>
      </c>
      <c r="S7" s="284" t="s">
        <v>76</v>
      </c>
      <c r="T7" s="284" t="s">
        <v>76</v>
      </c>
      <c r="U7" s="239" t="s">
        <v>76</v>
      </c>
      <c r="V7" s="239" t="s">
        <v>76</v>
      </c>
      <c r="W7" s="222"/>
      <c r="Y7" s="224"/>
      <c r="Z7" s="224"/>
      <c r="AA7" s="224"/>
      <c r="AB7" s="225"/>
      <c r="AC7" s="226"/>
      <c r="AD7" s="227"/>
      <c r="AE7" s="228"/>
      <c r="AF7" s="229"/>
      <c r="AG7" s="230"/>
      <c r="AH7" s="231"/>
      <c r="AI7" s="232"/>
      <c r="AJ7" s="233"/>
      <c r="AK7" s="234"/>
      <c r="AL7" s="235"/>
      <c r="AM7" s="236"/>
      <c r="AN7" s="237"/>
      <c r="AO7" s="238"/>
    </row>
    <row r="8" spans="2:41" ht="15.6">
      <c r="B8" s="151">
        <v>1</v>
      </c>
      <c r="C8" s="46"/>
      <c r="D8" s="152"/>
      <c r="E8" s="152"/>
      <c r="F8" s="152"/>
      <c r="G8" s="46"/>
      <c r="H8" s="240"/>
      <c r="I8" s="240"/>
      <c r="J8" s="525"/>
      <c r="K8" s="50"/>
      <c r="L8" s="182"/>
      <c r="M8" s="505"/>
      <c r="N8" s="172"/>
      <c r="O8" s="50"/>
      <c r="P8" s="168"/>
      <c r="Q8" s="168"/>
      <c r="R8" s="168"/>
      <c r="S8" s="182"/>
      <c r="T8" s="49"/>
      <c r="U8" s="172"/>
      <c r="V8" s="173"/>
      <c r="W8" s="52"/>
      <c r="Y8" s="53">
        <v>1</v>
      </c>
      <c r="Z8" s="54">
        <v>3156437</v>
      </c>
      <c r="AA8" s="55">
        <f>Z8</f>
        <v>3156437</v>
      </c>
      <c r="AB8" s="56" t="e">
        <f>+Z8/#REF!</f>
        <v>#REF!</v>
      </c>
      <c r="AC8" s="38"/>
      <c r="AD8" s="57"/>
      <c r="AE8" s="40"/>
      <c r="AF8" s="58">
        <f>[1]БАЛАНСЫ!E106/AO5*AN5</f>
        <v>73057.93548387097</v>
      </c>
      <c r="AG8" s="6">
        <v>614102</v>
      </c>
      <c r="AH8" s="59">
        <v>14112</v>
      </c>
      <c r="AI8" s="41">
        <f>AF8</f>
        <v>73057.93548387097</v>
      </c>
      <c r="AJ8" s="30"/>
      <c r="AK8" s="31"/>
      <c r="AL8" s="42"/>
      <c r="AM8" s="9"/>
      <c r="AN8" s="10"/>
      <c r="AO8" s="12"/>
    </row>
    <row r="9" spans="2:41" ht="15.6">
      <c r="B9" s="148">
        <v>2</v>
      </c>
      <c r="C9" s="47"/>
      <c r="D9" s="146"/>
      <c r="E9" s="146"/>
      <c r="F9" s="146"/>
      <c r="G9" s="47"/>
      <c r="H9" s="241"/>
      <c r="I9" s="241"/>
      <c r="J9" s="525"/>
      <c r="K9" s="65"/>
      <c r="L9" s="149"/>
      <c r="M9" s="505"/>
      <c r="N9" s="69"/>
      <c r="O9" s="65"/>
      <c r="P9" s="67"/>
      <c r="Q9" s="67"/>
      <c r="R9" s="67"/>
      <c r="S9" s="149"/>
      <c r="T9" s="64"/>
      <c r="U9" s="69"/>
      <c r="V9" s="154"/>
      <c r="W9" s="66"/>
      <c r="Y9" s="53">
        <v>2</v>
      </c>
      <c r="Z9" s="54">
        <v>3219717</v>
      </c>
      <c r="AA9" s="55">
        <f t="shared" ref="AA9:AA38" si="0">AA8+Z9</f>
        <v>6376154</v>
      </c>
      <c r="AB9" s="56" t="e">
        <f>+Z9/#REF!</f>
        <v>#REF!</v>
      </c>
      <c r="AC9" s="38" t="s">
        <v>37</v>
      </c>
      <c r="AD9" s="70">
        <f>[1]КислПл!B9</f>
        <v>113</v>
      </c>
      <c r="AE9" s="40" t="e">
        <f>#REF!</f>
        <v>#REF!</v>
      </c>
      <c r="AF9" s="58" t="e">
        <f t="shared" ref="AF9:AF14" si="1">AE9*AD9</f>
        <v>#REF!</v>
      </c>
      <c r="AG9" s="6">
        <v>614202</v>
      </c>
      <c r="AH9" s="59">
        <v>14121</v>
      </c>
      <c r="AI9" s="41" t="e">
        <f>AF9</f>
        <v>#REF!</v>
      </c>
      <c r="AJ9" s="30" t="e">
        <f t="shared" ref="AJ9:AJ14" si="2">AI9/AE9</f>
        <v>#REF!</v>
      </c>
      <c r="AK9" s="41" t="e">
        <f t="shared" ref="AK9:AK20" si="3">AI9-AF9</f>
        <v>#REF!</v>
      </c>
      <c r="AL9" s="42"/>
      <c r="AM9" s="71"/>
      <c r="AN9" s="10"/>
      <c r="AO9" s="10"/>
    </row>
    <row r="10" spans="2:41" ht="15.6">
      <c r="B10" s="151">
        <v>3</v>
      </c>
      <c r="C10" s="47"/>
      <c r="D10" s="146"/>
      <c r="E10" s="146"/>
      <c r="F10" s="146"/>
      <c r="G10" s="47"/>
      <c r="H10" s="241"/>
      <c r="I10" s="241"/>
      <c r="J10" s="525"/>
      <c r="K10" s="65"/>
      <c r="L10" s="149"/>
      <c r="M10" s="505"/>
      <c r="N10" s="69"/>
      <c r="O10" s="273"/>
      <c r="P10" s="67"/>
      <c r="Q10" s="67"/>
      <c r="R10" s="67"/>
      <c r="S10" s="149"/>
      <c r="T10" s="64"/>
      <c r="U10" s="69"/>
      <c r="V10" s="154"/>
      <c r="W10" s="66"/>
      <c r="Y10" s="53">
        <v>3</v>
      </c>
      <c r="Z10" s="54">
        <v>3185568</v>
      </c>
      <c r="AA10" s="55">
        <f t="shared" si="0"/>
        <v>9561722</v>
      </c>
      <c r="AB10" s="56" t="e">
        <f>+Z10/#REF!</f>
        <v>#REF!</v>
      </c>
      <c r="AC10" s="38" t="s">
        <v>38</v>
      </c>
      <c r="AD10" s="72">
        <f>[1]КислПл!B29</f>
        <v>175</v>
      </c>
      <c r="AE10" s="7" t="e">
        <f>#REF!/1000</f>
        <v>#REF!</v>
      </c>
      <c r="AF10" s="58" t="e">
        <f t="shared" si="1"/>
        <v>#REF!</v>
      </c>
      <c r="AG10" s="6">
        <v>614204</v>
      </c>
      <c r="AH10" s="59">
        <v>14122</v>
      </c>
      <c r="AI10" s="41" t="e">
        <f>AF10</f>
        <v>#REF!</v>
      </c>
      <c r="AJ10" s="30" t="e">
        <f t="shared" si="2"/>
        <v>#REF!</v>
      </c>
      <c r="AK10" s="31" t="e">
        <f t="shared" si="3"/>
        <v>#REF!</v>
      </c>
      <c r="AL10" s="32"/>
      <c r="AM10" s="71"/>
      <c r="AN10" s="10"/>
      <c r="AO10" s="10"/>
    </row>
    <row r="11" spans="2:41" ht="15.6">
      <c r="B11" s="148">
        <v>4</v>
      </c>
      <c r="C11" s="47"/>
      <c r="D11" s="146"/>
      <c r="E11" s="146"/>
      <c r="F11" s="146"/>
      <c r="G11" s="47"/>
      <c r="H11" s="241"/>
      <c r="I11" s="241"/>
      <c r="J11" s="525"/>
      <c r="K11" s="65"/>
      <c r="L11" s="149"/>
      <c r="M11" s="505"/>
      <c r="N11" s="69"/>
      <c r="O11" s="65"/>
      <c r="P11" s="67"/>
      <c r="Q11" s="67"/>
      <c r="R11" s="67"/>
      <c r="S11" s="149"/>
      <c r="T11" s="64"/>
      <c r="U11" s="69"/>
      <c r="V11" s="154"/>
      <c r="W11" s="66"/>
      <c r="Y11" s="53">
        <v>4</v>
      </c>
      <c r="Z11" s="54">
        <v>3074002</v>
      </c>
      <c r="AA11" s="55">
        <f t="shared" si="0"/>
        <v>12635724</v>
      </c>
      <c r="AB11" s="56" t="e">
        <f>+Z11/#REF!</f>
        <v>#REF!</v>
      </c>
      <c r="AC11" s="38" t="s">
        <v>39</v>
      </c>
      <c r="AD11" s="72">
        <f>[1]КислПл!B61</f>
        <v>250</v>
      </c>
      <c r="AE11" s="7" t="e">
        <f>#REF!+#REF!+#REF!/1000</f>
        <v>#REF!</v>
      </c>
      <c r="AF11" s="58" t="e">
        <f t="shared" si="1"/>
        <v>#REF!</v>
      </c>
      <c r="AG11" s="6">
        <v>614104</v>
      </c>
      <c r="AH11" s="59">
        <v>14114</v>
      </c>
      <c r="AI11" s="41" t="e">
        <f>AF11</f>
        <v>#REF!</v>
      </c>
      <c r="AJ11" s="30" t="e">
        <f t="shared" si="2"/>
        <v>#REF!</v>
      </c>
      <c r="AK11" s="31" t="e">
        <f t="shared" si="3"/>
        <v>#REF!</v>
      </c>
      <c r="AL11" s="32"/>
      <c r="AM11" s="71"/>
      <c r="AN11" s="10"/>
      <c r="AO11" s="10"/>
    </row>
    <row r="12" spans="2:41" ht="15.6">
      <c r="B12" s="151">
        <v>5</v>
      </c>
      <c r="C12" s="47"/>
      <c r="D12" s="146"/>
      <c r="E12" s="146"/>
      <c r="F12" s="146"/>
      <c r="G12" s="47"/>
      <c r="H12" s="241"/>
      <c r="I12" s="241"/>
      <c r="J12" s="525"/>
      <c r="K12" s="65"/>
      <c r="L12" s="149"/>
      <c r="M12" s="505"/>
      <c r="N12" s="69"/>
      <c r="O12" s="65"/>
      <c r="P12" s="67"/>
      <c r="Q12" s="67"/>
      <c r="R12" s="67"/>
      <c r="S12" s="149"/>
      <c r="T12" s="64"/>
      <c r="U12" s="69"/>
      <c r="V12" s="154"/>
      <c r="W12" s="66"/>
      <c r="Y12" s="53">
        <v>5</v>
      </c>
      <c r="Z12" s="54">
        <v>3426723</v>
      </c>
      <c r="AA12" s="55">
        <f t="shared" si="0"/>
        <v>16062447</v>
      </c>
      <c r="AB12" s="56" t="e">
        <f>+Z12/#REF!</f>
        <v>#REF!</v>
      </c>
      <c r="AC12" s="38" t="s">
        <v>40</v>
      </c>
      <c r="AD12" s="72">
        <f>[1]КислПл!B41</f>
        <v>1195</v>
      </c>
      <c r="AE12" s="40" t="e">
        <f>#REF!</f>
        <v>#REF!</v>
      </c>
      <c r="AF12" s="58" t="e">
        <f t="shared" si="1"/>
        <v>#REF!</v>
      </c>
      <c r="AG12" s="6">
        <v>614105</v>
      </c>
      <c r="AH12" s="59">
        <v>14115</v>
      </c>
      <c r="AI12" s="41" t="e">
        <f>AF12</f>
        <v>#REF!</v>
      </c>
      <c r="AJ12" s="30" t="e">
        <f t="shared" si="2"/>
        <v>#REF!</v>
      </c>
      <c r="AK12" s="31" t="e">
        <f t="shared" si="3"/>
        <v>#REF!</v>
      </c>
      <c r="AL12" s="73"/>
      <c r="AM12" s="71"/>
      <c r="AN12" s="10"/>
      <c r="AO12" s="10"/>
    </row>
    <row r="13" spans="2:41" ht="15.6">
      <c r="B13" s="148">
        <v>6</v>
      </c>
      <c r="C13" s="47"/>
      <c r="D13" s="146"/>
      <c r="E13" s="146"/>
      <c r="F13" s="146"/>
      <c r="G13" s="47"/>
      <c r="H13" s="241"/>
      <c r="I13" s="241"/>
      <c r="J13" s="525"/>
      <c r="K13" s="65"/>
      <c r="L13" s="149"/>
      <c r="M13" s="505"/>
      <c r="N13" s="69"/>
      <c r="O13" s="65"/>
      <c r="P13" s="67"/>
      <c r="Q13" s="67"/>
      <c r="R13" s="67"/>
      <c r="S13" s="149"/>
      <c r="T13" s="64"/>
      <c r="U13" s="69"/>
      <c r="V13" s="154"/>
      <c r="W13" s="66"/>
      <c r="Y13" s="53">
        <v>6</v>
      </c>
      <c r="Z13" s="54">
        <v>3333255</v>
      </c>
      <c r="AA13" s="55">
        <f t="shared" si="0"/>
        <v>19395702</v>
      </c>
      <c r="AB13" s="56" t="e">
        <f>+Z13/#REF!</f>
        <v>#REF!</v>
      </c>
      <c r="AC13" s="38" t="s">
        <v>41</v>
      </c>
      <c r="AD13" s="39">
        <f>[1]КислПл!B14</f>
        <v>339.7</v>
      </c>
      <c r="AE13" s="7" t="e">
        <f>#REF!+#REF!+0.65*AE12+442.03/AO5*AN5</f>
        <v>#REF!</v>
      </c>
      <c r="AF13" s="58" t="e">
        <f t="shared" si="1"/>
        <v>#REF!</v>
      </c>
      <c r="AG13" s="6">
        <v>614106</v>
      </c>
      <c r="AH13" s="59">
        <v>14116</v>
      </c>
      <c r="AI13" s="74" t="e">
        <f>339.3*AE13</f>
        <v>#REF!</v>
      </c>
      <c r="AJ13" s="30" t="e">
        <f t="shared" si="2"/>
        <v>#REF!</v>
      </c>
      <c r="AK13" s="41" t="e">
        <f t="shared" si="3"/>
        <v>#REF!</v>
      </c>
      <c r="AL13" s="75"/>
      <c r="AM13" s="71"/>
      <c r="AN13" s="10"/>
      <c r="AO13" s="10"/>
    </row>
    <row r="14" spans="2:41" ht="15.6">
      <c r="B14" s="151">
        <v>7</v>
      </c>
      <c r="C14" s="47"/>
      <c r="D14" s="146"/>
      <c r="E14" s="146"/>
      <c r="F14" s="146"/>
      <c r="G14" s="47"/>
      <c r="H14" s="241"/>
      <c r="I14" s="241"/>
      <c r="J14" s="525"/>
      <c r="K14" s="65"/>
      <c r="L14" s="149"/>
      <c r="M14" s="505"/>
      <c r="N14" s="69"/>
      <c r="O14" s="65"/>
      <c r="P14" s="67"/>
      <c r="Q14" s="67"/>
      <c r="R14" s="67"/>
      <c r="S14" s="149"/>
      <c r="T14" s="64"/>
      <c r="U14" s="69"/>
      <c r="V14" s="154"/>
      <c r="W14" s="66"/>
      <c r="Y14" s="53">
        <v>7</v>
      </c>
      <c r="Z14" s="54">
        <v>3334508</v>
      </c>
      <c r="AA14" s="55">
        <f t="shared" si="0"/>
        <v>22730210</v>
      </c>
      <c r="AB14" s="56" t="e">
        <f>+Z14/#REF!</f>
        <v>#REF!</v>
      </c>
      <c r="AC14" s="38" t="s">
        <v>42</v>
      </c>
      <c r="AD14" s="76">
        <f>[1]КислПл!B18</f>
        <v>110.20405764726476</v>
      </c>
      <c r="AE14" s="77">
        <f>([1]БАЛАНСЫ!E331/AO5*AN5)*0.96</f>
        <v>44582.771612903227</v>
      </c>
      <c r="AF14" s="58">
        <f t="shared" si="1"/>
        <v>4913202.3329032259</v>
      </c>
      <c r="AG14" s="6">
        <v>614109</v>
      </c>
      <c r="AH14" s="59">
        <v>14119</v>
      </c>
      <c r="AI14" s="74">
        <f>110*AE14</f>
        <v>4904104.8774193553</v>
      </c>
      <c r="AJ14" s="30">
        <f t="shared" si="2"/>
        <v>110.00000000000001</v>
      </c>
      <c r="AK14" s="41">
        <f t="shared" si="3"/>
        <v>-9097.4554838705808</v>
      </c>
      <c r="AL14" s="42"/>
      <c r="AM14" s="71"/>
      <c r="AN14" s="10"/>
      <c r="AO14" s="12"/>
    </row>
    <row r="15" spans="2:41" ht="15.6">
      <c r="B15" s="148">
        <v>8</v>
      </c>
      <c r="C15" s="47"/>
      <c r="D15" s="146"/>
      <c r="E15" s="146"/>
      <c r="F15" s="146"/>
      <c r="G15" s="47"/>
      <c r="H15" s="241"/>
      <c r="I15" s="241"/>
      <c r="J15" s="525"/>
      <c r="K15" s="65"/>
      <c r="L15" s="149"/>
      <c r="M15" s="505"/>
      <c r="N15" s="69"/>
      <c r="O15" s="65"/>
      <c r="P15" s="67"/>
      <c r="Q15" s="67"/>
      <c r="R15" s="67"/>
      <c r="S15" s="149"/>
      <c r="T15" s="64"/>
      <c r="U15" s="69"/>
      <c r="V15" s="154"/>
      <c r="W15" s="66"/>
      <c r="Y15" s="53">
        <v>8</v>
      </c>
      <c r="Z15" s="54">
        <v>3073136</v>
      </c>
      <c r="AA15" s="55">
        <f t="shared" si="0"/>
        <v>25803346</v>
      </c>
      <c r="AB15" s="56" t="e">
        <f>+Z15/#REF!</f>
        <v>#REF!</v>
      </c>
      <c r="AC15" s="38"/>
      <c r="AD15" s="57"/>
      <c r="AE15" s="40"/>
      <c r="AF15" s="58">
        <f>[1]БАЛАНСЫ!E107/AO5*AN5</f>
        <v>5693.8064516129034</v>
      </c>
      <c r="AG15" s="6">
        <v>614109</v>
      </c>
      <c r="AH15" s="59">
        <v>14119</v>
      </c>
      <c r="AI15" s="41">
        <f t="shared" ref="AI15:AI20" si="4">AF15</f>
        <v>5693.8064516129034</v>
      </c>
      <c r="AJ15" s="30"/>
      <c r="AK15" s="31">
        <f t="shared" si="3"/>
        <v>0</v>
      </c>
      <c r="AL15" s="3"/>
      <c r="AM15" s="71"/>
      <c r="AN15" s="10"/>
      <c r="AO15" s="12"/>
    </row>
    <row r="16" spans="2:41" ht="15.6">
      <c r="B16" s="151">
        <v>9</v>
      </c>
      <c r="C16" s="47"/>
      <c r="D16" s="146"/>
      <c r="E16" s="146"/>
      <c r="F16" s="146"/>
      <c r="G16" s="47"/>
      <c r="H16" s="241"/>
      <c r="I16" s="241"/>
      <c r="J16" s="525"/>
      <c r="K16" s="65"/>
      <c r="L16" s="149"/>
      <c r="M16" s="505"/>
      <c r="N16" s="69"/>
      <c r="O16" s="65"/>
      <c r="P16" s="67"/>
      <c r="Q16" s="67"/>
      <c r="R16" s="67"/>
      <c r="S16" s="149"/>
      <c r="T16" s="64"/>
      <c r="U16" s="69"/>
      <c r="V16" s="154"/>
      <c r="W16" s="66"/>
      <c r="Y16" s="53">
        <v>9</v>
      </c>
      <c r="Z16" s="54">
        <v>3302823</v>
      </c>
      <c r="AA16" s="55">
        <f t="shared" si="0"/>
        <v>29106169</v>
      </c>
      <c r="AB16" s="56" t="e">
        <f>+Z16/#REF!</f>
        <v>#REF!</v>
      </c>
      <c r="AC16" s="78" t="s">
        <v>43</v>
      </c>
      <c r="AD16" s="72">
        <f>[1]КислПл!B24</f>
        <v>7500</v>
      </c>
      <c r="AE16" s="7" t="e">
        <f>110*(#REF!+AE11)/1000+1.3/AO5*AN5</f>
        <v>#REF!</v>
      </c>
      <c r="AF16" s="58" t="e">
        <f>AE16*AD16</f>
        <v>#REF!</v>
      </c>
      <c r="AG16" s="6">
        <v>614110</v>
      </c>
      <c r="AH16" s="59">
        <v>14120</v>
      </c>
      <c r="AI16" s="31" t="e">
        <f t="shared" si="4"/>
        <v>#REF!</v>
      </c>
      <c r="AJ16" s="79" t="e">
        <f>AI16/AE16</f>
        <v>#REF!</v>
      </c>
      <c r="AK16" s="31" t="e">
        <f t="shared" si="3"/>
        <v>#REF!</v>
      </c>
      <c r="AL16" s="80"/>
      <c r="AM16" s="71"/>
      <c r="AN16" s="10"/>
      <c r="AO16" s="10"/>
    </row>
    <row r="17" spans="2:41" ht="15.6">
      <c r="B17" s="148">
        <v>10</v>
      </c>
      <c r="C17" s="47"/>
      <c r="D17" s="146"/>
      <c r="E17" s="146"/>
      <c r="F17" s="146"/>
      <c r="G17" s="47"/>
      <c r="H17" s="241"/>
      <c r="I17" s="241"/>
      <c r="J17" s="525"/>
      <c r="K17" s="65"/>
      <c r="L17" s="149"/>
      <c r="M17" s="505"/>
      <c r="N17" s="69"/>
      <c r="O17" s="65"/>
      <c r="P17" s="67"/>
      <c r="Q17" s="67"/>
      <c r="R17" s="67"/>
      <c r="S17" s="149"/>
      <c r="T17" s="64"/>
      <c r="U17" s="69"/>
      <c r="V17" s="154"/>
      <c r="W17" s="66"/>
      <c r="Y17" s="53">
        <v>10</v>
      </c>
      <c r="Z17" s="54">
        <v>3141556</v>
      </c>
      <c r="AA17" s="55">
        <f t="shared" si="0"/>
        <v>32247725</v>
      </c>
      <c r="AB17" s="56" t="e">
        <f>+Z17/#REF!</f>
        <v>#REF!</v>
      </c>
      <c r="AC17" s="38" t="s">
        <v>44</v>
      </c>
      <c r="AD17" s="72">
        <f>[1]КислПл!B65</f>
        <v>1.1499999999999999</v>
      </c>
      <c r="AE17" s="5" t="e">
        <f>1.4*AE19/1000+#REF!</f>
        <v>#REF!</v>
      </c>
      <c r="AF17" s="81" t="e">
        <f>AE17*AD17</f>
        <v>#REF!</v>
      </c>
      <c r="AG17" s="6">
        <v>614103</v>
      </c>
      <c r="AH17" s="59">
        <v>14113</v>
      </c>
      <c r="AI17" s="41" t="e">
        <f t="shared" si="4"/>
        <v>#REF!</v>
      </c>
      <c r="AJ17" s="82" t="e">
        <f>AI17/AE17</f>
        <v>#REF!</v>
      </c>
      <c r="AK17" s="31" t="e">
        <f t="shared" si="3"/>
        <v>#REF!</v>
      </c>
      <c r="AL17" s="75"/>
      <c r="AM17" s="71"/>
      <c r="AN17" s="10"/>
      <c r="AO17" s="10"/>
    </row>
    <row r="18" spans="2:41" ht="15.6">
      <c r="B18" s="151">
        <v>11</v>
      </c>
      <c r="C18" s="47"/>
      <c r="D18" s="146"/>
      <c r="E18" s="146"/>
      <c r="F18" s="146"/>
      <c r="G18" s="47"/>
      <c r="H18" s="241"/>
      <c r="I18" s="241"/>
      <c r="J18" s="525"/>
      <c r="K18" s="65"/>
      <c r="L18" s="149"/>
      <c r="M18" s="505"/>
      <c r="N18" s="69"/>
      <c r="O18" s="65"/>
      <c r="P18" s="67"/>
      <c r="Q18" s="67"/>
      <c r="R18" s="67"/>
      <c r="S18" s="149"/>
      <c r="T18" s="64"/>
      <c r="U18" s="69"/>
      <c r="V18" s="154"/>
      <c r="W18" s="66"/>
      <c r="Y18" s="53">
        <v>11</v>
      </c>
      <c r="Z18" s="54">
        <v>3225446</v>
      </c>
      <c r="AA18" s="55">
        <f t="shared" si="0"/>
        <v>35473171</v>
      </c>
      <c r="AB18" s="56" t="e">
        <f>+Z18/#REF!</f>
        <v>#REF!</v>
      </c>
      <c r="AC18" s="38" t="s">
        <v>45</v>
      </c>
      <c r="AD18" s="72">
        <f>[1]КислПл!B55</f>
        <v>840</v>
      </c>
      <c r="AE18" s="83" t="e">
        <f>#REF!</f>
        <v>#REF!</v>
      </c>
      <c r="AF18" s="84" t="e">
        <f>AE18*AD18</f>
        <v>#REF!</v>
      </c>
      <c r="AG18" s="27">
        <v>614107</v>
      </c>
      <c r="AH18" s="28">
        <v>14117</v>
      </c>
      <c r="AI18" s="31" t="e">
        <f t="shared" si="4"/>
        <v>#REF!</v>
      </c>
      <c r="AJ18" s="30" t="e">
        <f>AI18/AE18</f>
        <v>#REF!</v>
      </c>
      <c r="AK18" s="31" t="e">
        <f t="shared" si="3"/>
        <v>#REF!</v>
      </c>
      <c r="AL18" s="85"/>
      <c r="AM18" s="71"/>
      <c r="AN18" s="10"/>
      <c r="AO18" s="10"/>
    </row>
    <row r="19" spans="2:41" ht="15.6">
      <c r="B19" s="148">
        <v>12</v>
      </c>
      <c r="C19" s="47"/>
      <c r="D19" s="146"/>
      <c r="E19" s="146"/>
      <c r="F19" s="146"/>
      <c r="G19" s="47"/>
      <c r="H19" s="241"/>
      <c r="I19" s="241"/>
      <c r="J19" s="525"/>
      <c r="K19" s="65"/>
      <c r="L19" s="149"/>
      <c r="M19" s="505"/>
      <c r="N19" s="69"/>
      <c r="O19" s="65"/>
      <c r="P19" s="67"/>
      <c r="Q19" s="67"/>
      <c r="R19" s="67"/>
      <c r="S19" s="149"/>
      <c r="T19" s="64"/>
      <c r="U19" s="69"/>
      <c r="V19" s="154"/>
      <c r="W19" s="66"/>
      <c r="Y19" s="53">
        <v>12</v>
      </c>
      <c r="Z19" s="54">
        <v>3287773</v>
      </c>
      <c r="AA19" s="55">
        <f t="shared" si="0"/>
        <v>38760944</v>
      </c>
      <c r="AB19" s="56" t="e">
        <f>+Z19/#REF!</f>
        <v>#REF!</v>
      </c>
      <c r="AC19" s="38" t="s">
        <v>46</v>
      </c>
      <c r="AD19" s="72">
        <f>[1]КислПл!B49</f>
        <v>2.5</v>
      </c>
      <c r="AE19" s="40" t="e">
        <f>#REF!</f>
        <v>#REF!</v>
      </c>
      <c r="AF19" s="84" t="e">
        <f>AE19*AD19</f>
        <v>#REF!</v>
      </c>
      <c r="AG19" s="27">
        <v>614108</v>
      </c>
      <c r="AH19" s="28">
        <v>14118</v>
      </c>
      <c r="AI19" s="31" t="e">
        <f t="shared" si="4"/>
        <v>#REF!</v>
      </c>
      <c r="AJ19" s="30" t="e">
        <f>AI19/AE19</f>
        <v>#REF!</v>
      </c>
      <c r="AK19" s="31" t="e">
        <f t="shared" si="3"/>
        <v>#REF!</v>
      </c>
      <c r="AL19" s="85"/>
      <c r="AM19" s="9"/>
      <c r="AN19" s="10"/>
      <c r="AO19" s="10"/>
    </row>
    <row r="20" spans="2:41" ht="16.2" thickBot="1">
      <c r="B20" s="151">
        <v>13</v>
      </c>
      <c r="C20" s="47"/>
      <c r="D20" s="146"/>
      <c r="E20" s="146"/>
      <c r="F20" s="146"/>
      <c r="G20" s="47"/>
      <c r="H20" s="241"/>
      <c r="I20" s="241"/>
      <c r="J20" s="525"/>
      <c r="K20" s="65"/>
      <c r="L20" s="149"/>
      <c r="M20" s="505"/>
      <c r="N20" s="69"/>
      <c r="O20" s="65"/>
      <c r="P20" s="67"/>
      <c r="Q20" s="67"/>
      <c r="R20" s="67"/>
      <c r="S20" s="149"/>
      <c r="T20" s="64"/>
      <c r="U20" s="69"/>
      <c r="V20" s="154"/>
      <c r="W20" s="66"/>
      <c r="Y20" s="53">
        <v>13</v>
      </c>
      <c r="Z20" s="54">
        <v>3174383</v>
      </c>
      <c r="AA20" s="55">
        <f t="shared" si="0"/>
        <v>41935327</v>
      </c>
      <c r="AB20" s="56" t="e">
        <f>+Z20/#REF!</f>
        <v>#REF!</v>
      </c>
      <c r="AC20" s="86" t="s">
        <v>47</v>
      </c>
      <c r="AD20" s="87"/>
      <c r="AE20" s="88"/>
      <c r="AF20" s="89"/>
      <c r="AG20" s="90"/>
      <c r="AH20" s="91">
        <v>1410115</v>
      </c>
      <c r="AI20" s="92">
        <f t="shared" si="4"/>
        <v>0</v>
      </c>
      <c r="AJ20" s="93"/>
      <c r="AK20" s="94">
        <f t="shared" si="3"/>
        <v>0</v>
      </c>
      <c r="AL20" s="95"/>
      <c r="AM20" s="96"/>
      <c r="AN20" s="10"/>
      <c r="AO20" s="10"/>
    </row>
    <row r="21" spans="2:41" ht="16.8" thickBot="1">
      <c r="B21" s="148">
        <v>14</v>
      </c>
      <c r="C21" s="47"/>
      <c r="D21" s="146"/>
      <c r="E21" s="146"/>
      <c r="F21" s="146"/>
      <c r="G21" s="47"/>
      <c r="H21" s="241"/>
      <c r="I21" s="241"/>
      <c r="J21" s="525"/>
      <c r="K21" s="65"/>
      <c r="L21" s="149"/>
      <c r="M21" s="505"/>
      <c r="N21" s="69"/>
      <c r="O21" s="65"/>
      <c r="P21" s="67"/>
      <c r="Q21" s="67"/>
      <c r="R21" s="67"/>
      <c r="S21" s="149"/>
      <c r="T21" s="64"/>
      <c r="U21" s="69"/>
      <c r="V21" s="154"/>
      <c r="W21" s="66"/>
      <c r="Y21" s="53">
        <v>14</v>
      </c>
      <c r="Z21" s="54">
        <v>3019671</v>
      </c>
      <c r="AA21" s="55">
        <f t="shared" si="0"/>
        <v>44954998</v>
      </c>
      <c r="AB21" s="56" t="e">
        <f>+Z21/#REF!</f>
        <v>#REF!</v>
      </c>
      <c r="AC21" s="97" t="s">
        <v>48</v>
      </c>
      <c r="AD21" s="98"/>
      <c r="AE21" s="99"/>
      <c r="AF21" s="100"/>
      <c r="AG21" s="101"/>
      <c r="AH21" s="102"/>
      <c r="AI21" s="103" t="e">
        <f>#REF!</f>
        <v>#REF!</v>
      </c>
      <c r="AJ21" s="102"/>
      <c r="AK21" s="104" t="e">
        <f>SUM(AK6:AK20)</f>
        <v>#REF!</v>
      </c>
      <c r="AL21" s="105"/>
      <c r="AM21" s="106"/>
      <c r="AN21" s="33"/>
      <c r="AO21" s="10"/>
    </row>
    <row r="22" spans="2:41" ht="16.2" thickBot="1">
      <c r="B22" s="151">
        <v>15</v>
      </c>
      <c r="C22" s="47"/>
      <c r="D22" s="146"/>
      <c r="E22" s="146"/>
      <c r="F22" s="146"/>
      <c r="G22" s="47"/>
      <c r="H22" s="241"/>
      <c r="I22" s="241"/>
      <c r="J22" s="525"/>
      <c r="K22" s="65"/>
      <c r="L22" s="149"/>
      <c r="M22" s="505"/>
      <c r="N22" s="69"/>
      <c r="O22" s="65"/>
      <c r="P22" s="67"/>
      <c r="Q22" s="67"/>
      <c r="R22" s="67"/>
      <c r="S22" s="149"/>
      <c r="T22" s="64"/>
      <c r="U22" s="69"/>
      <c r="V22" s="154"/>
      <c r="W22" s="66"/>
      <c r="Y22" s="53">
        <v>15</v>
      </c>
      <c r="Z22" s="54">
        <v>2783688</v>
      </c>
      <c r="AA22" s="55">
        <f t="shared" si="0"/>
        <v>47738686</v>
      </c>
      <c r="AB22" s="56" t="e">
        <f>+Z22/#REF!</f>
        <v>#REF!</v>
      </c>
      <c r="AC22" s="107" t="s">
        <v>49</v>
      </c>
      <c r="AD22" s="108">
        <f>[1]БАЛАНСЫ!D84</f>
        <v>1010</v>
      </c>
      <c r="AE22" s="109" t="e">
        <f>#REF!</f>
        <v>#REF!</v>
      </c>
      <c r="AF22" s="100" t="e">
        <f>AE22*AD22</f>
        <v>#REF!</v>
      </c>
      <c r="AG22" s="101"/>
      <c r="AH22" s="102"/>
      <c r="AI22" s="110" t="e">
        <f>AI21-AI13-AI14-AI15</f>
        <v>#REF!</v>
      </c>
      <c r="AJ22" s="111"/>
      <c r="AK22" s="112" t="e">
        <f>AI22-AF22</f>
        <v>#REF!</v>
      </c>
      <c r="AL22" s="112"/>
      <c r="AM22" s="106"/>
      <c r="AN22" s="10"/>
      <c r="AO22" s="10"/>
    </row>
    <row r="23" spans="2:41" ht="15.6">
      <c r="B23" s="148">
        <v>16</v>
      </c>
      <c r="C23" s="47"/>
      <c r="D23" s="146"/>
      <c r="E23" s="146"/>
      <c r="F23" s="146"/>
      <c r="G23" s="47"/>
      <c r="H23" s="241"/>
      <c r="I23" s="241"/>
      <c r="J23" s="525"/>
      <c r="K23" s="65"/>
      <c r="L23" s="149"/>
      <c r="M23" s="505"/>
      <c r="N23" s="69"/>
      <c r="O23" s="65"/>
      <c r="P23" s="67"/>
      <c r="Q23" s="67"/>
      <c r="R23" s="67"/>
      <c r="S23" s="149"/>
      <c r="T23" s="64"/>
      <c r="U23" s="69"/>
      <c r="V23" s="154"/>
      <c r="W23" s="66"/>
      <c r="Y23" s="53">
        <v>16</v>
      </c>
      <c r="Z23" s="54">
        <v>3084044</v>
      </c>
      <c r="AA23" s="55">
        <f t="shared" si="0"/>
        <v>50822730</v>
      </c>
      <c r="AB23" s="56" t="e">
        <f>+Z23/#REF!</f>
        <v>#REF!</v>
      </c>
      <c r="AC23" s="113" t="s">
        <v>50</v>
      </c>
      <c r="AD23" s="114">
        <f>[1]БАЛАНСЫ!E261</f>
        <v>0.1</v>
      </c>
      <c r="AE23" s="113" t="e">
        <f>AE22-#REF!</f>
        <v>#REF!</v>
      </c>
      <c r="AF23" s="115" t="e">
        <f>AE23/AE22*100</f>
        <v>#REF!</v>
      </c>
      <c r="AG23" s="116"/>
      <c r="AH23" s="10"/>
      <c r="AI23" s="11"/>
      <c r="AJ23" s="10"/>
      <c r="AK23" s="10"/>
      <c r="AL23" s="10"/>
      <c r="AM23" s="10"/>
      <c r="AN23" s="10"/>
      <c r="AO23" s="10"/>
    </row>
    <row r="24" spans="2:41" ht="16.2">
      <c r="B24" s="151">
        <v>17</v>
      </c>
      <c r="C24" s="47"/>
      <c r="D24" s="146"/>
      <c r="E24" s="146"/>
      <c r="F24" s="146"/>
      <c r="G24" s="47"/>
      <c r="H24" s="241"/>
      <c r="I24" s="241"/>
      <c r="J24" s="525"/>
      <c r="K24" s="65"/>
      <c r="L24" s="149"/>
      <c r="M24" s="505"/>
      <c r="N24" s="69"/>
      <c r="O24" s="65"/>
      <c r="P24" s="67"/>
      <c r="Q24" s="67"/>
      <c r="R24" s="67"/>
      <c r="S24" s="149"/>
      <c r="T24" s="64"/>
      <c r="U24" s="69"/>
      <c r="V24" s="154"/>
      <c r="W24" s="66"/>
      <c r="Y24" s="53">
        <v>17</v>
      </c>
      <c r="Z24" s="54">
        <v>3067037</v>
      </c>
      <c r="AA24" s="55">
        <f t="shared" si="0"/>
        <v>53889767</v>
      </c>
      <c r="AB24" s="56" t="e">
        <f>+Z24/#REF!</f>
        <v>#REF!</v>
      </c>
      <c r="AC24" s="475" t="s">
        <v>51</v>
      </c>
      <c r="AD24" s="475"/>
      <c r="AE24" s="475"/>
      <c r="AF24" s="475"/>
      <c r="AG24" s="475"/>
      <c r="AH24" s="475"/>
      <c r="AI24" s="475"/>
      <c r="AJ24" s="475"/>
      <c r="AK24" s="11"/>
      <c r="AL24" s="10"/>
      <c r="AM24" s="10"/>
      <c r="AN24" s="10"/>
      <c r="AO24" s="10"/>
    </row>
    <row r="25" spans="2:41" ht="16.2">
      <c r="B25" s="148">
        <v>18</v>
      </c>
      <c r="C25" s="47"/>
      <c r="D25" s="146"/>
      <c r="E25" s="146"/>
      <c r="F25" s="146"/>
      <c r="G25" s="47"/>
      <c r="H25" s="241"/>
      <c r="I25" s="241"/>
      <c r="J25" s="525"/>
      <c r="K25" s="65"/>
      <c r="L25" s="149"/>
      <c r="M25" s="505"/>
      <c r="N25" s="69"/>
      <c r="O25" s="65"/>
      <c r="P25" s="67"/>
      <c r="Q25" s="67"/>
      <c r="R25" s="67"/>
      <c r="S25" s="149"/>
      <c r="T25" s="64"/>
      <c r="U25" s="69"/>
      <c r="V25" s="154"/>
      <c r="W25" s="66"/>
      <c r="Y25" s="53"/>
      <c r="Z25" s="54"/>
      <c r="AA25" s="55"/>
      <c r="AB25" s="56"/>
      <c r="AC25" s="399"/>
      <c r="AD25" s="399"/>
      <c r="AE25" s="399"/>
      <c r="AF25" s="399"/>
      <c r="AG25" s="399"/>
      <c r="AH25" s="399"/>
      <c r="AI25" s="399"/>
      <c r="AJ25" s="399"/>
      <c r="AK25" s="11"/>
      <c r="AL25" s="10"/>
      <c r="AM25" s="10"/>
      <c r="AN25" s="10"/>
      <c r="AO25" s="10"/>
    </row>
    <row r="26" spans="2:41" ht="16.2">
      <c r="B26" s="151">
        <v>19</v>
      </c>
      <c r="C26" s="47"/>
      <c r="D26" s="146"/>
      <c r="E26" s="146"/>
      <c r="F26" s="146"/>
      <c r="G26" s="47"/>
      <c r="H26" s="241"/>
      <c r="I26" s="241"/>
      <c r="J26" s="525"/>
      <c r="K26" s="65"/>
      <c r="L26" s="149"/>
      <c r="M26" s="505"/>
      <c r="N26" s="69"/>
      <c r="O26" s="65"/>
      <c r="P26" s="67"/>
      <c r="Q26" s="67"/>
      <c r="R26" s="67"/>
      <c r="S26" s="149"/>
      <c r="T26" s="64"/>
      <c r="U26" s="69"/>
      <c r="V26" s="154"/>
      <c r="W26" s="66"/>
      <c r="Y26" s="53"/>
      <c r="Z26" s="54"/>
      <c r="AA26" s="55"/>
      <c r="AB26" s="56"/>
      <c r="AC26" s="399"/>
      <c r="AD26" s="399"/>
      <c r="AE26" s="399"/>
      <c r="AF26" s="399"/>
      <c r="AG26" s="399"/>
      <c r="AH26" s="399"/>
      <c r="AI26" s="399"/>
      <c r="AJ26" s="399"/>
      <c r="AK26" s="11"/>
      <c r="AL26" s="10"/>
      <c r="AM26" s="10"/>
      <c r="AN26" s="10"/>
      <c r="AO26" s="10"/>
    </row>
    <row r="27" spans="2:41" ht="16.2">
      <c r="B27" s="148">
        <v>20</v>
      </c>
      <c r="C27" s="47"/>
      <c r="D27" s="146"/>
      <c r="E27" s="146"/>
      <c r="F27" s="146"/>
      <c r="G27" s="47"/>
      <c r="H27" s="241"/>
      <c r="I27" s="241"/>
      <c r="J27" s="525"/>
      <c r="K27" s="65"/>
      <c r="L27" s="149"/>
      <c r="M27" s="505"/>
      <c r="N27" s="69"/>
      <c r="O27" s="65"/>
      <c r="P27" s="67"/>
      <c r="Q27" s="67"/>
      <c r="R27" s="67"/>
      <c r="S27" s="149"/>
      <c r="T27" s="64"/>
      <c r="U27" s="69"/>
      <c r="V27" s="154"/>
      <c r="W27" s="66"/>
      <c r="Y27" s="53"/>
      <c r="Z27" s="54"/>
      <c r="AA27" s="55"/>
      <c r="AB27" s="56"/>
      <c r="AC27" s="399"/>
      <c r="AD27" s="399"/>
      <c r="AE27" s="399"/>
      <c r="AF27" s="399"/>
      <c r="AG27" s="399"/>
      <c r="AH27" s="399"/>
      <c r="AI27" s="399"/>
      <c r="AJ27" s="399"/>
      <c r="AK27" s="11"/>
      <c r="AL27" s="10"/>
      <c r="AM27" s="10"/>
      <c r="AN27" s="10"/>
      <c r="AO27" s="10"/>
    </row>
    <row r="28" spans="2:41" ht="16.2">
      <c r="B28" s="151">
        <v>21</v>
      </c>
      <c r="C28" s="47"/>
      <c r="D28" s="146"/>
      <c r="E28" s="146"/>
      <c r="F28" s="146"/>
      <c r="G28" s="47"/>
      <c r="H28" s="241"/>
      <c r="I28" s="241"/>
      <c r="J28" s="525"/>
      <c r="K28" s="65"/>
      <c r="L28" s="149"/>
      <c r="M28" s="505"/>
      <c r="N28" s="69"/>
      <c r="O28" s="65"/>
      <c r="P28" s="67"/>
      <c r="Q28" s="67"/>
      <c r="R28" s="67"/>
      <c r="S28" s="149"/>
      <c r="T28" s="64"/>
      <c r="U28" s="69"/>
      <c r="V28" s="154"/>
      <c r="W28" s="66"/>
      <c r="Y28" s="53"/>
      <c r="Z28" s="54"/>
      <c r="AA28" s="55"/>
      <c r="AB28" s="56"/>
      <c r="AC28" s="399"/>
      <c r="AD28" s="399"/>
      <c r="AE28" s="399"/>
      <c r="AF28" s="399"/>
      <c r="AG28" s="399"/>
      <c r="AH28" s="399"/>
      <c r="AI28" s="399"/>
      <c r="AJ28" s="399"/>
      <c r="AK28" s="11"/>
      <c r="AL28" s="10"/>
      <c r="AM28" s="10"/>
      <c r="AN28" s="10"/>
      <c r="AO28" s="10"/>
    </row>
    <row r="29" spans="2:41" ht="16.2">
      <c r="B29" s="148">
        <v>22</v>
      </c>
      <c r="C29" s="47"/>
      <c r="D29" s="146"/>
      <c r="E29" s="146"/>
      <c r="F29" s="146"/>
      <c r="G29" s="47"/>
      <c r="H29" s="241"/>
      <c r="I29" s="241"/>
      <c r="J29" s="525"/>
      <c r="K29" s="65"/>
      <c r="L29" s="149"/>
      <c r="M29" s="505"/>
      <c r="N29" s="69"/>
      <c r="O29" s="65"/>
      <c r="P29" s="67"/>
      <c r="Q29" s="67"/>
      <c r="R29" s="67"/>
      <c r="S29" s="149"/>
      <c r="T29" s="64"/>
      <c r="U29" s="69"/>
      <c r="V29" s="154"/>
      <c r="W29" s="66"/>
      <c r="Y29" s="53"/>
      <c r="Z29" s="54"/>
      <c r="AA29" s="55"/>
      <c r="AB29" s="56"/>
      <c r="AC29" s="399"/>
      <c r="AD29" s="399"/>
      <c r="AE29" s="399"/>
      <c r="AF29" s="399"/>
      <c r="AG29" s="399"/>
      <c r="AH29" s="399"/>
      <c r="AI29" s="399"/>
      <c r="AJ29" s="399"/>
      <c r="AK29" s="11"/>
      <c r="AL29" s="10"/>
      <c r="AM29" s="10"/>
      <c r="AN29" s="10"/>
      <c r="AO29" s="10"/>
    </row>
    <row r="30" spans="2:41" ht="16.2">
      <c r="B30" s="151">
        <v>23</v>
      </c>
      <c r="C30" s="47"/>
      <c r="D30" s="146"/>
      <c r="E30" s="146"/>
      <c r="F30" s="146"/>
      <c r="G30" s="47"/>
      <c r="H30" s="241"/>
      <c r="I30" s="241"/>
      <c r="J30" s="525"/>
      <c r="K30" s="65"/>
      <c r="L30" s="149"/>
      <c r="M30" s="505"/>
      <c r="N30" s="69"/>
      <c r="O30" s="65"/>
      <c r="P30" s="67"/>
      <c r="Q30" s="67"/>
      <c r="R30" s="67"/>
      <c r="S30" s="149"/>
      <c r="T30" s="64"/>
      <c r="U30" s="69"/>
      <c r="V30" s="154"/>
      <c r="W30" s="66"/>
      <c r="Y30" s="53"/>
      <c r="Z30" s="54"/>
      <c r="AA30" s="55"/>
      <c r="AB30" s="56"/>
      <c r="AC30" s="399"/>
      <c r="AD30" s="399"/>
      <c r="AE30" s="399"/>
      <c r="AF30" s="399"/>
      <c r="AG30" s="399"/>
      <c r="AH30" s="399"/>
      <c r="AI30" s="399"/>
      <c r="AJ30" s="399"/>
      <c r="AK30" s="11"/>
      <c r="AL30" s="10"/>
      <c r="AM30" s="10"/>
      <c r="AN30" s="10"/>
      <c r="AO30" s="10"/>
    </row>
    <row r="31" spans="2:41" ht="16.2">
      <c r="B31" s="148">
        <v>24</v>
      </c>
      <c r="C31" s="47"/>
      <c r="D31" s="146"/>
      <c r="E31" s="146"/>
      <c r="F31" s="146"/>
      <c r="G31" s="47"/>
      <c r="H31" s="241"/>
      <c r="I31" s="241"/>
      <c r="J31" s="525"/>
      <c r="K31" s="65"/>
      <c r="L31" s="149"/>
      <c r="M31" s="505"/>
      <c r="N31" s="69"/>
      <c r="O31" s="65"/>
      <c r="P31" s="67"/>
      <c r="Q31" s="67"/>
      <c r="R31" s="67"/>
      <c r="S31" s="149"/>
      <c r="T31" s="64"/>
      <c r="U31" s="69"/>
      <c r="V31" s="154"/>
      <c r="W31" s="66"/>
      <c r="Y31" s="53"/>
      <c r="Z31" s="54"/>
      <c r="AA31" s="55"/>
      <c r="AB31" s="56"/>
      <c r="AC31" s="399"/>
      <c r="AD31" s="399"/>
      <c r="AE31" s="399"/>
      <c r="AF31" s="399"/>
      <c r="AG31" s="399"/>
      <c r="AH31" s="399"/>
      <c r="AI31" s="399"/>
      <c r="AJ31" s="399"/>
      <c r="AK31" s="11"/>
      <c r="AL31" s="10"/>
      <c r="AM31" s="10"/>
      <c r="AN31" s="10"/>
      <c r="AO31" s="10"/>
    </row>
    <row r="32" spans="2:41" ht="15.6">
      <c r="B32" s="151">
        <v>25</v>
      </c>
      <c r="C32" s="47"/>
      <c r="D32" s="146"/>
      <c r="E32" s="146"/>
      <c r="F32" s="146"/>
      <c r="G32" s="47"/>
      <c r="H32" s="241"/>
      <c r="I32" s="241"/>
      <c r="J32" s="525"/>
      <c r="K32" s="65"/>
      <c r="L32" s="149"/>
      <c r="M32" s="505"/>
      <c r="N32" s="69"/>
      <c r="O32" s="65"/>
      <c r="P32" s="67"/>
      <c r="Q32" s="67"/>
      <c r="R32" s="67"/>
      <c r="S32" s="149"/>
      <c r="T32" s="64"/>
      <c r="U32" s="69"/>
      <c r="V32" s="154"/>
      <c r="W32" s="66"/>
      <c r="Y32" s="53">
        <v>18</v>
      </c>
      <c r="Z32" s="54">
        <v>3039628</v>
      </c>
      <c r="AA32" s="55">
        <f>AA24+Z32</f>
        <v>56929395</v>
      </c>
      <c r="AB32" s="1" t="e">
        <f>+Z32/#REF!</f>
        <v>#REF!</v>
      </c>
      <c r="AC32" s="40" t="s">
        <v>14</v>
      </c>
      <c r="AD32" s="117" t="s">
        <v>15</v>
      </c>
      <c r="AE32" s="117" t="s">
        <v>16</v>
      </c>
      <c r="AF32" s="117" t="s">
        <v>52</v>
      </c>
      <c r="AG32" s="118" t="s">
        <v>19</v>
      </c>
      <c r="AH32" s="117" t="s">
        <v>53</v>
      </c>
      <c r="AI32" s="117" t="s">
        <v>21</v>
      </c>
      <c r="AJ32" s="27" t="s">
        <v>22</v>
      </c>
      <c r="AK32" s="10"/>
      <c r="AL32" s="33"/>
      <c r="AM32" s="10"/>
      <c r="AN32" s="10"/>
      <c r="AO32" s="10"/>
    </row>
    <row r="33" spans="2:41" ht="15.6">
      <c r="B33" s="148">
        <v>26</v>
      </c>
      <c r="C33" s="47"/>
      <c r="D33" s="146"/>
      <c r="E33" s="146"/>
      <c r="F33" s="146"/>
      <c r="G33" s="47"/>
      <c r="H33" s="241"/>
      <c r="I33" s="241"/>
      <c r="J33" s="525"/>
      <c r="K33" s="65"/>
      <c r="L33" s="149"/>
      <c r="M33" s="505"/>
      <c r="N33" s="69"/>
      <c r="O33" s="65"/>
      <c r="P33" s="67"/>
      <c r="Q33" s="67"/>
      <c r="R33" s="67"/>
      <c r="S33" s="149"/>
      <c r="T33" s="64"/>
      <c r="U33" s="69"/>
      <c r="V33" s="154"/>
      <c r="W33" s="66"/>
      <c r="Y33" s="53">
        <v>19</v>
      </c>
      <c r="Z33" s="54">
        <v>3290378</v>
      </c>
      <c r="AA33" s="55">
        <f t="shared" si="0"/>
        <v>60219773</v>
      </c>
      <c r="AB33" s="1" t="e">
        <f>+Z33/#REF!</f>
        <v>#REF!</v>
      </c>
      <c r="AC33" s="119" t="s">
        <v>36</v>
      </c>
      <c r="AD33" s="76">
        <f>[1]КислПл!B2</f>
        <v>121.28782524141269</v>
      </c>
      <c r="AE33" s="27" t="e">
        <f>#REF!</f>
        <v>#REF!</v>
      </c>
      <c r="AF33" s="6" t="e">
        <f>AE33*AD33</f>
        <v>#REF!</v>
      </c>
      <c r="AG33" s="59">
        <v>14112</v>
      </c>
      <c r="AH33" s="6" t="e">
        <f>#REF!-AH34-AH35-AH36-AH37-AH38-#REF!-#REF!-#REF!-#REF!</f>
        <v>#REF!</v>
      </c>
      <c r="AI33" s="77" t="e">
        <f t="shared" ref="AI33:AI38" si="5">AH33/AE33</f>
        <v>#REF!</v>
      </c>
      <c r="AJ33" s="6" t="e">
        <f t="shared" ref="AJ33:AJ38" si="6">AH33-AF33</f>
        <v>#REF!</v>
      </c>
      <c r="AK33" s="10"/>
      <c r="AL33" s="120"/>
      <c r="AM33" s="10"/>
      <c r="AN33" s="10"/>
      <c r="AO33" s="10"/>
    </row>
    <row r="34" spans="2:41" ht="15.6">
      <c r="B34" s="151">
        <v>27</v>
      </c>
      <c r="C34" s="47"/>
      <c r="D34" s="146"/>
      <c r="E34" s="146"/>
      <c r="F34" s="146"/>
      <c r="G34" s="47"/>
      <c r="H34" s="241"/>
      <c r="I34" s="241"/>
      <c r="J34" s="525"/>
      <c r="K34" s="65"/>
      <c r="L34" s="149"/>
      <c r="M34" s="505"/>
      <c r="N34" s="69"/>
      <c r="O34" s="65"/>
      <c r="P34" s="67"/>
      <c r="Q34" s="67"/>
      <c r="R34" s="67"/>
      <c r="S34" s="149"/>
      <c r="T34" s="64"/>
      <c r="U34" s="69"/>
      <c r="V34" s="154"/>
      <c r="W34" s="66"/>
      <c r="Y34" s="53">
        <v>20</v>
      </c>
      <c r="Z34" s="54"/>
      <c r="AA34" s="55">
        <f t="shared" si="0"/>
        <v>60219773</v>
      </c>
      <c r="AB34" s="1" t="e">
        <f>+Z34/#REF!</f>
        <v>#REF!</v>
      </c>
      <c r="AC34" s="119" t="s">
        <v>54</v>
      </c>
      <c r="AD34" s="72">
        <f>[1]КислПл!B8</f>
        <v>13.6</v>
      </c>
      <c r="AE34" s="27" t="e">
        <f>AE9</f>
        <v>#REF!</v>
      </c>
      <c r="AF34" s="6" t="e">
        <f>AE34*AD34</f>
        <v>#REF!</v>
      </c>
      <c r="AG34" s="59">
        <v>14121</v>
      </c>
      <c r="AH34" s="6" t="e">
        <f>AF34</f>
        <v>#REF!</v>
      </c>
      <c r="AI34" s="77" t="e">
        <f t="shared" si="5"/>
        <v>#REF!</v>
      </c>
      <c r="AJ34" s="6" t="e">
        <f t="shared" si="6"/>
        <v>#REF!</v>
      </c>
      <c r="AK34" s="11"/>
      <c r="AL34" s="121"/>
      <c r="AM34" s="10"/>
      <c r="AN34" s="10"/>
      <c r="AO34" s="10"/>
    </row>
    <row r="35" spans="2:41" ht="15.6">
      <c r="B35" s="148">
        <v>28</v>
      </c>
      <c r="C35" s="47"/>
      <c r="D35" s="146"/>
      <c r="E35" s="146"/>
      <c r="F35" s="146"/>
      <c r="G35" s="47"/>
      <c r="H35" s="241"/>
      <c r="I35" s="241"/>
      <c r="J35" s="525"/>
      <c r="K35" s="65"/>
      <c r="L35" s="149"/>
      <c r="M35" s="505"/>
      <c r="N35" s="69"/>
      <c r="O35" s="65"/>
      <c r="P35" s="67"/>
      <c r="Q35" s="67"/>
      <c r="R35" s="67"/>
      <c r="S35" s="149"/>
      <c r="T35" s="64"/>
      <c r="U35" s="69"/>
      <c r="V35" s="154"/>
      <c r="W35" s="66"/>
      <c r="Y35" s="53">
        <v>21</v>
      </c>
      <c r="Z35" s="54"/>
      <c r="AA35" s="55">
        <f t="shared" si="0"/>
        <v>60219773</v>
      </c>
      <c r="AB35" s="1" t="e">
        <f>+Z35/#REF!</f>
        <v>#REF!</v>
      </c>
      <c r="AC35" s="119" t="s">
        <v>38</v>
      </c>
      <c r="AD35" s="72">
        <f>[1]КислПл!B28</f>
        <v>25</v>
      </c>
      <c r="AE35" s="122" t="e">
        <f>AE10</f>
        <v>#REF!</v>
      </c>
      <c r="AF35" s="6" t="e">
        <f>AE35*AD35</f>
        <v>#REF!</v>
      </c>
      <c r="AG35" s="59">
        <v>14122</v>
      </c>
      <c r="AH35" s="6" t="e">
        <f>AF35</f>
        <v>#REF!</v>
      </c>
      <c r="AI35" s="77" t="e">
        <f t="shared" si="5"/>
        <v>#REF!</v>
      </c>
      <c r="AJ35" s="6" t="e">
        <f t="shared" si="6"/>
        <v>#REF!</v>
      </c>
      <c r="AK35" s="10"/>
      <c r="AL35" s="121"/>
      <c r="AM35" s="10"/>
      <c r="AN35" s="10"/>
      <c r="AO35" s="10"/>
    </row>
    <row r="36" spans="2:41" ht="15.6">
      <c r="B36" s="151">
        <v>29</v>
      </c>
      <c r="C36" s="47"/>
      <c r="D36" s="146"/>
      <c r="E36" s="146"/>
      <c r="F36" s="146"/>
      <c r="G36" s="47"/>
      <c r="H36" s="241"/>
      <c r="I36" s="241"/>
      <c r="J36" s="525"/>
      <c r="K36" s="65"/>
      <c r="L36" s="149"/>
      <c r="M36" s="505"/>
      <c r="N36" s="69"/>
      <c r="O36" s="65"/>
      <c r="P36" s="67"/>
      <c r="Q36" s="67"/>
      <c r="R36" s="67"/>
      <c r="S36" s="149"/>
      <c r="T36" s="64"/>
      <c r="U36" s="69"/>
      <c r="V36" s="154"/>
      <c r="W36" s="66"/>
      <c r="Y36" s="53">
        <v>22</v>
      </c>
      <c r="Z36" s="54"/>
      <c r="AA36" s="55">
        <f t="shared" si="0"/>
        <v>60219773</v>
      </c>
      <c r="AB36" s="1" t="e">
        <f>+Z36/#REF!</f>
        <v>#REF!</v>
      </c>
      <c r="AC36" s="119" t="s">
        <v>39</v>
      </c>
      <c r="AD36" s="72">
        <f>[1]КислПл!B59</f>
        <v>25</v>
      </c>
      <c r="AE36" s="122" t="e">
        <f>AE11</f>
        <v>#REF!</v>
      </c>
      <c r="AF36" s="6" t="e">
        <f>AD36*AE36</f>
        <v>#REF!</v>
      </c>
      <c r="AG36" s="59">
        <v>14114</v>
      </c>
      <c r="AH36" s="6" t="e">
        <f>AF36</f>
        <v>#REF!</v>
      </c>
      <c r="AI36" s="77" t="e">
        <f t="shared" si="5"/>
        <v>#REF!</v>
      </c>
      <c r="AJ36" s="6" t="e">
        <f t="shared" si="6"/>
        <v>#REF!</v>
      </c>
      <c r="AK36" s="10"/>
      <c r="AL36" s="121"/>
      <c r="AM36" s="10"/>
      <c r="AN36" s="10"/>
      <c r="AO36" s="10"/>
    </row>
    <row r="37" spans="2:41" ht="15.6">
      <c r="B37" s="148">
        <v>30</v>
      </c>
      <c r="C37" s="47"/>
      <c r="D37" s="146"/>
      <c r="E37" s="146"/>
      <c r="F37" s="146"/>
      <c r="G37" s="47"/>
      <c r="H37" s="241"/>
      <c r="I37" s="241"/>
      <c r="J37" s="525"/>
      <c r="K37" s="65"/>
      <c r="L37" s="149"/>
      <c r="M37" s="505"/>
      <c r="N37" s="69"/>
      <c r="O37" s="65"/>
      <c r="P37" s="67"/>
      <c r="Q37" s="67"/>
      <c r="R37" s="67"/>
      <c r="S37" s="149"/>
      <c r="T37" s="64"/>
      <c r="U37" s="69"/>
      <c r="V37" s="154"/>
      <c r="W37" s="66"/>
      <c r="Y37" s="53">
        <v>23</v>
      </c>
      <c r="Z37" s="54"/>
      <c r="AA37" s="55">
        <f t="shared" si="0"/>
        <v>60219773</v>
      </c>
      <c r="AB37" s="1" t="e">
        <f>+Z37/#REF!</f>
        <v>#REF!</v>
      </c>
      <c r="AC37" s="119" t="s">
        <v>55</v>
      </c>
      <c r="AD37" s="72">
        <f>[1]КислПл!B40</f>
        <v>150</v>
      </c>
      <c r="AE37" s="27" t="e">
        <f>AE12</f>
        <v>#REF!</v>
      </c>
      <c r="AF37" s="6" t="e">
        <f>AE37*AD37</f>
        <v>#REF!</v>
      </c>
      <c r="AG37" s="59">
        <v>14115</v>
      </c>
      <c r="AH37" s="6" t="e">
        <f>AF37</f>
        <v>#REF!</v>
      </c>
      <c r="AI37" s="77" t="e">
        <f t="shared" si="5"/>
        <v>#REF!</v>
      </c>
      <c r="AJ37" s="6" t="e">
        <f t="shared" si="6"/>
        <v>#REF!</v>
      </c>
      <c r="AK37" s="10"/>
      <c r="AL37" s="121"/>
      <c r="AM37" s="11"/>
      <c r="AN37" s="10"/>
      <c r="AO37" s="10"/>
    </row>
    <row r="38" spans="2:41" ht="16.2" thickBot="1">
      <c r="B38" s="151">
        <v>31</v>
      </c>
      <c r="C38" s="163"/>
      <c r="D38" s="381"/>
      <c r="E38" s="381"/>
      <c r="F38" s="381"/>
      <c r="G38" s="163"/>
      <c r="H38" s="242"/>
      <c r="I38" s="242"/>
      <c r="J38" s="525"/>
      <c r="K38" s="125"/>
      <c r="L38" s="183"/>
      <c r="M38" s="505"/>
      <c r="N38" s="129"/>
      <c r="O38" s="125"/>
      <c r="P38" s="127"/>
      <c r="Q38" s="127"/>
      <c r="R38" s="127"/>
      <c r="S38" s="183"/>
      <c r="T38" s="124"/>
      <c r="U38" s="129"/>
      <c r="V38" s="155"/>
      <c r="W38" s="126"/>
      <c r="Y38" s="53">
        <v>24</v>
      </c>
      <c r="Z38" s="54"/>
      <c r="AA38" s="55">
        <f t="shared" si="0"/>
        <v>60219773</v>
      </c>
      <c r="AB38" s="1" t="e">
        <f>+Z38/#REF!</f>
        <v>#REF!</v>
      </c>
      <c r="AC38" s="119" t="s">
        <v>41</v>
      </c>
      <c r="AD38" s="72">
        <f>[1]КислПл!B13</f>
        <v>12</v>
      </c>
      <c r="AE38" s="27" t="e">
        <f>AE13</f>
        <v>#REF!</v>
      </c>
      <c r="AF38" s="6" t="e">
        <f>AE38*AD38</f>
        <v>#REF!</v>
      </c>
      <c r="AG38" s="59">
        <v>14116</v>
      </c>
      <c r="AH38" s="6" t="e">
        <f>AF38</f>
        <v>#REF!</v>
      </c>
      <c r="AI38" s="77" t="e">
        <f t="shared" si="5"/>
        <v>#REF!</v>
      </c>
      <c r="AJ38" s="6" t="e">
        <f t="shared" si="6"/>
        <v>#REF!</v>
      </c>
      <c r="AK38" s="10"/>
      <c r="AL38" s="121"/>
      <c r="AM38" s="10"/>
      <c r="AN38" s="10"/>
      <c r="AO38" s="10"/>
    </row>
    <row r="39" spans="2:41" ht="16.2" thickBot="1">
      <c r="B39" s="165" t="s">
        <v>30</v>
      </c>
      <c r="C39" s="258"/>
      <c r="D39" s="158"/>
      <c r="E39" s="158"/>
      <c r="F39" s="158"/>
      <c r="G39" s="161"/>
      <c r="H39" s="156"/>
      <c r="I39" s="156"/>
      <c r="J39" s="526"/>
      <c r="K39" s="246"/>
      <c r="L39" s="247"/>
      <c r="M39" s="504"/>
      <c r="N39" s="156"/>
      <c r="O39" s="166"/>
      <c r="P39" s="158"/>
      <c r="Q39" s="158"/>
      <c r="R39" s="158"/>
      <c r="S39" s="167"/>
      <c r="T39" s="160"/>
      <c r="U39" s="156"/>
      <c r="V39" s="161"/>
      <c r="W39" s="130"/>
      <c r="X39" s="2"/>
      <c r="Y39" s="2"/>
      <c r="Z39" s="2"/>
      <c r="AA39" s="2"/>
      <c r="AB39" s="2"/>
      <c r="AC39" s="27" t="s">
        <v>56</v>
      </c>
      <c r="AD39" s="76">
        <f>[1]КислПл!B23</f>
        <v>9.9570000000000007</v>
      </c>
      <c r="AE39" s="83" t="e">
        <f>AD39*AE16</f>
        <v>#REF!</v>
      </c>
      <c r="AF39" s="6" t="e">
        <f>AD39*AE16</f>
        <v>#REF!</v>
      </c>
      <c r="AG39" s="83" t="e">
        <f>AE39/AE16</f>
        <v>#REF!</v>
      </c>
      <c r="AH39" s="6" t="e">
        <f>AE39-AF39</f>
        <v>#REF!</v>
      </c>
      <c r="AI39" s="33"/>
      <c r="AJ39" s="33"/>
      <c r="AK39" s="10"/>
      <c r="AL39" s="11"/>
      <c r="AM39" s="10"/>
      <c r="AN39" s="10"/>
      <c r="AO39" s="10"/>
    </row>
    <row r="40" spans="2:41" ht="15.6">
      <c r="AC40" s="131"/>
      <c r="AD40" s="132" t="s">
        <v>16</v>
      </c>
      <c r="AE40" s="132" t="s">
        <v>57</v>
      </c>
      <c r="AF40" s="132" t="s">
        <v>58</v>
      </c>
      <c r="AG40" s="133" t="s">
        <v>59</v>
      </c>
      <c r="AH40" s="10"/>
      <c r="AI40" s="10"/>
      <c r="AJ40" s="10"/>
      <c r="AK40" s="134"/>
      <c r="AL40" s="10"/>
      <c r="AM40" s="10"/>
      <c r="AN40" s="10"/>
      <c r="AO40" s="10"/>
    </row>
    <row r="41" spans="2:41" ht="15.75" customHeight="1">
      <c r="AC41" s="3" t="s">
        <v>55</v>
      </c>
      <c r="AD41" s="27" t="e">
        <f>AE12</f>
        <v>#REF!</v>
      </c>
      <c r="AE41" s="135">
        <f>+[1]КислПл!B39</f>
        <v>1.1100000000000001</v>
      </c>
      <c r="AF41" s="8">
        <v>0.3</v>
      </c>
      <c r="AG41" s="9" t="e">
        <f>AD41*AE41*AF41</f>
        <v>#REF!</v>
      </c>
      <c r="AH41" s="10"/>
      <c r="AI41" s="10"/>
      <c r="AJ41" s="10"/>
      <c r="AK41" s="10"/>
      <c r="AL41" s="10"/>
      <c r="AM41" s="10"/>
      <c r="AN41" s="10"/>
      <c r="AO41" s="10"/>
    </row>
    <row r="44" spans="2:41" ht="15" customHeight="1"/>
    <row r="61" spans="2:2">
      <c r="B61" s="2"/>
    </row>
    <row r="68" spans="2:26">
      <c r="C68" s="2"/>
      <c r="D68" s="2"/>
      <c r="E68" s="2"/>
      <c r="F68" s="2"/>
      <c r="G68" s="2"/>
      <c r="H68" s="2"/>
      <c r="I68" s="2"/>
    </row>
    <row r="75" spans="2:26">
      <c r="J75" s="2"/>
      <c r="K75" s="2"/>
      <c r="L75" s="2"/>
      <c r="M75" s="2"/>
      <c r="N75" s="2"/>
      <c r="O75" s="2"/>
      <c r="P75" s="2"/>
      <c r="Q75" s="2"/>
      <c r="R75" s="2"/>
      <c r="S75" s="2"/>
      <c r="U75" s="2"/>
      <c r="V75" s="2"/>
      <c r="W75" s="2"/>
      <c r="X75" s="2"/>
      <c r="Y75" s="2"/>
      <c r="Z75" s="2"/>
    </row>
    <row r="76" spans="2:26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</row>
    <row r="80" spans="2:26" ht="15" customHeight="1"/>
  </sheetData>
  <mergeCells count="17">
    <mergeCell ref="N4:V4"/>
    <mergeCell ref="Y4:AA5"/>
    <mergeCell ref="AC4:AJ4"/>
    <mergeCell ref="C5:G5"/>
    <mergeCell ref="H5:H6"/>
    <mergeCell ref="O5:S5"/>
    <mergeCell ref="M4:M39"/>
    <mergeCell ref="T5:T6"/>
    <mergeCell ref="U5:U6"/>
    <mergeCell ref="V5:V6"/>
    <mergeCell ref="W5:W6"/>
    <mergeCell ref="AC24:AJ24"/>
    <mergeCell ref="B2:I2"/>
    <mergeCell ref="B4:B7"/>
    <mergeCell ref="C4:I4"/>
    <mergeCell ref="J4:J39"/>
    <mergeCell ref="K4:L6"/>
  </mergeCells>
  <pageMargins left="0.70866141732283472" right="0.70866141732283472" top="0.55118110236220474" bottom="0.35433070866141736" header="0" footer="0"/>
  <pageSetup paperSize="9" scale="63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J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L14" sqref="L14"/>
    </sheetView>
  </sheetViews>
  <sheetFormatPr defaultRowHeight="14.4" outlineLevelCol="1"/>
  <cols>
    <col min="1" max="1" width="3.109375" style="1" customWidth="1"/>
    <col min="2" max="2" width="7.109375" style="1" customWidth="1"/>
    <col min="3" max="6" width="12.33203125" style="1" customWidth="1"/>
    <col min="7" max="7" width="15.5546875" style="1" customWidth="1"/>
    <col min="8" max="8" width="1.109375" style="1" customWidth="1"/>
    <col min="9" max="10" width="9.88671875" style="1" customWidth="1"/>
    <col min="11" max="11" width="0.88671875" style="1" customWidth="1"/>
    <col min="12" max="12" width="15.6640625" style="1" customWidth="1"/>
    <col min="13" max="15" width="9.88671875" style="1" customWidth="1"/>
    <col min="16" max="16" width="8.6640625" style="1" hidden="1" customWidth="1"/>
    <col min="17" max="17" width="3.109375" style="1" hidden="1" customWidth="1" outlineLevel="1"/>
    <col min="18" max="18" width="3.6640625" style="1" hidden="1" customWidth="1" outlineLevel="1"/>
    <col min="19" max="19" width="14.88671875" style="1" hidden="1" customWidth="1" outlineLevel="1"/>
    <col min="20" max="20" width="11" style="1" hidden="1" customWidth="1" outlineLevel="1"/>
    <col min="21" max="21" width="12.6640625" style="1" hidden="1" customWidth="1" outlineLevel="1"/>
    <col min="22" max="22" width="37.109375" style="1" hidden="1" customWidth="1" outlineLevel="1"/>
    <col min="23" max="24" width="16.33203125" style="1" hidden="1" customWidth="1" outlineLevel="1"/>
    <col min="25" max="25" width="24" style="1" hidden="1" customWidth="1" outlineLevel="1"/>
    <col min="26" max="26" width="14" style="1" hidden="1" customWidth="1" outlineLevel="1"/>
    <col min="27" max="27" width="20" style="1" hidden="1" customWidth="1" outlineLevel="1"/>
    <col min="28" max="28" width="16.33203125" style="1" hidden="1" customWidth="1" outlineLevel="1"/>
    <col min="29" max="29" width="21.109375" style="1" hidden="1" customWidth="1" outlineLevel="1"/>
    <col min="30" max="30" width="12.5546875" style="1" hidden="1" customWidth="1" outlineLevel="1"/>
    <col min="31" max="31" width="15" style="1" hidden="1" customWidth="1" outlineLevel="1"/>
    <col min="32" max="32" width="14.44140625" style="1" hidden="1" customWidth="1" outlineLevel="1"/>
    <col min="33" max="33" width="7.6640625" style="1" hidden="1" customWidth="1" outlineLevel="1"/>
    <col min="34" max="34" width="6.88671875" style="1" hidden="1" customWidth="1" outlineLevel="1"/>
    <col min="35" max="35" width="9.109375" style="1" hidden="1" customWidth="1" outlineLevel="1"/>
    <col min="36" max="36" width="9.109375" style="1" collapsed="1"/>
    <col min="37" max="238" width="9.109375" style="1"/>
    <col min="239" max="239" width="7.109375" style="1" customWidth="1"/>
    <col min="240" max="241" width="11.5546875" style="1" customWidth="1"/>
    <col min="242" max="242" width="11.6640625" style="1" customWidth="1"/>
    <col min="243" max="244" width="12" style="1" customWidth="1"/>
    <col min="245" max="245" width="11.44140625" style="1" customWidth="1"/>
    <col min="246" max="248" width="11.33203125" style="1" customWidth="1"/>
    <col min="249" max="250" width="12.5546875" style="1" customWidth="1"/>
    <col min="251" max="251" width="12.33203125" style="1" customWidth="1"/>
    <col min="252" max="253" width="11.5546875" style="1" customWidth="1"/>
    <col min="254" max="254" width="11.6640625" style="1" customWidth="1"/>
    <col min="255" max="255" width="2.109375" style="1" customWidth="1"/>
    <col min="256" max="256" width="8.5546875" style="1" customWidth="1"/>
    <col min="257" max="257" width="9.88671875" style="1" customWidth="1"/>
    <col min="258" max="258" width="8.6640625" style="1" customWidth="1"/>
    <col min="259" max="259" width="9.6640625" style="1" customWidth="1"/>
    <col min="260" max="260" width="10.109375" style="1" customWidth="1"/>
    <col min="261" max="261" width="9.33203125" style="1" customWidth="1"/>
    <col min="262" max="263" width="9.6640625" style="1" customWidth="1"/>
    <col min="264" max="265" width="9.5546875" style="1" customWidth="1"/>
    <col min="266" max="267" width="10" style="1" customWidth="1"/>
    <col min="268" max="268" width="12" style="1" customWidth="1"/>
    <col min="269" max="269" width="0" style="1" hidden="1" customWidth="1"/>
    <col min="270" max="270" width="12.109375" style="1" customWidth="1"/>
    <col min="271" max="271" width="11.33203125" style="1" customWidth="1"/>
    <col min="272" max="272" width="10.109375" style="1" customWidth="1"/>
    <col min="273" max="291" width="0" style="1" hidden="1" customWidth="1"/>
    <col min="292" max="494" width="9.109375" style="1"/>
    <col min="495" max="495" width="7.109375" style="1" customWidth="1"/>
    <col min="496" max="497" width="11.5546875" style="1" customWidth="1"/>
    <col min="498" max="498" width="11.6640625" style="1" customWidth="1"/>
    <col min="499" max="500" width="12" style="1" customWidth="1"/>
    <col min="501" max="501" width="11.44140625" style="1" customWidth="1"/>
    <col min="502" max="504" width="11.33203125" style="1" customWidth="1"/>
    <col min="505" max="506" width="12.5546875" style="1" customWidth="1"/>
    <col min="507" max="507" width="12.33203125" style="1" customWidth="1"/>
    <col min="508" max="509" width="11.5546875" style="1" customWidth="1"/>
    <col min="510" max="510" width="11.6640625" style="1" customWidth="1"/>
    <col min="511" max="511" width="2.109375" style="1" customWidth="1"/>
    <col min="512" max="512" width="8.5546875" style="1" customWidth="1"/>
    <col min="513" max="513" width="9.88671875" style="1" customWidth="1"/>
    <col min="514" max="514" width="8.6640625" style="1" customWidth="1"/>
    <col min="515" max="515" width="9.6640625" style="1" customWidth="1"/>
    <col min="516" max="516" width="10.109375" style="1" customWidth="1"/>
    <col min="517" max="517" width="9.33203125" style="1" customWidth="1"/>
    <col min="518" max="519" width="9.6640625" style="1" customWidth="1"/>
    <col min="520" max="521" width="9.5546875" style="1" customWidth="1"/>
    <col min="522" max="523" width="10" style="1" customWidth="1"/>
    <col min="524" max="524" width="12" style="1" customWidth="1"/>
    <col min="525" max="525" width="0" style="1" hidden="1" customWidth="1"/>
    <col min="526" max="526" width="12.109375" style="1" customWidth="1"/>
    <col min="527" max="527" width="11.33203125" style="1" customWidth="1"/>
    <col min="528" max="528" width="10.109375" style="1" customWidth="1"/>
    <col min="529" max="547" width="0" style="1" hidden="1" customWidth="1"/>
    <col min="548" max="750" width="9.109375" style="1"/>
    <col min="751" max="751" width="7.109375" style="1" customWidth="1"/>
    <col min="752" max="753" width="11.5546875" style="1" customWidth="1"/>
    <col min="754" max="754" width="11.6640625" style="1" customWidth="1"/>
    <col min="755" max="756" width="12" style="1" customWidth="1"/>
    <col min="757" max="757" width="11.44140625" style="1" customWidth="1"/>
    <col min="758" max="760" width="11.33203125" style="1" customWidth="1"/>
    <col min="761" max="762" width="12.5546875" style="1" customWidth="1"/>
    <col min="763" max="763" width="12.33203125" style="1" customWidth="1"/>
    <col min="764" max="765" width="11.5546875" style="1" customWidth="1"/>
    <col min="766" max="766" width="11.6640625" style="1" customWidth="1"/>
    <col min="767" max="767" width="2.109375" style="1" customWidth="1"/>
    <col min="768" max="768" width="8.5546875" style="1" customWidth="1"/>
    <col min="769" max="769" width="9.88671875" style="1" customWidth="1"/>
    <col min="770" max="770" width="8.6640625" style="1" customWidth="1"/>
    <col min="771" max="771" width="9.6640625" style="1" customWidth="1"/>
    <col min="772" max="772" width="10.109375" style="1" customWidth="1"/>
    <col min="773" max="773" width="9.33203125" style="1" customWidth="1"/>
    <col min="774" max="775" width="9.6640625" style="1" customWidth="1"/>
    <col min="776" max="777" width="9.5546875" style="1" customWidth="1"/>
    <col min="778" max="779" width="10" style="1" customWidth="1"/>
    <col min="780" max="780" width="12" style="1" customWidth="1"/>
    <col min="781" max="781" width="0" style="1" hidden="1" customWidth="1"/>
    <col min="782" max="782" width="12.109375" style="1" customWidth="1"/>
    <col min="783" max="783" width="11.33203125" style="1" customWidth="1"/>
    <col min="784" max="784" width="10.109375" style="1" customWidth="1"/>
    <col min="785" max="803" width="0" style="1" hidden="1" customWidth="1"/>
    <col min="804" max="1006" width="9.109375" style="1"/>
    <col min="1007" max="1007" width="7.109375" style="1" customWidth="1"/>
    <col min="1008" max="1009" width="11.5546875" style="1" customWidth="1"/>
    <col min="1010" max="1010" width="11.6640625" style="1" customWidth="1"/>
    <col min="1011" max="1012" width="12" style="1" customWidth="1"/>
    <col min="1013" max="1013" width="11.44140625" style="1" customWidth="1"/>
    <col min="1014" max="1016" width="11.33203125" style="1" customWidth="1"/>
    <col min="1017" max="1018" width="12.5546875" style="1" customWidth="1"/>
    <col min="1019" max="1019" width="12.33203125" style="1" customWidth="1"/>
    <col min="1020" max="1021" width="11.5546875" style="1" customWidth="1"/>
    <col min="1022" max="1022" width="11.6640625" style="1" customWidth="1"/>
    <col min="1023" max="1023" width="2.109375" style="1" customWidth="1"/>
    <col min="1024" max="1024" width="8.5546875" style="1" customWidth="1"/>
    <col min="1025" max="1025" width="9.88671875" style="1" customWidth="1"/>
    <col min="1026" max="1026" width="8.6640625" style="1" customWidth="1"/>
    <col min="1027" max="1027" width="9.6640625" style="1" customWidth="1"/>
    <col min="1028" max="1028" width="10.109375" style="1" customWidth="1"/>
    <col min="1029" max="1029" width="9.33203125" style="1" customWidth="1"/>
    <col min="1030" max="1031" width="9.6640625" style="1" customWidth="1"/>
    <col min="1032" max="1033" width="9.5546875" style="1" customWidth="1"/>
    <col min="1034" max="1035" width="10" style="1" customWidth="1"/>
    <col min="1036" max="1036" width="12" style="1" customWidth="1"/>
    <col min="1037" max="1037" width="0" style="1" hidden="1" customWidth="1"/>
    <col min="1038" max="1038" width="12.109375" style="1" customWidth="1"/>
    <col min="1039" max="1039" width="11.33203125" style="1" customWidth="1"/>
    <col min="1040" max="1040" width="10.109375" style="1" customWidth="1"/>
    <col min="1041" max="1059" width="0" style="1" hidden="1" customWidth="1"/>
    <col min="1060" max="1262" width="9.109375" style="1"/>
    <col min="1263" max="1263" width="7.109375" style="1" customWidth="1"/>
    <col min="1264" max="1265" width="11.5546875" style="1" customWidth="1"/>
    <col min="1266" max="1266" width="11.6640625" style="1" customWidth="1"/>
    <col min="1267" max="1268" width="12" style="1" customWidth="1"/>
    <col min="1269" max="1269" width="11.44140625" style="1" customWidth="1"/>
    <col min="1270" max="1272" width="11.33203125" style="1" customWidth="1"/>
    <col min="1273" max="1274" width="12.5546875" style="1" customWidth="1"/>
    <col min="1275" max="1275" width="12.33203125" style="1" customWidth="1"/>
    <col min="1276" max="1277" width="11.5546875" style="1" customWidth="1"/>
    <col min="1278" max="1278" width="11.6640625" style="1" customWidth="1"/>
    <col min="1279" max="1279" width="2.109375" style="1" customWidth="1"/>
    <col min="1280" max="1280" width="8.5546875" style="1" customWidth="1"/>
    <col min="1281" max="1281" width="9.88671875" style="1" customWidth="1"/>
    <col min="1282" max="1282" width="8.6640625" style="1" customWidth="1"/>
    <col min="1283" max="1283" width="9.6640625" style="1" customWidth="1"/>
    <col min="1284" max="1284" width="10.109375" style="1" customWidth="1"/>
    <col min="1285" max="1285" width="9.33203125" style="1" customWidth="1"/>
    <col min="1286" max="1287" width="9.6640625" style="1" customWidth="1"/>
    <col min="1288" max="1289" width="9.5546875" style="1" customWidth="1"/>
    <col min="1290" max="1291" width="10" style="1" customWidth="1"/>
    <col min="1292" max="1292" width="12" style="1" customWidth="1"/>
    <col min="1293" max="1293" width="0" style="1" hidden="1" customWidth="1"/>
    <col min="1294" max="1294" width="12.109375" style="1" customWidth="1"/>
    <col min="1295" max="1295" width="11.33203125" style="1" customWidth="1"/>
    <col min="1296" max="1296" width="10.109375" style="1" customWidth="1"/>
    <col min="1297" max="1315" width="0" style="1" hidden="1" customWidth="1"/>
    <col min="1316" max="1518" width="9.109375" style="1"/>
    <col min="1519" max="1519" width="7.109375" style="1" customWidth="1"/>
    <col min="1520" max="1521" width="11.5546875" style="1" customWidth="1"/>
    <col min="1522" max="1522" width="11.6640625" style="1" customWidth="1"/>
    <col min="1523" max="1524" width="12" style="1" customWidth="1"/>
    <col min="1525" max="1525" width="11.44140625" style="1" customWidth="1"/>
    <col min="1526" max="1528" width="11.33203125" style="1" customWidth="1"/>
    <col min="1529" max="1530" width="12.5546875" style="1" customWidth="1"/>
    <col min="1531" max="1531" width="12.33203125" style="1" customWidth="1"/>
    <col min="1532" max="1533" width="11.5546875" style="1" customWidth="1"/>
    <col min="1534" max="1534" width="11.6640625" style="1" customWidth="1"/>
    <col min="1535" max="1535" width="2.109375" style="1" customWidth="1"/>
    <col min="1536" max="1536" width="8.5546875" style="1" customWidth="1"/>
    <col min="1537" max="1537" width="9.88671875" style="1" customWidth="1"/>
    <col min="1538" max="1538" width="8.6640625" style="1" customWidth="1"/>
    <col min="1539" max="1539" width="9.6640625" style="1" customWidth="1"/>
    <col min="1540" max="1540" width="10.109375" style="1" customWidth="1"/>
    <col min="1541" max="1541" width="9.33203125" style="1" customWidth="1"/>
    <col min="1542" max="1543" width="9.6640625" style="1" customWidth="1"/>
    <col min="1544" max="1545" width="9.5546875" style="1" customWidth="1"/>
    <col min="1546" max="1547" width="10" style="1" customWidth="1"/>
    <col min="1548" max="1548" width="12" style="1" customWidth="1"/>
    <col min="1549" max="1549" width="0" style="1" hidden="1" customWidth="1"/>
    <col min="1550" max="1550" width="12.109375" style="1" customWidth="1"/>
    <col min="1551" max="1551" width="11.33203125" style="1" customWidth="1"/>
    <col min="1552" max="1552" width="10.109375" style="1" customWidth="1"/>
    <col min="1553" max="1571" width="0" style="1" hidden="1" customWidth="1"/>
    <col min="1572" max="1774" width="9.109375" style="1"/>
    <col min="1775" max="1775" width="7.109375" style="1" customWidth="1"/>
    <col min="1776" max="1777" width="11.5546875" style="1" customWidth="1"/>
    <col min="1778" max="1778" width="11.6640625" style="1" customWidth="1"/>
    <col min="1779" max="1780" width="12" style="1" customWidth="1"/>
    <col min="1781" max="1781" width="11.44140625" style="1" customWidth="1"/>
    <col min="1782" max="1784" width="11.33203125" style="1" customWidth="1"/>
    <col min="1785" max="1786" width="12.5546875" style="1" customWidth="1"/>
    <col min="1787" max="1787" width="12.33203125" style="1" customWidth="1"/>
    <col min="1788" max="1789" width="11.5546875" style="1" customWidth="1"/>
    <col min="1790" max="1790" width="11.6640625" style="1" customWidth="1"/>
    <col min="1791" max="1791" width="2.109375" style="1" customWidth="1"/>
    <col min="1792" max="1792" width="8.5546875" style="1" customWidth="1"/>
    <col min="1793" max="1793" width="9.88671875" style="1" customWidth="1"/>
    <col min="1794" max="1794" width="8.6640625" style="1" customWidth="1"/>
    <col min="1795" max="1795" width="9.6640625" style="1" customWidth="1"/>
    <col min="1796" max="1796" width="10.109375" style="1" customWidth="1"/>
    <col min="1797" max="1797" width="9.33203125" style="1" customWidth="1"/>
    <col min="1798" max="1799" width="9.6640625" style="1" customWidth="1"/>
    <col min="1800" max="1801" width="9.5546875" style="1" customWidth="1"/>
    <col min="1802" max="1803" width="10" style="1" customWidth="1"/>
    <col min="1804" max="1804" width="12" style="1" customWidth="1"/>
    <col min="1805" max="1805" width="0" style="1" hidden="1" customWidth="1"/>
    <col min="1806" max="1806" width="12.109375" style="1" customWidth="1"/>
    <col min="1807" max="1807" width="11.33203125" style="1" customWidth="1"/>
    <col min="1808" max="1808" width="10.109375" style="1" customWidth="1"/>
    <col min="1809" max="1827" width="0" style="1" hidden="1" customWidth="1"/>
    <col min="1828" max="2030" width="9.109375" style="1"/>
    <col min="2031" max="2031" width="7.109375" style="1" customWidth="1"/>
    <col min="2032" max="2033" width="11.5546875" style="1" customWidth="1"/>
    <col min="2034" max="2034" width="11.6640625" style="1" customWidth="1"/>
    <col min="2035" max="2036" width="12" style="1" customWidth="1"/>
    <col min="2037" max="2037" width="11.44140625" style="1" customWidth="1"/>
    <col min="2038" max="2040" width="11.33203125" style="1" customWidth="1"/>
    <col min="2041" max="2042" width="12.5546875" style="1" customWidth="1"/>
    <col min="2043" max="2043" width="12.33203125" style="1" customWidth="1"/>
    <col min="2044" max="2045" width="11.5546875" style="1" customWidth="1"/>
    <col min="2046" max="2046" width="11.6640625" style="1" customWidth="1"/>
    <col min="2047" max="2047" width="2.109375" style="1" customWidth="1"/>
    <col min="2048" max="2048" width="8.5546875" style="1" customWidth="1"/>
    <col min="2049" max="2049" width="9.88671875" style="1" customWidth="1"/>
    <col min="2050" max="2050" width="8.6640625" style="1" customWidth="1"/>
    <col min="2051" max="2051" width="9.6640625" style="1" customWidth="1"/>
    <col min="2052" max="2052" width="10.109375" style="1" customWidth="1"/>
    <col min="2053" max="2053" width="9.33203125" style="1" customWidth="1"/>
    <col min="2054" max="2055" width="9.6640625" style="1" customWidth="1"/>
    <col min="2056" max="2057" width="9.5546875" style="1" customWidth="1"/>
    <col min="2058" max="2059" width="10" style="1" customWidth="1"/>
    <col min="2060" max="2060" width="12" style="1" customWidth="1"/>
    <col min="2061" max="2061" width="0" style="1" hidden="1" customWidth="1"/>
    <col min="2062" max="2062" width="12.109375" style="1" customWidth="1"/>
    <col min="2063" max="2063" width="11.33203125" style="1" customWidth="1"/>
    <col min="2064" max="2064" width="10.109375" style="1" customWidth="1"/>
    <col min="2065" max="2083" width="0" style="1" hidden="1" customWidth="1"/>
    <col min="2084" max="2286" width="9.109375" style="1"/>
    <col min="2287" max="2287" width="7.109375" style="1" customWidth="1"/>
    <col min="2288" max="2289" width="11.5546875" style="1" customWidth="1"/>
    <col min="2290" max="2290" width="11.6640625" style="1" customWidth="1"/>
    <col min="2291" max="2292" width="12" style="1" customWidth="1"/>
    <col min="2293" max="2293" width="11.44140625" style="1" customWidth="1"/>
    <col min="2294" max="2296" width="11.33203125" style="1" customWidth="1"/>
    <col min="2297" max="2298" width="12.5546875" style="1" customWidth="1"/>
    <col min="2299" max="2299" width="12.33203125" style="1" customWidth="1"/>
    <col min="2300" max="2301" width="11.5546875" style="1" customWidth="1"/>
    <col min="2302" max="2302" width="11.6640625" style="1" customWidth="1"/>
    <col min="2303" max="2303" width="2.109375" style="1" customWidth="1"/>
    <col min="2304" max="2304" width="8.5546875" style="1" customWidth="1"/>
    <col min="2305" max="2305" width="9.88671875" style="1" customWidth="1"/>
    <col min="2306" max="2306" width="8.6640625" style="1" customWidth="1"/>
    <col min="2307" max="2307" width="9.6640625" style="1" customWidth="1"/>
    <col min="2308" max="2308" width="10.109375" style="1" customWidth="1"/>
    <col min="2309" max="2309" width="9.33203125" style="1" customWidth="1"/>
    <col min="2310" max="2311" width="9.6640625" style="1" customWidth="1"/>
    <col min="2312" max="2313" width="9.5546875" style="1" customWidth="1"/>
    <col min="2314" max="2315" width="10" style="1" customWidth="1"/>
    <col min="2316" max="2316" width="12" style="1" customWidth="1"/>
    <col min="2317" max="2317" width="0" style="1" hidden="1" customWidth="1"/>
    <col min="2318" max="2318" width="12.109375" style="1" customWidth="1"/>
    <col min="2319" max="2319" width="11.33203125" style="1" customWidth="1"/>
    <col min="2320" max="2320" width="10.109375" style="1" customWidth="1"/>
    <col min="2321" max="2339" width="0" style="1" hidden="1" customWidth="1"/>
    <col min="2340" max="2542" width="9.109375" style="1"/>
    <col min="2543" max="2543" width="7.109375" style="1" customWidth="1"/>
    <col min="2544" max="2545" width="11.5546875" style="1" customWidth="1"/>
    <col min="2546" max="2546" width="11.6640625" style="1" customWidth="1"/>
    <col min="2547" max="2548" width="12" style="1" customWidth="1"/>
    <col min="2549" max="2549" width="11.44140625" style="1" customWidth="1"/>
    <col min="2550" max="2552" width="11.33203125" style="1" customWidth="1"/>
    <col min="2553" max="2554" width="12.5546875" style="1" customWidth="1"/>
    <col min="2555" max="2555" width="12.33203125" style="1" customWidth="1"/>
    <col min="2556" max="2557" width="11.5546875" style="1" customWidth="1"/>
    <col min="2558" max="2558" width="11.6640625" style="1" customWidth="1"/>
    <col min="2559" max="2559" width="2.109375" style="1" customWidth="1"/>
    <col min="2560" max="2560" width="8.5546875" style="1" customWidth="1"/>
    <col min="2561" max="2561" width="9.88671875" style="1" customWidth="1"/>
    <col min="2562" max="2562" width="8.6640625" style="1" customWidth="1"/>
    <col min="2563" max="2563" width="9.6640625" style="1" customWidth="1"/>
    <col min="2564" max="2564" width="10.109375" style="1" customWidth="1"/>
    <col min="2565" max="2565" width="9.33203125" style="1" customWidth="1"/>
    <col min="2566" max="2567" width="9.6640625" style="1" customWidth="1"/>
    <col min="2568" max="2569" width="9.5546875" style="1" customWidth="1"/>
    <col min="2570" max="2571" width="10" style="1" customWidth="1"/>
    <col min="2572" max="2572" width="12" style="1" customWidth="1"/>
    <col min="2573" max="2573" width="0" style="1" hidden="1" customWidth="1"/>
    <col min="2574" max="2574" width="12.109375" style="1" customWidth="1"/>
    <col min="2575" max="2575" width="11.33203125" style="1" customWidth="1"/>
    <col min="2576" max="2576" width="10.109375" style="1" customWidth="1"/>
    <col min="2577" max="2595" width="0" style="1" hidden="1" customWidth="1"/>
    <col min="2596" max="2798" width="9.109375" style="1"/>
    <col min="2799" max="2799" width="7.109375" style="1" customWidth="1"/>
    <col min="2800" max="2801" width="11.5546875" style="1" customWidth="1"/>
    <col min="2802" max="2802" width="11.6640625" style="1" customWidth="1"/>
    <col min="2803" max="2804" width="12" style="1" customWidth="1"/>
    <col min="2805" max="2805" width="11.44140625" style="1" customWidth="1"/>
    <col min="2806" max="2808" width="11.33203125" style="1" customWidth="1"/>
    <col min="2809" max="2810" width="12.5546875" style="1" customWidth="1"/>
    <col min="2811" max="2811" width="12.33203125" style="1" customWidth="1"/>
    <col min="2812" max="2813" width="11.5546875" style="1" customWidth="1"/>
    <col min="2814" max="2814" width="11.6640625" style="1" customWidth="1"/>
    <col min="2815" max="2815" width="2.109375" style="1" customWidth="1"/>
    <col min="2816" max="2816" width="8.5546875" style="1" customWidth="1"/>
    <col min="2817" max="2817" width="9.88671875" style="1" customWidth="1"/>
    <col min="2818" max="2818" width="8.6640625" style="1" customWidth="1"/>
    <col min="2819" max="2819" width="9.6640625" style="1" customWidth="1"/>
    <col min="2820" max="2820" width="10.109375" style="1" customWidth="1"/>
    <col min="2821" max="2821" width="9.33203125" style="1" customWidth="1"/>
    <col min="2822" max="2823" width="9.6640625" style="1" customWidth="1"/>
    <col min="2824" max="2825" width="9.5546875" style="1" customWidth="1"/>
    <col min="2826" max="2827" width="10" style="1" customWidth="1"/>
    <col min="2828" max="2828" width="12" style="1" customWidth="1"/>
    <col min="2829" max="2829" width="0" style="1" hidden="1" customWidth="1"/>
    <col min="2830" max="2830" width="12.109375" style="1" customWidth="1"/>
    <col min="2831" max="2831" width="11.33203125" style="1" customWidth="1"/>
    <col min="2832" max="2832" width="10.109375" style="1" customWidth="1"/>
    <col min="2833" max="2851" width="0" style="1" hidden="1" customWidth="1"/>
    <col min="2852" max="3054" width="9.109375" style="1"/>
    <col min="3055" max="3055" width="7.109375" style="1" customWidth="1"/>
    <col min="3056" max="3057" width="11.5546875" style="1" customWidth="1"/>
    <col min="3058" max="3058" width="11.6640625" style="1" customWidth="1"/>
    <col min="3059" max="3060" width="12" style="1" customWidth="1"/>
    <col min="3061" max="3061" width="11.44140625" style="1" customWidth="1"/>
    <col min="3062" max="3064" width="11.33203125" style="1" customWidth="1"/>
    <col min="3065" max="3066" width="12.5546875" style="1" customWidth="1"/>
    <col min="3067" max="3067" width="12.33203125" style="1" customWidth="1"/>
    <col min="3068" max="3069" width="11.5546875" style="1" customWidth="1"/>
    <col min="3070" max="3070" width="11.6640625" style="1" customWidth="1"/>
    <col min="3071" max="3071" width="2.109375" style="1" customWidth="1"/>
    <col min="3072" max="3072" width="8.5546875" style="1" customWidth="1"/>
    <col min="3073" max="3073" width="9.88671875" style="1" customWidth="1"/>
    <col min="3074" max="3074" width="8.6640625" style="1" customWidth="1"/>
    <col min="3075" max="3075" width="9.6640625" style="1" customWidth="1"/>
    <col min="3076" max="3076" width="10.109375" style="1" customWidth="1"/>
    <col min="3077" max="3077" width="9.33203125" style="1" customWidth="1"/>
    <col min="3078" max="3079" width="9.6640625" style="1" customWidth="1"/>
    <col min="3080" max="3081" width="9.5546875" style="1" customWidth="1"/>
    <col min="3082" max="3083" width="10" style="1" customWidth="1"/>
    <col min="3084" max="3084" width="12" style="1" customWidth="1"/>
    <col min="3085" max="3085" width="0" style="1" hidden="1" customWidth="1"/>
    <col min="3086" max="3086" width="12.109375" style="1" customWidth="1"/>
    <col min="3087" max="3087" width="11.33203125" style="1" customWidth="1"/>
    <col min="3088" max="3088" width="10.109375" style="1" customWidth="1"/>
    <col min="3089" max="3107" width="0" style="1" hidden="1" customWidth="1"/>
    <col min="3108" max="3310" width="9.109375" style="1"/>
    <col min="3311" max="3311" width="7.109375" style="1" customWidth="1"/>
    <col min="3312" max="3313" width="11.5546875" style="1" customWidth="1"/>
    <col min="3314" max="3314" width="11.6640625" style="1" customWidth="1"/>
    <col min="3315" max="3316" width="12" style="1" customWidth="1"/>
    <col min="3317" max="3317" width="11.44140625" style="1" customWidth="1"/>
    <col min="3318" max="3320" width="11.33203125" style="1" customWidth="1"/>
    <col min="3321" max="3322" width="12.5546875" style="1" customWidth="1"/>
    <col min="3323" max="3323" width="12.33203125" style="1" customWidth="1"/>
    <col min="3324" max="3325" width="11.5546875" style="1" customWidth="1"/>
    <col min="3326" max="3326" width="11.6640625" style="1" customWidth="1"/>
    <col min="3327" max="3327" width="2.109375" style="1" customWidth="1"/>
    <col min="3328" max="3328" width="8.5546875" style="1" customWidth="1"/>
    <col min="3329" max="3329" width="9.88671875" style="1" customWidth="1"/>
    <col min="3330" max="3330" width="8.6640625" style="1" customWidth="1"/>
    <col min="3331" max="3331" width="9.6640625" style="1" customWidth="1"/>
    <col min="3332" max="3332" width="10.109375" style="1" customWidth="1"/>
    <col min="3333" max="3333" width="9.33203125" style="1" customWidth="1"/>
    <col min="3334" max="3335" width="9.6640625" style="1" customWidth="1"/>
    <col min="3336" max="3337" width="9.5546875" style="1" customWidth="1"/>
    <col min="3338" max="3339" width="10" style="1" customWidth="1"/>
    <col min="3340" max="3340" width="12" style="1" customWidth="1"/>
    <col min="3341" max="3341" width="0" style="1" hidden="1" customWidth="1"/>
    <col min="3342" max="3342" width="12.109375" style="1" customWidth="1"/>
    <col min="3343" max="3343" width="11.33203125" style="1" customWidth="1"/>
    <col min="3344" max="3344" width="10.109375" style="1" customWidth="1"/>
    <col min="3345" max="3363" width="0" style="1" hidden="1" customWidth="1"/>
    <col min="3364" max="3566" width="9.109375" style="1"/>
    <col min="3567" max="3567" width="7.109375" style="1" customWidth="1"/>
    <col min="3568" max="3569" width="11.5546875" style="1" customWidth="1"/>
    <col min="3570" max="3570" width="11.6640625" style="1" customWidth="1"/>
    <col min="3571" max="3572" width="12" style="1" customWidth="1"/>
    <col min="3573" max="3573" width="11.44140625" style="1" customWidth="1"/>
    <col min="3574" max="3576" width="11.33203125" style="1" customWidth="1"/>
    <col min="3577" max="3578" width="12.5546875" style="1" customWidth="1"/>
    <col min="3579" max="3579" width="12.33203125" style="1" customWidth="1"/>
    <col min="3580" max="3581" width="11.5546875" style="1" customWidth="1"/>
    <col min="3582" max="3582" width="11.6640625" style="1" customWidth="1"/>
    <col min="3583" max="3583" width="2.109375" style="1" customWidth="1"/>
    <col min="3584" max="3584" width="8.5546875" style="1" customWidth="1"/>
    <col min="3585" max="3585" width="9.88671875" style="1" customWidth="1"/>
    <col min="3586" max="3586" width="8.6640625" style="1" customWidth="1"/>
    <col min="3587" max="3587" width="9.6640625" style="1" customWidth="1"/>
    <col min="3588" max="3588" width="10.109375" style="1" customWidth="1"/>
    <col min="3589" max="3589" width="9.33203125" style="1" customWidth="1"/>
    <col min="3590" max="3591" width="9.6640625" style="1" customWidth="1"/>
    <col min="3592" max="3593" width="9.5546875" style="1" customWidth="1"/>
    <col min="3594" max="3595" width="10" style="1" customWidth="1"/>
    <col min="3596" max="3596" width="12" style="1" customWidth="1"/>
    <col min="3597" max="3597" width="0" style="1" hidden="1" customWidth="1"/>
    <col min="3598" max="3598" width="12.109375" style="1" customWidth="1"/>
    <col min="3599" max="3599" width="11.33203125" style="1" customWidth="1"/>
    <col min="3600" max="3600" width="10.109375" style="1" customWidth="1"/>
    <col min="3601" max="3619" width="0" style="1" hidden="1" customWidth="1"/>
    <col min="3620" max="3822" width="9.109375" style="1"/>
    <col min="3823" max="3823" width="7.109375" style="1" customWidth="1"/>
    <col min="3824" max="3825" width="11.5546875" style="1" customWidth="1"/>
    <col min="3826" max="3826" width="11.6640625" style="1" customWidth="1"/>
    <col min="3827" max="3828" width="12" style="1" customWidth="1"/>
    <col min="3829" max="3829" width="11.44140625" style="1" customWidth="1"/>
    <col min="3830" max="3832" width="11.33203125" style="1" customWidth="1"/>
    <col min="3833" max="3834" width="12.5546875" style="1" customWidth="1"/>
    <col min="3835" max="3835" width="12.33203125" style="1" customWidth="1"/>
    <col min="3836" max="3837" width="11.5546875" style="1" customWidth="1"/>
    <col min="3838" max="3838" width="11.6640625" style="1" customWidth="1"/>
    <col min="3839" max="3839" width="2.109375" style="1" customWidth="1"/>
    <col min="3840" max="3840" width="8.5546875" style="1" customWidth="1"/>
    <col min="3841" max="3841" width="9.88671875" style="1" customWidth="1"/>
    <col min="3842" max="3842" width="8.6640625" style="1" customWidth="1"/>
    <col min="3843" max="3843" width="9.6640625" style="1" customWidth="1"/>
    <col min="3844" max="3844" width="10.109375" style="1" customWidth="1"/>
    <col min="3845" max="3845" width="9.33203125" style="1" customWidth="1"/>
    <col min="3846" max="3847" width="9.6640625" style="1" customWidth="1"/>
    <col min="3848" max="3849" width="9.5546875" style="1" customWidth="1"/>
    <col min="3850" max="3851" width="10" style="1" customWidth="1"/>
    <col min="3852" max="3852" width="12" style="1" customWidth="1"/>
    <col min="3853" max="3853" width="0" style="1" hidden="1" customWidth="1"/>
    <col min="3854" max="3854" width="12.109375" style="1" customWidth="1"/>
    <col min="3855" max="3855" width="11.33203125" style="1" customWidth="1"/>
    <col min="3856" max="3856" width="10.109375" style="1" customWidth="1"/>
    <col min="3857" max="3875" width="0" style="1" hidden="1" customWidth="1"/>
    <col min="3876" max="4078" width="9.109375" style="1"/>
    <col min="4079" max="4079" width="7.109375" style="1" customWidth="1"/>
    <col min="4080" max="4081" width="11.5546875" style="1" customWidth="1"/>
    <col min="4082" max="4082" width="11.6640625" style="1" customWidth="1"/>
    <col min="4083" max="4084" width="12" style="1" customWidth="1"/>
    <col min="4085" max="4085" width="11.44140625" style="1" customWidth="1"/>
    <col min="4086" max="4088" width="11.33203125" style="1" customWidth="1"/>
    <col min="4089" max="4090" width="12.5546875" style="1" customWidth="1"/>
    <col min="4091" max="4091" width="12.33203125" style="1" customWidth="1"/>
    <col min="4092" max="4093" width="11.5546875" style="1" customWidth="1"/>
    <col min="4094" max="4094" width="11.6640625" style="1" customWidth="1"/>
    <col min="4095" max="4095" width="2.109375" style="1" customWidth="1"/>
    <col min="4096" max="4096" width="8.5546875" style="1" customWidth="1"/>
    <col min="4097" max="4097" width="9.88671875" style="1" customWidth="1"/>
    <col min="4098" max="4098" width="8.6640625" style="1" customWidth="1"/>
    <col min="4099" max="4099" width="9.6640625" style="1" customWidth="1"/>
    <col min="4100" max="4100" width="10.109375" style="1" customWidth="1"/>
    <col min="4101" max="4101" width="9.33203125" style="1" customWidth="1"/>
    <col min="4102" max="4103" width="9.6640625" style="1" customWidth="1"/>
    <col min="4104" max="4105" width="9.5546875" style="1" customWidth="1"/>
    <col min="4106" max="4107" width="10" style="1" customWidth="1"/>
    <col min="4108" max="4108" width="12" style="1" customWidth="1"/>
    <col min="4109" max="4109" width="0" style="1" hidden="1" customWidth="1"/>
    <col min="4110" max="4110" width="12.109375" style="1" customWidth="1"/>
    <col min="4111" max="4111" width="11.33203125" style="1" customWidth="1"/>
    <col min="4112" max="4112" width="10.109375" style="1" customWidth="1"/>
    <col min="4113" max="4131" width="0" style="1" hidden="1" customWidth="1"/>
    <col min="4132" max="4334" width="9.109375" style="1"/>
    <col min="4335" max="4335" width="7.109375" style="1" customWidth="1"/>
    <col min="4336" max="4337" width="11.5546875" style="1" customWidth="1"/>
    <col min="4338" max="4338" width="11.6640625" style="1" customWidth="1"/>
    <col min="4339" max="4340" width="12" style="1" customWidth="1"/>
    <col min="4341" max="4341" width="11.44140625" style="1" customWidth="1"/>
    <col min="4342" max="4344" width="11.33203125" style="1" customWidth="1"/>
    <col min="4345" max="4346" width="12.5546875" style="1" customWidth="1"/>
    <col min="4347" max="4347" width="12.33203125" style="1" customWidth="1"/>
    <col min="4348" max="4349" width="11.5546875" style="1" customWidth="1"/>
    <col min="4350" max="4350" width="11.6640625" style="1" customWidth="1"/>
    <col min="4351" max="4351" width="2.109375" style="1" customWidth="1"/>
    <col min="4352" max="4352" width="8.5546875" style="1" customWidth="1"/>
    <col min="4353" max="4353" width="9.88671875" style="1" customWidth="1"/>
    <col min="4354" max="4354" width="8.6640625" style="1" customWidth="1"/>
    <col min="4355" max="4355" width="9.6640625" style="1" customWidth="1"/>
    <col min="4356" max="4356" width="10.109375" style="1" customWidth="1"/>
    <col min="4357" max="4357" width="9.33203125" style="1" customWidth="1"/>
    <col min="4358" max="4359" width="9.6640625" style="1" customWidth="1"/>
    <col min="4360" max="4361" width="9.5546875" style="1" customWidth="1"/>
    <col min="4362" max="4363" width="10" style="1" customWidth="1"/>
    <col min="4364" max="4364" width="12" style="1" customWidth="1"/>
    <col min="4365" max="4365" width="0" style="1" hidden="1" customWidth="1"/>
    <col min="4366" max="4366" width="12.109375" style="1" customWidth="1"/>
    <col min="4367" max="4367" width="11.33203125" style="1" customWidth="1"/>
    <col min="4368" max="4368" width="10.109375" style="1" customWidth="1"/>
    <col min="4369" max="4387" width="0" style="1" hidden="1" customWidth="1"/>
    <col min="4388" max="4590" width="9.109375" style="1"/>
    <col min="4591" max="4591" width="7.109375" style="1" customWidth="1"/>
    <col min="4592" max="4593" width="11.5546875" style="1" customWidth="1"/>
    <col min="4594" max="4594" width="11.6640625" style="1" customWidth="1"/>
    <col min="4595" max="4596" width="12" style="1" customWidth="1"/>
    <col min="4597" max="4597" width="11.44140625" style="1" customWidth="1"/>
    <col min="4598" max="4600" width="11.33203125" style="1" customWidth="1"/>
    <col min="4601" max="4602" width="12.5546875" style="1" customWidth="1"/>
    <col min="4603" max="4603" width="12.33203125" style="1" customWidth="1"/>
    <col min="4604" max="4605" width="11.5546875" style="1" customWidth="1"/>
    <col min="4606" max="4606" width="11.6640625" style="1" customWidth="1"/>
    <col min="4607" max="4607" width="2.109375" style="1" customWidth="1"/>
    <col min="4608" max="4608" width="8.5546875" style="1" customWidth="1"/>
    <col min="4609" max="4609" width="9.88671875" style="1" customWidth="1"/>
    <col min="4610" max="4610" width="8.6640625" style="1" customWidth="1"/>
    <col min="4611" max="4611" width="9.6640625" style="1" customWidth="1"/>
    <col min="4612" max="4612" width="10.109375" style="1" customWidth="1"/>
    <col min="4613" max="4613" width="9.33203125" style="1" customWidth="1"/>
    <col min="4614" max="4615" width="9.6640625" style="1" customWidth="1"/>
    <col min="4616" max="4617" width="9.5546875" style="1" customWidth="1"/>
    <col min="4618" max="4619" width="10" style="1" customWidth="1"/>
    <col min="4620" max="4620" width="12" style="1" customWidth="1"/>
    <col min="4621" max="4621" width="0" style="1" hidden="1" customWidth="1"/>
    <col min="4622" max="4622" width="12.109375" style="1" customWidth="1"/>
    <col min="4623" max="4623" width="11.33203125" style="1" customWidth="1"/>
    <col min="4624" max="4624" width="10.109375" style="1" customWidth="1"/>
    <col min="4625" max="4643" width="0" style="1" hidden="1" customWidth="1"/>
    <col min="4644" max="4846" width="9.109375" style="1"/>
    <col min="4847" max="4847" width="7.109375" style="1" customWidth="1"/>
    <col min="4848" max="4849" width="11.5546875" style="1" customWidth="1"/>
    <col min="4850" max="4850" width="11.6640625" style="1" customWidth="1"/>
    <col min="4851" max="4852" width="12" style="1" customWidth="1"/>
    <col min="4853" max="4853" width="11.44140625" style="1" customWidth="1"/>
    <col min="4854" max="4856" width="11.33203125" style="1" customWidth="1"/>
    <col min="4857" max="4858" width="12.5546875" style="1" customWidth="1"/>
    <col min="4859" max="4859" width="12.33203125" style="1" customWidth="1"/>
    <col min="4860" max="4861" width="11.5546875" style="1" customWidth="1"/>
    <col min="4862" max="4862" width="11.6640625" style="1" customWidth="1"/>
    <col min="4863" max="4863" width="2.109375" style="1" customWidth="1"/>
    <col min="4864" max="4864" width="8.5546875" style="1" customWidth="1"/>
    <col min="4865" max="4865" width="9.88671875" style="1" customWidth="1"/>
    <col min="4866" max="4866" width="8.6640625" style="1" customWidth="1"/>
    <col min="4867" max="4867" width="9.6640625" style="1" customWidth="1"/>
    <col min="4868" max="4868" width="10.109375" style="1" customWidth="1"/>
    <col min="4869" max="4869" width="9.33203125" style="1" customWidth="1"/>
    <col min="4870" max="4871" width="9.6640625" style="1" customWidth="1"/>
    <col min="4872" max="4873" width="9.5546875" style="1" customWidth="1"/>
    <col min="4874" max="4875" width="10" style="1" customWidth="1"/>
    <col min="4876" max="4876" width="12" style="1" customWidth="1"/>
    <col min="4877" max="4877" width="0" style="1" hidden="1" customWidth="1"/>
    <col min="4878" max="4878" width="12.109375" style="1" customWidth="1"/>
    <col min="4879" max="4879" width="11.33203125" style="1" customWidth="1"/>
    <col min="4880" max="4880" width="10.109375" style="1" customWidth="1"/>
    <col min="4881" max="4899" width="0" style="1" hidden="1" customWidth="1"/>
    <col min="4900" max="5102" width="9.109375" style="1"/>
    <col min="5103" max="5103" width="7.109375" style="1" customWidth="1"/>
    <col min="5104" max="5105" width="11.5546875" style="1" customWidth="1"/>
    <col min="5106" max="5106" width="11.6640625" style="1" customWidth="1"/>
    <col min="5107" max="5108" width="12" style="1" customWidth="1"/>
    <col min="5109" max="5109" width="11.44140625" style="1" customWidth="1"/>
    <col min="5110" max="5112" width="11.33203125" style="1" customWidth="1"/>
    <col min="5113" max="5114" width="12.5546875" style="1" customWidth="1"/>
    <col min="5115" max="5115" width="12.33203125" style="1" customWidth="1"/>
    <col min="5116" max="5117" width="11.5546875" style="1" customWidth="1"/>
    <col min="5118" max="5118" width="11.6640625" style="1" customWidth="1"/>
    <col min="5119" max="5119" width="2.109375" style="1" customWidth="1"/>
    <col min="5120" max="5120" width="8.5546875" style="1" customWidth="1"/>
    <col min="5121" max="5121" width="9.88671875" style="1" customWidth="1"/>
    <col min="5122" max="5122" width="8.6640625" style="1" customWidth="1"/>
    <col min="5123" max="5123" width="9.6640625" style="1" customWidth="1"/>
    <col min="5124" max="5124" width="10.109375" style="1" customWidth="1"/>
    <col min="5125" max="5125" width="9.33203125" style="1" customWidth="1"/>
    <col min="5126" max="5127" width="9.6640625" style="1" customWidth="1"/>
    <col min="5128" max="5129" width="9.5546875" style="1" customWidth="1"/>
    <col min="5130" max="5131" width="10" style="1" customWidth="1"/>
    <col min="5132" max="5132" width="12" style="1" customWidth="1"/>
    <col min="5133" max="5133" width="0" style="1" hidden="1" customWidth="1"/>
    <col min="5134" max="5134" width="12.109375" style="1" customWidth="1"/>
    <col min="5135" max="5135" width="11.33203125" style="1" customWidth="1"/>
    <col min="5136" max="5136" width="10.109375" style="1" customWidth="1"/>
    <col min="5137" max="5155" width="0" style="1" hidden="1" customWidth="1"/>
    <col min="5156" max="5358" width="9.109375" style="1"/>
    <col min="5359" max="5359" width="7.109375" style="1" customWidth="1"/>
    <col min="5360" max="5361" width="11.5546875" style="1" customWidth="1"/>
    <col min="5362" max="5362" width="11.6640625" style="1" customWidth="1"/>
    <col min="5363" max="5364" width="12" style="1" customWidth="1"/>
    <col min="5365" max="5365" width="11.44140625" style="1" customWidth="1"/>
    <col min="5366" max="5368" width="11.33203125" style="1" customWidth="1"/>
    <col min="5369" max="5370" width="12.5546875" style="1" customWidth="1"/>
    <col min="5371" max="5371" width="12.33203125" style="1" customWidth="1"/>
    <col min="5372" max="5373" width="11.5546875" style="1" customWidth="1"/>
    <col min="5374" max="5374" width="11.6640625" style="1" customWidth="1"/>
    <col min="5375" max="5375" width="2.109375" style="1" customWidth="1"/>
    <col min="5376" max="5376" width="8.5546875" style="1" customWidth="1"/>
    <col min="5377" max="5377" width="9.88671875" style="1" customWidth="1"/>
    <col min="5378" max="5378" width="8.6640625" style="1" customWidth="1"/>
    <col min="5379" max="5379" width="9.6640625" style="1" customWidth="1"/>
    <col min="5380" max="5380" width="10.109375" style="1" customWidth="1"/>
    <col min="5381" max="5381" width="9.33203125" style="1" customWidth="1"/>
    <col min="5382" max="5383" width="9.6640625" style="1" customWidth="1"/>
    <col min="5384" max="5385" width="9.5546875" style="1" customWidth="1"/>
    <col min="5386" max="5387" width="10" style="1" customWidth="1"/>
    <col min="5388" max="5388" width="12" style="1" customWidth="1"/>
    <col min="5389" max="5389" width="0" style="1" hidden="1" customWidth="1"/>
    <col min="5390" max="5390" width="12.109375" style="1" customWidth="1"/>
    <col min="5391" max="5391" width="11.33203125" style="1" customWidth="1"/>
    <col min="5392" max="5392" width="10.109375" style="1" customWidth="1"/>
    <col min="5393" max="5411" width="0" style="1" hidden="1" customWidth="1"/>
    <col min="5412" max="5614" width="9.109375" style="1"/>
    <col min="5615" max="5615" width="7.109375" style="1" customWidth="1"/>
    <col min="5616" max="5617" width="11.5546875" style="1" customWidth="1"/>
    <col min="5618" max="5618" width="11.6640625" style="1" customWidth="1"/>
    <col min="5619" max="5620" width="12" style="1" customWidth="1"/>
    <col min="5621" max="5621" width="11.44140625" style="1" customWidth="1"/>
    <col min="5622" max="5624" width="11.33203125" style="1" customWidth="1"/>
    <col min="5625" max="5626" width="12.5546875" style="1" customWidth="1"/>
    <col min="5627" max="5627" width="12.33203125" style="1" customWidth="1"/>
    <col min="5628" max="5629" width="11.5546875" style="1" customWidth="1"/>
    <col min="5630" max="5630" width="11.6640625" style="1" customWidth="1"/>
    <col min="5631" max="5631" width="2.109375" style="1" customWidth="1"/>
    <col min="5632" max="5632" width="8.5546875" style="1" customWidth="1"/>
    <col min="5633" max="5633" width="9.88671875" style="1" customWidth="1"/>
    <col min="5634" max="5634" width="8.6640625" style="1" customWidth="1"/>
    <col min="5635" max="5635" width="9.6640625" style="1" customWidth="1"/>
    <col min="5636" max="5636" width="10.109375" style="1" customWidth="1"/>
    <col min="5637" max="5637" width="9.33203125" style="1" customWidth="1"/>
    <col min="5638" max="5639" width="9.6640625" style="1" customWidth="1"/>
    <col min="5640" max="5641" width="9.5546875" style="1" customWidth="1"/>
    <col min="5642" max="5643" width="10" style="1" customWidth="1"/>
    <col min="5644" max="5644" width="12" style="1" customWidth="1"/>
    <col min="5645" max="5645" width="0" style="1" hidden="1" customWidth="1"/>
    <col min="5646" max="5646" width="12.109375" style="1" customWidth="1"/>
    <col min="5647" max="5647" width="11.33203125" style="1" customWidth="1"/>
    <col min="5648" max="5648" width="10.109375" style="1" customWidth="1"/>
    <col min="5649" max="5667" width="0" style="1" hidden="1" customWidth="1"/>
    <col min="5668" max="5870" width="9.109375" style="1"/>
    <col min="5871" max="5871" width="7.109375" style="1" customWidth="1"/>
    <col min="5872" max="5873" width="11.5546875" style="1" customWidth="1"/>
    <col min="5874" max="5874" width="11.6640625" style="1" customWidth="1"/>
    <col min="5875" max="5876" width="12" style="1" customWidth="1"/>
    <col min="5877" max="5877" width="11.44140625" style="1" customWidth="1"/>
    <col min="5878" max="5880" width="11.33203125" style="1" customWidth="1"/>
    <col min="5881" max="5882" width="12.5546875" style="1" customWidth="1"/>
    <col min="5883" max="5883" width="12.33203125" style="1" customWidth="1"/>
    <col min="5884" max="5885" width="11.5546875" style="1" customWidth="1"/>
    <col min="5886" max="5886" width="11.6640625" style="1" customWidth="1"/>
    <col min="5887" max="5887" width="2.109375" style="1" customWidth="1"/>
    <col min="5888" max="5888" width="8.5546875" style="1" customWidth="1"/>
    <col min="5889" max="5889" width="9.88671875" style="1" customWidth="1"/>
    <col min="5890" max="5890" width="8.6640625" style="1" customWidth="1"/>
    <col min="5891" max="5891" width="9.6640625" style="1" customWidth="1"/>
    <col min="5892" max="5892" width="10.109375" style="1" customWidth="1"/>
    <col min="5893" max="5893" width="9.33203125" style="1" customWidth="1"/>
    <col min="5894" max="5895" width="9.6640625" style="1" customWidth="1"/>
    <col min="5896" max="5897" width="9.5546875" style="1" customWidth="1"/>
    <col min="5898" max="5899" width="10" style="1" customWidth="1"/>
    <col min="5900" max="5900" width="12" style="1" customWidth="1"/>
    <col min="5901" max="5901" width="0" style="1" hidden="1" customWidth="1"/>
    <col min="5902" max="5902" width="12.109375" style="1" customWidth="1"/>
    <col min="5903" max="5903" width="11.33203125" style="1" customWidth="1"/>
    <col min="5904" max="5904" width="10.109375" style="1" customWidth="1"/>
    <col min="5905" max="5923" width="0" style="1" hidden="1" customWidth="1"/>
    <col min="5924" max="6126" width="9.109375" style="1"/>
    <col min="6127" max="6127" width="7.109375" style="1" customWidth="1"/>
    <col min="6128" max="6129" width="11.5546875" style="1" customWidth="1"/>
    <col min="6130" max="6130" width="11.6640625" style="1" customWidth="1"/>
    <col min="6131" max="6132" width="12" style="1" customWidth="1"/>
    <col min="6133" max="6133" width="11.44140625" style="1" customWidth="1"/>
    <col min="6134" max="6136" width="11.33203125" style="1" customWidth="1"/>
    <col min="6137" max="6138" width="12.5546875" style="1" customWidth="1"/>
    <col min="6139" max="6139" width="12.33203125" style="1" customWidth="1"/>
    <col min="6140" max="6141" width="11.5546875" style="1" customWidth="1"/>
    <col min="6142" max="6142" width="11.6640625" style="1" customWidth="1"/>
    <col min="6143" max="6143" width="2.109375" style="1" customWidth="1"/>
    <col min="6144" max="6144" width="8.5546875" style="1" customWidth="1"/>
    <col min="6145" max="6145" width="9.88671875" style="1" customWidth="1"/>
    <col min="6146" max="6146" width="8.6640625" style="1" customWidth="1"/>
    <col min="6147" max="6147" width="9.6640625" style="1" customWidth="1"/>
    <col min="6148" max="6148" width="10.109375" style="1" customWidth="1"/>
    <col min="6149" max="6149" width="9.33203125" style="1" customWidth="1"/>
    <col min="6150" max="6151" width="9.6640625" style="1" customWidth="1"/>
    <col min="6152" max="6153" width="9.5546875" style="1" customWidth="1"/>
    <col min="6154" max="6155" width="10" style="1" customWidth="1"/>
    <col min="6156" max="6156" width="12" style="1" customWidth="1"/>
    <col min="6157" max="6157" width="0" style="1" hidden="1" customWidth="1"/>
    <col min="6158" max="6158" width="12.109375" style="1" customWidth="1"/>
    <col min="6159" max="6159" width="11.33203125" style="1" customWidth="1"/>
    <col min="6160" max="6160" width="10.109375" style="1" customWidth="1"/>
    <col min="6161" max="6179" width="0" style="1" hidden="1" customWidth="1"/>
    <col min="6180" max="6382" width="9.109375" style="1"/>
    <col min="6383" max="6383" width="7.109375" style="1" customWidth="1"/>
    <col min="6384" max="6385" width="11.5546875" style="1" customWidth="1"/>
    <col min="6386" max="6386" width="11.6640625" style="1" customWidth="1"/>
    <col min="6387" max="6388" width="12" style="1" customWidth="1"/>
    <col min="6389" max="6389" width="11.44140625" style="1" customWidth="1"/>
    <col min="6390" max="6392" width="11.33203125" style="1" customWidth="1"/>
    <col min="6393" max="6394" width="12.5546875" style="1" customWidth="1"/>
    <col min="6395" max="6395" width="12.33203125" style="1" customWidth="1"/>
    <col min="6396" max="6397" width="11.5546875" style="1" customWidth="1"/>
    <col min="6398" max="6398" width="11.6640625" style="1" customWidth="1"/>
    <col min="6399" max="6399" width="2.109375" style="1" customWidth="1"/>
    <col min="6400" max="6400" width="8.5546875" style="1" customWidth="1"/>
    <col min="6401" max="6401" width="9.88671875" style="1" customWidth="1"/>
    <col min="6402" max="6402" width="8.6640625" style="1" customWidth="1"/>
    <col min="6403" max="6403" width="9.6640625" style="1" customWidth="1"/>
    <col min="6404" max="6404" width="10.109375" style="1" customWidth="1"/>
    <col min="6405" max="6405" width="9.33203125" style="1" customWidth="1"/>
    <col min="6406" max="6407" width="9.6640625" style="1" customWidth="1"/>
    <col min="6408" max="6409" width="9.5546875" style="1" customWidth="1"/>
    <col min="6410" max="6411" width="10" style="1" customWidth="1"/>
    <col min="6412" max="6412" width="12" style="1" customWidth="1"/>
    <col min="6413" max="6413" width="0" style="1" hidden="1" customWidth="1"/>
    <col min="6414" max="6414" width="12.109375" style="1" customWidth="1"/>
    <col min="6415" max="6415" width="11.33203125" style="1" customWidth="1"/>
    <col min="6416" max="6416" width="10.109375" style="1" customWidth="1"/>
    <col min="6417" max="6435" width="0" style="1" hidden="1" customWidth="1"/>
    <col min="6436" max="6638" width="9.109375" style="1"/>
    <col min="6639" max="6639" width="7.109375" style="1" customWidth="1"/>
    <col min="6640" max="6641" width="11.5546875" style="1" customWidth="1"/>
    <col min="6642" max="6642" width="11.6640625" style="1" customWidth="1"/>
    <col min="6643" max="6644" width="12" style="1" customWidth="1"/>
    <col min="6645" max="6645" width="11.44140625" style="1" customWidth="1"/>
    <col min="6646" max="6648" width="11.33203125" style="1" customWidth="1"/>
    <col min="6649" max="6650" width="12.5546875" style="1" customWidth="1"/>
    <col min="6651" max="6651" width="12.33203125" style="1" customWidth="1"/>
    <col min="6652" max="6653" width="11.5546875" style="1" customWidth="1"/>
    <col min="6654" max="6654" width="11.6640625" style="1" customWidth="1"/>
    <col min="6655" max="6655" width="2.109375" style="1" customWidth="1"/>
    <col min="6656" max="6656" width="8.5546875" style="1" customWidth="1"/>
    <col min="6657" max="6657" width="9.88671875" style="1" customWidth="1"/>
    <col min="6658" max="6658" width="8.6640625" style="1" customWidth="1"/>
    <col min="6659" max="6659" width="9.6640625" style="1" customWidth="1"/>
    <col min="6660" max="6660" width="10.109375" style="1" customWidth="1"/>
    <col min="6661" max="6661" width="9.33203125" style="1" customWidth="1"/>
    <col min="6662" max="6663" width="9.6640625" style="1" customWidth="1"/>
    <col min="6664" max="6665" width="9.5546875" style="1" customWidth="1"/>
    <col min="6666" max="6667" width="10" style="1" customWidth="1"/>
    <col min="6668" max="6668" width="12" style="1" customWidth="1"/>
    <col min="6669" max="6669" width="0" style="1" hidden="1" customWidth="1"/>
    <col min="6670" max="6670" width="12.109375" style="1" customWidth="1"/>
    <col min="6671" max="6671" width="11.33203125" style="1" customWidth="1"/>
    <col min="6672" max="6672" width="10.109375" style="1" customWidth="1"/>
    <col min="6673" max="6691" width="0" style="1" hidden="1" customWidth="1"/>
    <col min="6692" max="6894" width="9.109375" style="1"/>
    <col min="6895" max="6895" width="7.109375" style="1" customWidth="1"/>
    <col min="6896" max="6897" width="11.5546875" style="1" customWidth="1"/>
    <col min="6898" max="6898" width="11.6640625" style="1" customWidth="1"/>
    <col min="6899" max="6900" width="12" style="1" customWidth="1"/>
    <col min="6901" max="6901" width="11.44140625" style="1" customWidth="1"/>
    <col min="6902" max="6904" width="11.33203125" style="1" customWidth="1"/>
    <col min="6905" max="6906" width="12.5546875" style="1" customWidth="1"/>
    <col min="6907" max="6907" width="12.33203125" style="1" customWidth="1"/>
    <col min="6908" max="6909" width="11.5546875" style="1" customWidth="1"/>
    <col min="6910" max="6910" width="11.6640625" style="1" customWidth="1"/>
    <col min="6911" max="6911" width="2.109375" style="1" customWidth="1"/>
    <col min="6912" max="6912" width="8.5546875" style="1" customWidth="1"/>
    <col min="6913" max="6913" width="9.88671875" style="1" customWidth="1"/>
    <col min="6914" max="6914" width="8.6640625" style="1" customWidth="1"/>
    <col min="6915" max="6915" width="9.6640625" style="1" customWidth="1"/>
    <col min="6916" max="6916" width="10.109375" style="1" customWidth="1"/>
    <col min="6917" max="6917" width="9.33203125" style="1" customWidth="1"/>
    <col min="6918" max="6919" width="9.6640625" style="1" customWidth="1"/>
    <col min="6920" max="6921" width="9.5546875" style="1" customWidth="1"/>
    <col min="6922" max="6923" width="10" style="1" customWidth="1"/>
    <col min="6924" max="6924" width="12" style="1" customWidth="1"/>
    <col min="6925" max="6925" width="0" style="1" hidden="1" customWidth="1"/>
    <col min="6926" max="6926" width="12.109375" style="1" customWidth="1"/>
    <col min="6927" max="6927" width="11.33203125" style="1" customWidth="1"/>
    <col min="6928" max="6928" width="10.109375" style="1" customWidth="1"/>
    <col min="6929" max="6947" width="0" style="1" hidden="1" customWidth="1"/>
    <col min="6948" max="7150" width="9.109375" style="1"/>
    <col min="7151" max="7151" width="7.109375" style="1" customWidth="1"/>
    <col min="7152" max="7153" width="11.5546875" style="1" customWidth="1"/>
    <col min="7154" max="7154" width="11.6640625" style="1" customWidth="1"/>
    <col min="7155" max="7156" width="12" style="1" customWidth="1"/>
    <col min="7157" max="7157" width="11.44140625" style="1" customWidth="1"/>
    <col min="7158" max="7160" width="11.33203125" style="1" customWidth="1"/>
    <col min="7161" max="7162" width="12.5546875" style="1" customWidth="1"/>
    <col min="7163" max="7163" width="12.33203125" style="1" customWidth="1"/>
    <col min="7164" max="7165" width="11.5546875" style="1" customWidth="1"/>
    <col min="7166" max="7166" width="11.6640625" style="1" customWidth="1"/>
    <col min="7167" max="7167" width="2.109375" style="1" customWidth="1"/>
    <col min="7168" max="7168" width="8.5546875" style="1" customWidth="1"/>
    <col min="7169" max="7169" width="9.88671875" style="1" customWidth="1"/>
    <col min="7170" max="7170" width="8.6640625" style="1" customWidth="1"/>
    <col min="7171" max="7171" width="9.6640625" style="1" customWidth="1"/>
    <col min="7172" max="7172" width="10.109375" style="1" customWidth="1"/>
    <col min="7173" max="7173" width="9.33203125" style="1" customWidth="1"/>
    <col min="7174" max="7175" width="9.6640625" style="1" customWidth="1"/>
    <col min="7176" max="7177" width="9.5546875" style="1" customWidth="1"/>
    <col min="7178" max="7179" width="10" style="1" customWidth="1"/>
    <col min="7180" max="7180" width="12" style="1" customWidth="1"/>
    <col min="7181" max="7181" width="0" style="1" hidden="1" customWidth="1"/>
    <col min="7182" max="7182" width="12.109375" style="1" customWidth="1"/>
    <col min="7183" max="7183" width="11.33203125" style="1" customWidth="1"/>
    <col min="7184" max="7184" width="10.109375" style="1" customWidth="1"/>
    <col min="7185" max="7203" width="0" style="1" hidden="1" customWidth="1"/>
    <col min="7204" max="7406" width="9.109375" style="1"/>
    <col min="7407" max="7407" width="7.109375" style="1" customWidth="1"/>
    <col min="7408" max="7409" width="11.5546875" style="1" customWidth="1"/>
    <col min="7410" max="7410" width="11.6640625" style="1" customWidth="1"/>
    <col min="7411" max="7412" width="12" style="1" customWidth="1"/>
    <col min="7413" max="7413" width="11.44140625" style="1" customWidth="1"/>
    <col min="7414" max="7416" width="11.33203125" style="1" customWidth="1"/>
    <col min="7417" max="7418" width="12.5546875" style="1" customWidth="1"/>
    <col min="7419" max="7419" width="12.33203125" style="1" customWidth="1"/>
    <col min="7420" max="7421" width="11.5546875" style="1" customWidth="1"/>
    <col min="7422" max="7422" width="11.6640625" style="1" customWidth="1"/>
    <col min="7423" max="7423" width="2.109375" style="1" customWidth="1"/>
    <col min="7424" max="7424" width="8.5546875" style="1" customWidth="1"/>
    <col min="7425" max="7425" width="9.88671875" style="1" customWidth="1"/>
    <col min="7426" max="7426" width="8.6640625" style="1" customWidth="1"/>
    <col min="7427" max="7427" width="9.6640625" style="1" customWidth="1"/>
    <col min="7428" max="7428" width="10.109375" style="1" customWidth="1"/>
    <col min="7429" max="7429" width="9.33203125" style="1" customWidth="1"/>
    <col min="7430" max="7431" width="9.6640625" style="1" customWidth="1"/>
    <col min="7432" max="7433" width="9.5546875" style="1" customWidth="1"/>
    <col min="7434" max="7435" width="10" style="1" customWidth="1"/>
    <col min="7436" max="7436" width="12" style="1" customWidth="1"/>
    <col min="7437" max="7437" width="0" style="1" hidden="1" customWidth="1"/>
    <col min="7438" max="7438" width="12.109375" style="1" customWidth="1"/>
    <col min="7439" max="7439" width="11.33203125" style="1" customWidth="1"/>
    <col min="7440" max="7440" width="10.109375" style="1" customWidth="1"/>
    <col min="7441" max="7459" width="0" style="1" hidden="1" customWidth="1"/>
    <col min="7460" max="7662" width="9.109375" style="1"/>
    <col min="7663" max="7663" width="7.109375" style="1" customWidth="1"/>
    <col min="7664" max="7665" width="11.5546875" style="1" customWidth="1"/>
    <col min="7666" max="7666" width="11.6640625" style="1" customWidth="1"/>
    <col min="7667" max="7668" width="12" style="1" customWidth="1"/>
    <col min="7669" max="7669" width="11.44140625" style="1" customWidth="1"/>
    <col min="7670" max="7672" width="11.33203125" style="1" customWidth="1"/>
    <col min="7673" max="7674" width="12.5546875" style="1" customWidth="1"/>
    <col min="7675" max="7675" width="12.33203125" style="1" customWidth="1"/>
    <col min="7676" max="7677" width="11.5546875" style="1" customWidth="1"/>
    <col min="7678" max="7678" width="11.6640625" style="1" customWidth="1"/>
    <col min="7679" max="7679" width="2.109375" style="1" customWidth="1"/>
    <col min="7680" max="7680" width="8.5546875" style="1" customWidth="1"/>
    <col min="7681" max="7681" width="9.88671875" style="1" customWidth="1"/>
    <col min="7682" max="7682" width="8.6640625" style="1" customWidth="1"/>
    <col min="7683" max="7683" width="9.6640625" style="1" customWidth="1"/>
    <col min="7684" max="7684" width="10.109375" style="1" customWidth="1"/>
    <col min="7685" max="7685" width="9.33203125" style="1" customWidth="1"/>
    <col min="7686" max="7687" width="9.6640625" style="1" customWidth="1"/>
    <col min="7688" max="7689" width="9.5546875" style="1" customWidth="1"/>
    <col min="7690" max="7691" width="10" style="1" customWidth="1"/>
    <col min="7692" max="7692" width="12" style="1" customWidth="1"/>
    <col min="7693" max="7693" width="0" style="1" hidden="1" customWidth="1"/>
    <col min="7694" max="7694" width="12.109375" style="1" customWidth="1"/>
    <col min="7695" max="7695" width="11.33203125" style="1" customWidth="1"/>
    <col min="7696" max="7696" width="10.109375" style="1" customWidth="1"/>
    <col min="7697" max="7715" width="0" style="1" hidden="1" customWidth="1"/>
    <col min="7716" max="7918" width="9.109375" style="1"/>
    <col min="7919" max="7919" width="7.109375" style="1" customWidth="1"/>
    <col min="7920" max="7921" width="11.5546875" style="1" customWidth="1"/>
    <col min="7922" max="7922" width="11.6640625" style="1" customWidth="1"/>
    <col min="7923" max="7924" width="12" style="1" customWidth="1"/>
    <col min="7925" max="7925" width="11.44140625" style="1" customWidth="1"/>
    <col min="7926" max="7928" width="11.33203125" style="1" customWidth="1"/>
    <col min="7929" max="7930" width="12.5546875" style="1" customWidth="1"/>
    <col min="7931" max="7931" width="12.33203125" style="1" customWidth="1"/>
    <col min="7932" max="7933" width="11.5546875" style="1" customWidth="1"/>
    <col min="7934" max="7934" width="11.6640625" style="1" customWidth="1"/>
    <col min="7935" max="7935" width="2.109375" style="1" customWidth="1"/>
    <col min="7936" max="7936" width="8.5546875" style="1" customWidth="1"/>
    <col min="7937" max="7937" width="9.88671875" style="1" customWidth="1"/>
    <col min="7938" max="7938" width="8.6640625" style="1" customWidth="1"/>
    <col min="7939" max="7939" width="9.6640625" style="1" customWidth="1"/>
    <col min="7940" max="7940" width="10.109375" style="1" customWidth="1"/>
    <col min="7941" max="7941" width="9.33203125" style="1" customWidth="1"/>
    <col min="7942" max="7943" width="9.6640625" style="1" customWidth="1"/>
    <col min="7944" max="7945" width="9.5546875" style="1" customWidth="1"/>
    <col min="7946" max="7947" width="10" style="1" customWidth="1"/>
    <col min="7948" max="7948" width="12" style="1" customWidth="1"/>
    <col min="7949" max="7949" width="0" style="1" hidden="1" customWidth="1"/>
    <col min="7950" max="7950" width="12.109375" style="1" customWidth="1"/>
    <col min="7951" max="7951" width="11.33203125" style="1" customWidth="1"/>
    <col min="7952" max="7952" width="10.109375" style="1" customWidth="1"/>
    <col min="7953" max="7971" width="0" style="1" hidden="1" customWidth="1"/>
    <col min="7972" max="8174" width="9.109375" style="1"/>
    <col min="8175" max="8175" width="7.109375" style="1" customWidth="1"/>
    <col min="8176" max="8177" width="11.5546875" style="1" customWidth="1"/>
    <col min="8178" max="8178" width="11.6640625" style="1" customWidth="1"/>
    <col min="8179" max="8180" width="12" style="1" customWidth="1"/>
    <col min="8181" max="8181" width="11.44140625" style="1" customWidth="1"/>
    <col min="8182" max="8184" width="11.33203125" style="1" customWidth="1"/>
    <col min="8185" max="8186" width="12.5546875" style="1" customWidth="1"/>
    <col min="8187" max="8187" width="12.33203125" style="1" customWidth="1"/>
    <col min="8188" max="8189" width="11.5546875" style="1" customWidth="1"/>
    <col min="8190" max="8190" width="11.6640625" style="1" customWidth="1"/>
    <col min="8191" max="8191" width="2.109375" style="1" customWidth="1"/>
    <col min="8192" max="8192" width="8.5546875" style="1" customWidth="1"/>
    <col min="8193" max="8193" width="9.88671875" style="1" customWidth="1"/>
    <col min="8194" max="8194" width="8.6640625" style="1" customWidth="1"/>
    <col min="8195" max="8195" width="9.6640625" style="1" customWidth="1"/>
    <col min="8196" max="8196" width="10.109375" style="1" customWidth="1"/>
    <col min="8197" max="8197" width="9.33203125" style="1" customWidth="1"/>
    <col min="8198" max="8199" width="9.6640625" style="1" customWidth="1"/>
    <col min="8200" max="8201" width="9.5546875" style="1" customWidth="1"/>
    <col min="8202" max="8203" width="10" style="1" customWidth="1"/>
    <col min="8204" max="8204" width="12" style="1" customWidth="1"/>
    <col min="8205" max="8205" width="0" style="1" hidden="1" customWidth="1"/>
    <col min="8206" max="8206" width="12.109375" style="1" customWidth="1"/>
    <col min="8207" max="8207" width="11.33203125" style="1" customWidth="1"/>
    <col min="8208" max="8208" width="10.109375" style="1" customWidth="1"/>
    <col min="8209" max="8227" width="0" style="1" hidden="1" customWidth="1"/>
    <col min="8228" max="8430" width="9.109375" style="1"/>
    <col min="8431" max="8431" width="7.109375" style="1" customWidth="1"/>
    <col min="8432" max="8433" width="11.5546875" style="1" customWidth="1"/>
    <col min="8434" max="8434" width="11.6640625" style="1" customWidth="1"/>
    <col min="8435" max="8436" width="12" style="1" customWidth="1"/>
    <col min="8437" max="8437" width="11.44140625" style="1" customWidth="1"/>
    <col min="8438" max="8440" width="11.33203125" style="1" customWidth="1"/>
    <col min="8441" max="8442" width="12.5546875" style="1" customWidth="1"/>
    <col min="8443" max="8443" width="12.33203125" style="1" customWidth="1"/>
    <col min="8444" max="8445" width="11.5546875" style="1" customWidth="1"/>
    <col min="8446" max="8446" width="11.6640625" style="1" customWidth="1"/>
    <col min="8447" max="8447" width="2.109375" style="1" customWidth="1"/>
    <col min="8448" max="8448" width="8.5546875" style="1" customWidth="1"/>
    <col min="8449" max="8449" width="9.88671875" style="1" customWidth="1"/>
    <col min="8450" max="8450" width="8.6640625" style="1" customWidth="1"/>
    <col min="8451" max="8451" width="9.6640625" style="1" customWidth="1"/>
    <col min="8452" max="8452" width="10.109375" style="1" customWidth="1"/>
    <col min="8453" max="8453" width="9.33203125" style="1" customWidth="1"/>
    <col min="8454" max="8455" width="9.6640625" style="1" customWidth="1"/>
    <col min="8456" max="8457" width="9.5546875" style="1" customWidth="1"/>
    <col min="8458" max="8459" width="10" style="1" customWidth="1"/>
    <col min="8460" max="8460" width="12" style="1" customWidth="1"/>
    <col min="8461" max="8461" width="0" style="1" hidden="1" customWidth="1"/>
    <col min="8462" max="8462" width="12.109375" style="1" customWidth="1"/>
    <col min="8463" max="8463" width="11.33203125" style="1" customWidth="1"/>
    <col min="8464" max="8464" width="10.109375" style="1" customWidth="1"/>
    <col min="8465" max="8483" width="0" style="1" hidden="1" customWidth="1"/>
    <col min="8484" max="8686" width="9.109375" style="1"/>
    <col min="8687" max="8687" width="7.109375" style="1" customWidth="1"/>
    <col min="8688" max="8689" width="11.5546875" style="1" customWidth="1"/>
    <col min="8690" max="8690" width="11.6640625" style="1" customWidth="1"/>
    <col min="8691" max="8692" width="12" style="1" customWidth="1"/>
    <col min="8693" max="8693" width="11.44140625" style="1" customWidth="1"/>
    <col min="8694" max="8696" width="11.33203125" style="1" customWidth="1"/>
    <col min="8697" max="8698" width="12.5546875" style="1" customWidth="1"/>
    <col min="8699" max="8699" width="12.33203125" style="1" customWidth="1"/>
    <col min="8700" max="8701" width="11.5546875" style="1" customWidth="1"/>
    <col min="8702" max="8702" width="11.6640625" style="1" customWidth="1"/>
    <col min="8703" max="8703" width="2.109375" style="1" customWidth="1"/>
    <col min="8704" max="8704" width="8.5546875" style="1" customWidth="1"/>
    <col min="8705" max="8705" width="9.88671875" style="1" customWidth="1"/>
    <col min="8706" max="8706" width="8.6640625" style="1" customWidth="1"/>
    <col min="8707" max="8707" width="9.6640625" style="1" customWidth="1"/>
    <col min="8708" max="8708" width="10.109375" style="1" customWidth="1"/>
    <col min="8709" max="8709" width="9.33203125" style="1" customWidth="1"/>
    <col min="8710" max="8711" width="9.6640625" style="1" customWidth="1"/>
    <col min="8712" max="8713" width="9.5546875" style="1" customWidth="1"/>
    <col min="8714" max="8715" width="10" style="1" customWidth="1"/>
    <col min="8716" max="8716" width="12" style="1" customWidth="1"/>
    <col min="8717" max="8717" width="0" style="1" hidden="1" customWidth="1"/>
    <col min="8718" max="8718" width="12.109375" style="1" customWidth="1"/>
    <col min="8719" max="8719" width="11.33203125" style="1" customWidth="1"/>
    <col min="8720" max="8720" width="10.109375" style="1" customWidth="1"/>
    <col min="8721" max="8739" width="0" style="1" hidden="1" customWidth="1"/>
    <col min="8740" max="8942" width="9.109375" style="1"/>
    <col min="8943" max="8943" width="7.109375" style="1" customWidth="1"/>
    <col min="8944" max="8945" width="11.5546875" style="1" customWidth="1"/>
    <col min="8946" max="8946" width="11.6640625" style="1" customWidth="1"/>
    <col min="8947" max="8948" width="12" style="1" customWidth="1"/>
    <col min="8949" max="8949" width="11.44140625" style="1" customWidth="1"/>
    <col min="8950" max="8952" width="11.33203125" style="1" customWidth="1"/>
    <col min="8953" max="8954" width="12.5546875" style="1" customWidth="1"/>
    <col min="8955" max="8955" width="12.33203125" style="1" customWidth="1"/>
    <col min="8956" max="8957" width="11.5546875" style="1" customWidth="1"/>
    <col min="8958" max="8958" width="11.6640625" style="1" customWidth="1"/>
    <col min="8959" max="8959" width="2.109375" style="1" customWidth="1"/>
    <col min="8960" max="8960" width="8.5546875" style="1" customWidth="1"/>
    <col min="8961" max="8961" width="9.88671875" style="1" customWidth="1"/>
    <col min="8962" max="8962" width="8.6640625" style="1" customWidth="1"/>
    <col min="8963" max="8963" width="9.6640625" style="1" customWidth="1"/>
    <col min="8964" max="8964" width="10.109375" style="1" customWidth="1"/>
    <col min="8965" max="8965" width="9.33203125" style="1" customWidth="1"/>
    <col min="8966" max="8967" width="9.6640625" style="1" customWidth="1"/>
    <col min="8968" max="8969" width="9.5546875" style="1" customWidth="1"/>
    <col min="8970" max="8971" width="10" style="1" customWidth="1"/>
    <col min="8972" max="8972" width="12" style="1" customWidth="1"/>
    <col min="8973" max="8973" width="0" style="1" hidden="1" customWidth="1"/>
    <col min="8974" max="8974" width="12.109375" style="1" customWidth="1"/>
    <col min="8975" max="8975" width="11.33203125" style="1" customWidth="1"/>
    <col min="8976" max="8976" width="10.109375" style="1" customWidth="1"/>
    <col min="8977" max="8995" width="0" style="1" hidden="1" customWidth="1"/>
    <col min="8996" max="9198" width="9.109375" style="1"/>
    <col min="9199" max="9199" width="7.109375" style="1" customWidth="1"/>
    <col min="9200" max="9201" width="11.5546875" style="1" customWidth="1"/>
    <col min="9202" max="9202" width="11.6640625" style="1" customWidth="1"/>
    <col min="9203" max="9204" width="12" style="1" customWidth="1"/>
    <col min="9205" max="9205" width="11.44140625" style="1" customWidth="1"/>
    <col min="9206" max="9208" width="11.33203125" style="1" customWidth="1"/>
    <col min="9209" max="9210" width="12.5546875" style="1" customWidth="1"/>
    <col min="9211" max="9211" width="12.33203125" style="1" customWidth="1"/>
    <col min="9212" max="9213" width="11.5546875" style="1" customWidth="1"/>
    <col min="9214" max="9214" width="11.6640625" style="1" customWidth="1"/>
    <col min="9215" max="9215" width="2.109375" style="1" customWidth="1"/>
    <col min="9216" max="9216" width="8.5546875" style="1" customWidth="1"/>
    <col min="9217" max="9217" width="9.88671875" style="1" customWidth="1"/>
    <col min="9218" max="9218" width="8.6640625" style="1" customWidth="1"/>
    <col min="9219" max="9219" width="9.6640625" style="1" customWidth="1"/>
    <col min="9220" max="9220" width="10.109375" style="1" customWidth="1"/>
    <col min="9221" max="9221" width="9.33203125" style="1" customWidth="1"/>
    <col min="9222" max="9223" width="9.6640625" style="1" customWidth="1"/>
    <col min="9224" max="9225" width="9.5546875" style="1" customWidth="1"/>
    <col min="9226" max="9227" width="10" style="1" customWidth="1"/>
    <col min="9228" max="9228" width="12" style="1" customWidth="1"/>
    <col min="9229" max="9229" width="0" style="1" hidden="1" customWidth="1"/>
    <col min="9230" max="9230" width="12.109375" style="1" customWidth="1"/>
    <col min="9231" max="9231" width="11.33203125" style="1" customWidth="1"/>
    <col min="9232" max="9232" width="10.109375" style="1" customWidth="1"/>
    <col min="9233" max="9251" width="0" style="1" hidden="1" customWidth="1"/>
    <col min="9252" max="9454" width="9.109375" style="1"/>
    <col min="9455" max="9455" width="7.109375" style="1" customWidth="1"/>
    <col min="9456" max="9457" width="11.5546875" style="1" customWidth="1"/>
    <col min="9458" max="9458" width="11.6640625" style="1" customWidth="1"/>
    <col min="9459" max="9460" width="12" style="1" customWidth="1"/>
    <col min="9461" max="9461" width="11.44140625" style="1" customWidth="1"/>
    <col min="9462" max="9464" width="11.33203125" style="1" customWidth="1"/>
    <col min="9465" max="9466" width="12.5546875" style="1" customWidth="1"/>
    <col min="9467" max="9467" width="12.33203125" style="1" customWidth="1"/>
    <col min="9468" max="9469" width="11.5546875" style="1" customWidth="1"/>
    <col min="9470" max="9470" width="11.6640625" style="1" customWidth="1"/>
    <col min="9471" max="9471" width="2.109375" style="1" customWidth="1"/>
    <col min="9472" max="9472" width="8.5546875" style="1" customWidth="1"/>
    <col min="9473" max="9473" width="9.88671875" style="1" customWidth="1"/>
    <col min="9474" max="9474" width="8.6640625" style="1" customWidth="1"/>
    <col min="9475" max="9475" width="9.6640625" style="1" customWidth="1"/>
    <col min="9476" max="9476" width="10.109375" style="1" customWidth="1"/>
    <col min="9477" max="9477" width="9.33203125" style="1" customWidth="1"/>
    <col min="9478" max="9479" width="9.6640625" style="1" customWidth="1"/>
    <col min="9480" max="9481" width="9.5546875" style="1" customWidth="1"/>
    <col min="9482" max="9483" width="10" style="1" customWidth="1"/>
    <col min="9484" max="9484" width="12" style="1" customWidth="1"/>
    <col min="9485" max="9485" width="0" style="1" hidden="1" customWidth="1"/>
    <col min="9486" max="9486" width="12.109375" style="1" customWidth="1"/>
    <col min="9487" max="9487" width="11.33203125" style="1" customWidth="1"/>
    <col min="9488" max="9488" width="10.109375" style="1" customWidth="1"/>
    <col min="9489" max="9507" width="0" style="1" hidden="1" customWidth="1"/>
    <col min="9508" max="9710" width="9.109375" style="1"/>
    <col min="9711" max="9711" width="7.109375" style="1" customWidth="1"/>
    <col min="9712" max="9713" width="11.5546875" style="1" customWidth="1"/>
    <col min="9714" max="9714" width="11.6640625" style="1" customWidth="1"/>
    <col min="9715" max="9716" width="12" style="1" customWidth="1"/>
    <col min="9717" max="9717" width="11.44140625" style="1" customWidth="1"/>
    <col min="9718" max="9720" width="11.33203125" style="1" customWidth="1"/>
    <col min="9721" max="9722" width="12.5546875" style="1" customWidth="1"/>
    <col min="9723" max="9723" width="12.33203125" style="1" customWidth="1"/>
    <col min="9724" max="9725" width="11.5546875" style="1" customWidth="1"/>
    <col min="9726" max="9726" width="11.6640625" style="1" customWidth="1"/>
    <col min="9727" max="9727" width="2.109375" style="1" customWidth="1"/>
    <col min="9728" max="9728" width="8.5546875" style="1" customWidth="1"/>
    <col min="9729" max="9729" width="9.88671875" style="1" customWidth="1"/>
    <col min="9730" max="9730" width="8.6640625" style="1" customWidth="1"/>
    <col min="9731" max="9731" width="9.6640625" style="1" customWidth="1"/>
    <col min="9732" max="9732" width="10.109375" style="1" customWidth="1"/>
    <col min="9733" max="9733" width="9.33203125" style="1" customWidth="1"/>
    <col min="9734" max="9735" width="9.6640625" style="1" customWidth="1"/>
    <col min="9736" max="9737" width="9.5546875" style="1" customWidth="1"/>
    <col min="9738" max="9739" width="10" style="1" customWidth="1"/>
    <col min="9740" max="9740" width="12" style="1" customWidth="1"/>
    <col min="9741" max="9741" width="0" style="1" hidden="1" customWidth="1"/>
    <col min="9742" max="9742" width="12.109375" style="1" customWidth="1"/>
    <col min="9743" max="9743" width="11.33203125" style="1" customWidth="1"/>
    <col min="9744" max="9744" width="10.109375" style="1" customWidth="1"/>
    <col min="9745" max="9763" width="0" style="1" hidden="1" customWidth="1"/>
    <col min="9764" max="9966" width="9.109375" style="1"/>
    <col min="9967" max="9967" width="7.109375" style="1" customWidth="1"/>
    <col min="9968" max="9969" width="11.5546875" style="1" customWidth="1"/>
    <col min="9970" max="9970" width="11.6640625" style="1" customWidth="1"/>
    <col min="9971" max="9972" width="12" style="1" customWidth="1"/>
    <col min="9973" max="9973" width="11.44140625" style="1" customWidth="1"/>
    <col min="9974" max="9976" width="11.33203125" style="1" customWidth="1"/>
    <col min="9977" max="9978" width="12.5546875" style="1" customWidth="1"/>
    <col min="9979" max="9979" width="12.33203125" style="1" customWidth="1"/>
    <col min="9980" max="9981" width="11.5546875" style="1" customWidth="1"/>
    <col min="9982" max="9982" width="11.6640625" style="1" customWidth="1"/>
    <col min="9983" max="9983" width="2.109375" style="1" customWidth="1"/>
    <col min="9984" max="9984" width="8.5546875" style="1" customWidth="1"/>
    <col min="9985" max="9985" width="9.88671875" style="1" customWidth="1"/>
    <col min="9986" max="9986" width="8.6640625" style="1" customWidth="1"/>
    <col min="9987" max="9987" width="9.6640625" style="1" customWidth="1"/>
    <col min="9988" max="9988" width="10.109375" style="1" customWidth="1"/>
    <col min="9989" max="9989" width="9.33203125" style="1" customWidth="1"/>
    <col min="9990" max="9991" width="9.6640625" style="1" customWidth="1"/>
    <col min="9992" max="9993" width="9.5546875" style="1" customWidth="1"/>
    <col min="9994" max="9995" width="10" style="1" customWidth="1"/>
    <col min="9996" max="9996" width="12" style="1" customWidth="1"/>
    <col min="9997" max="9997" width="0" style="1" hidden="1" customWidth="1"/>
    <col min="9998" max="9998" width="12.109375" style="1" customWidth="1"/>
    <col min="9999" max="9999" width="11.33203125" style="1" customWidth="1"/>
    <col min="10000" max="10000" width="10.109375" style="1" customWidth="1"/>
    <col min="10001" max="10019" width="0" style="1" hidden="1" customWidth="1"/>
    <col min="10020" max="10222" width="9.109375" style="1"/>
    <col min="10223" max="10223" width="7.109375" style="1" customWidth="1"/>
    <col min="10224" max="10225" width="11.5546875" style="1" customWidth="1"/>
    <col min="10226" max="10226" width="11.6640625" style="1" customWidth="1"/>
    <col min="10227" max="10228" width="12" style="1" customWidth="1"/>
    <col min="10229" max="10229" width="11.44140625" style="1" customWidth="1"/>
    <col min="10230" max="10232" width="11.33203125" style="1" customWidth="1"/>
    <col min="10233" max="10234" width="12.5546875" style="1" customWidth="1"/>
    <col min="10235" max="10235" width="12.33203125" style="1" customWidth="1"/>
    <col min="10236" max="10237" width="11.5546875" style="1" customWidth="1"/>
    <col min="10238" max="10238" width="11.6640625" style="1" customWidth="1"/>
    <col min="10239" max="10239" width="2.109375" style="1" customWidth="1"/>
    <col min="10240" max="10240" width="8.5546875" style="1" customWidth="1"/>
    <col min="10241" max="10241" width="9.88671875" style="1" customWidth="1"/>
    <col min="10242" max="10242" width="8.6640625" style="1" customWidth="1"/>
    <col min="10243" max="10243" width="9.6640625" style="1" customWidth="1"/>
    <col min="10244" max="10244" width="10.109375" style="1" customWidth="1"/>
    <col min="10245" max="10245" width="9.33203125" style="1" customWidth="1"/>
    <col min="10246" max="10247" width="9.6640625" style="1" customWidth="1"/>
    <col min="10248" max="10249" width="9.5546875" style="1" customWidth="1"/>
    <col min="10250" max="10251" width="10" style="1" customWidth="1"/>
    <col min="10252" max="10252" width="12" style="1" customWidth="1"/>
    <col min="10253" max="10253" width="0" style="1" hidden="1" customWidth="1"/>
    <col min="10254" max="10254" width="12.109375" style="1" customWidth="1"/>
    <col min="10255" max="10255" width="11.33203125" style="1" customWidth="1"/>
    <col min="10256" max="10256" width="10.109375" style="1" customWidth="1"/>
    <col min="10257" max="10275" width="0" style="1" hidden="1" customWidth="1"/>
    <col min="10276" max="10478" width="9.109375" style="1"/>
    <col min="10479" max="10479" width="7.109375" style="1" customWidth="1"/>
    <col min="10480" max="10481" width="11.5546875" style="1" customWidth="1"/>
    <col min="10482" max="10482" width="11.6640625" style="1" customWidth="1"/>
    <col min="10483" max="10484" width="12" style="1" customWidth="1"/>
    <col min="10485" max="10485" width="11.44140625" style="1" customWidth="1"/>
    <col min="10486" max="10488" width="11.33203125" style="1" customWidth="1"/>
    <col min="10489" max="10490" width="12.5546875" style="1" customWidth="1"/>
    <col min="10491" max="10491" width="12.33203125" style="1" customWidth="1"/>
    <col min="10492" max="10493" width="11.5546875" style="1" customWidth="1"/>
    <col min="10494" max="10494" width="11.6640625" style="1" customWidth="1"/>
    <col min="10495" max="10495" width="2.109375" style="1" customWidth="1"/>
    <col min="10496" max="10496" width="8.5546875" style="1" customWidth="1"/>
    <col min="10497" max="10497" width="9.88671875" style="1" customWidth="1"/>
    <col min="10498" max="10498" width="8.6640625" style="1" customWidth="1"/>
    <col min="10499" max="10499" width="9.6640625" style="1" customWidth="1"/>
    <col min="10500" max="10500" width="10.109375" style="1" customWidth="1"/>
    <col min="10501" max="10501" width="9.33203125" style="1" customWidth="1"/>
    <col min="10502" max="10503" width="9.6640625" style="1" customWidth="1"/>
    <col min="10504" max="10505" width="9.5546875" style="1" customWidth="1"/>
    <col min="10506" max="10507" width="10" style="1" customWidth="1"/>
    <col min="10508" max="10508" width="12" style="1" customWidth="1"/>
    <col min="10509" max="10509" width="0" style="1" hidden="1" customWidth="1"/>
    <col min="10510" max="10510" width="12.109375" style="1" customWidth="1"/>
    <col min="10511" max="10511" width="11.33203125" style="1" customWidth="1"/>
    <col min="10512" max="10512" width="10.109375" style="1" customWidth="1"/>
    <col min="10513" max="10531" width="0" style="1" hidden="1" customWidth="1"/>
    <col min="10532" max="10734" width="9.109375" style="1"/>
    <col min="10735" max="10735" width="7.109375" style="1" customWidth="1"/>
    <col min="10736" max="10737" width="11.5546875" style="1" customWidth="1"/>
    <col min="10738" max="10738" width="11.6640625" style="1" customWidth="1"/>
    <col min="10739" max="10740" width="12" style="1" customWidth="1"/>
    <col min="10741" max="10741" width="11.44140625" style="1" customWidth="1"/>
    <col min="10742" max="10744" width="11.33203125" style="1" customWidth="1"/>
    <col min="10745" max="10746" width="12.5546875" style="1" customWidth="1"/>
    <col min="10747" max="10747" width="12.33203125" style="1" customWidth="1"/>
    <col min="10748" max="10749" width="11.5546875" style="1" customWidth="1"/>
    <col min="10750" max="10750" width="11.6640625" style="1" customWidth="1"/>
    <col min="10751" max="10751" width="2.109375" style="1" customWidth="1"/>
    <col min="10752" max="10752" width="8.5546875" style="1" customWidth="1"/>
    <col min="10753" max="10753" width="9.88671875" style="1" customWidth="1"/>
    <col min="10754" max="10754" width="8.6640625" style="1" customWidth="1"/>
    <col min="10755" max="10755" width="9.6640625" style="1" customWidth="1"/>
    <col min="10756" max="10756" width="10.109375" style="1" customWidth="1"/>
    <col min="10757" max="10757" width="9.33203125" style="1" customWidth="1"/>
    <col min="10758" max="10759" width="9.6640625" style="1" customWidth="1"/>
    <col min="10760" max="10761" width="9.5546875" style="1" customWidth="1"/>
    <col min="10762" max="10763" width="10" style="1" customWidth="1"/>
    <col min="10764" max="10764" width="12" style="1" customWidth="1"/>
    <col min="10765" max="10765" width="0" style="1" hidden="1" customWidth="1"/>
    <col min="10766" max="10766" width="12.109375" style="1" customWidth="1"/>
    <col min="10767" max="10767" width="11.33203125" style="1" customWidth="1"/>
    <col min="10768" max="10768" width="10.109375" style="1" customWidth="1"/>
    <col min="10769" max="10787" width="0" style="1" hidden="1" customWidth="1"/>
    <col min="10788" max="10990" width="9.109375" style="1"/>
    <col min="10991" max="10991" width="7.109375" style="1" customWidth="1"/>
    <col min="10992" max="10993" width="11.5546875" style="1" customWidth="1"/>
    <col min="10994" max="10994" width="11.6640625" style="1" customWidth="1"/>
    <col min="10995" max="10996" width="12" style="1" customWidth="1"/>
    <col min="10997" max="10997" width="11.44140625" style="1" customWidth="1"/>
    <col min="10998" max="11000" width="11.33203125" style="1" customWidth="1"/>
    <col min="11001" max="11002" width="12.5546875" style="1" customWidth="1"/>
    <col min="11003" max="11003" width="12.33203125" style="1" customWidth="1"/>
    <col min="11004" max="11005" width="11.5546875" style="1" customWidth="1"/>
    <col min="11006" max="11006" width="11.6640625" style="1" customWidth="1"/>
    <col min="11007" max="11007" width="2.109375" style="1" customWidth="1"/>
    <col min="11008" max="11008" width="8.5546875" style="1" customWidth="1"/>
    <col min="11009" max="11009" width="9.88671875" style="1" customWidth="1"/>
    <col min="11010" max="11010" width="8.6640625" style="1" customWidth="1"/>
    <col min="11011" max="11011" width="9.6640625" style="1" customWidth="1"/>
    <col min="11012" max="11012" width="10.109375" style="1" customWidth="1"/>
    <col min="11013" max="11013" width="9.33203125" style="1" customWidth="1"/>
    <col min="11014" max="11015" width="9.6640625" style="1" customWidth="1"/>
    <col min="11016" max="11017" width="9.5546875" style="1" customWidth="1"/>
    <col min="11018" max="11019" width="10" style="1" customWidth="1"/>
    <col min="11020" max="11020" width="12" style="1" customWidth="1"/>
    <col min="11021" max="11021" width="0" style="1" hidden="1" customWidth="1"/>
    <col min="11022" max="11022" width="12.109375" style="1" customWidth="1"/>
    <col min="11023" max="11023" width="11.33203125" style="1" customWidth="1"/>
    <col min="11024" max="11024" width="10.109375" style="1" customWidth="1"/>
    <col min="11025" max="11043" width="0" style="1" hidden="1" customWidth="1"/>
    <col min="11044" max="11246" width="9.109375" style="1"/>
    <col min="11247" max="11247" width="7.109375" style="1" customWidth="1"/>
    <col min="11248" max="11249" width="11.5546875" style="1" customWidth="1"/>
    <col min="11250" max="11250" width="11.6640625" style="1" customWidth="1"/>
    <col min="11251" max="11252" width="12" style="1" customWidth="1"/>
    <col min="11253" max="11253" width="11.44140625" style="1" customWidth="1"/>
    <col min="11254" max="11256" width="11.33203125" style="1" customWidth="1"/>
    <col min="11257" max="11258" width="12.5546875" style="1" customWidth="1"/>
    <col min="11259" max="11259" width="12.33203125" style="1" customWidth="1"/>
    <col min="11260" max="11261" width="11.5546875" style="1" customWidth="1"/>
    <col min="11262" max="11262" width="11.6640625" style="1" customWidth="1"/>
    <col min="11263" max="11263" width="2.109375" style="1" customWidth="1"/>
    <col min="11264" max="11264" width="8.5546875" style="1" customWidth="1"/>
    <col min="11265" max="11265" width="9.88671875" style="1" customWidth="1"/>
    <col min="11266" max="11266" width="8.6640625" style="1" customWidth="1"/>
    <col min="11267" max="11267" width="9.6640625" style="1" customWidth="1"/>
    <col min="11268" max="11268" width="10.109375" style="1" customWidth="1"/>
    <col min="11269" max="11269" width="9.33203125" style="1" customWidth="1"/>
    <col min="11270" max="11271" width="9.6640625" style="1" customWidth="1"/>
    <col min="11272" max="11273" width="9.5546875" style="1" customWidth="1"/>
    <col min="11274" max="11275" width="10" style="1" customWidth="1"/>
    <col min="11276" max="11276" width="12" style="1" customWidth="1"/>
    <col min="11277" max="11277" width="0" style="1" hidden="1" customWidth="1"/>
    <col min="11278" max="11278" width="12.109375" style="1" customWidth="1"/>
    <col min="11279" max="11279" width="11.33203125" style="1" customWidth="1"/>
    <col min="11280" max="11280" width="10.109375" style="1" customWidth="1"/>
    <col min="11281" max="11299" width="0" style="1" hidden="1" customWidth="1"/>
    <col min="11300" max="11502" width="9.109375" style="1"/>
    <col min="11503" max="11503" width="7.109375" style="1" customWidth="1"/>
    <col min="11504" max="11505" width="11.5546875" style="1" customWidth="1"/>
    <col min="11506" max="11506" width="11.6640625" style="1" customWidth="1"/>
    <col min="11507" max="11508" width="12" style="1" customWidth="1"/>
    <col min="11509" max="11509" width="11.44140625" style="1" customWidth="1"/>
    <col min="11510" max="11512" width="11.33203125" style="1" customWidth="1"/>
    <col min="11513" max="11514" width="12.5546875" style="1" customWidth="1"/>
    <col min="11515" max="11515" width="12.33203125" style="1" customWidth="1"/>
    <col min="11516" max="11517" width="11.5546875" style="1" customWidth="1"/>
    <col min="11518" max="11518" width="11.6640625" style="1" customWidth="1"/>
    <col min="11519" max="11519" width="2.109375" style="1" customWidth="1"/>
    <col min="11520" max="11520" width="8.5546875" style="1" customWidth="1"/>
    <col min="11521" max="11521" width="9.88671875" style="1" customWidth="1"/>
    <col min="11522" max="11522" width="8.6640625" style="1" customWidth="1"/>
    <col min="11523" max="11523" width="9.6640625" style="1" customWidth="1"/>
    <col min="11524" max="11524" width="10.109375" style="1" customWidth="1"/>
    <col min="11525" max="11525" width="9.33203125" style="1" customWidth="1"/>
    <col min="11526" max="11527" width="9.6640625" style="1" customWidth="1"/>
    <col min="11528" max="11529" width="9.5546875" style="1" customWidth="1"/>
    <col min="11530" max="11531" width="10" style="1" customWidth="1"/>
    <col min="11532" max="11532" width="12" style="1" customWidth="1"/>
    <col min="11533" max="11533" width="0" style="1" hidden="1" customWidth="1"/>
    <col min="11534" max="11534" width="12.109375" style="1" customWidth="1"/>
    <col min="11535" max="11535" width="11.33203125" style="1" customWidth="1"/>
    <col min="11536" max="11536" width="10.109375" style="1" customWidth="1"/>
    <col min="11537" max="11555" width="0" style="1" hidden="1" customWidth="1"/>
    <col min="11556" max="11758" width="9.109375" style="1"/>
    <col min="11759" max="11759" width="7.109375" style="1" customWidth="1"/>
    <col min="11760" max="11761" width="11.5546875" style="1" customWidth="1"/>
    <col min="11762" max="11762" width="11.6640625" style="1" customWidth="1"/>
    <col min="11763" max="11764" width="12" style="1" customWidth="1"/>
    <col min="11765" max="11765" width="11.44140625" style="1" customWidth="1"/>
    <col min="11766" max="11768" width="11.33203125" style="1" customWidth="1"/>
    <col min="11769" max="11770" width="12.5546875" style="1" customWidth="1"/>
    <col min="11771" max="11771" width="12.33203125" style="1" customWidth="1"/>
    <col min="11772" max="11773" width="11.5546875" style="1" customWidth="1"/>
    <col min="11774" max="11774" width="11.6640625" style="1" customWidth="1"/>
    <col min="11775" max="11775" width="2.109375" style="1" customWidth="1"/>
    <col min="11776" max="11776" width="8.5546875" style="1" customWidth="1"/>
    <col min="11777" max="11777" width="9.88671875" style="1" customWidth="1"/>
    <col min="11778" max="11778" width="8.6640625" style="1" customWidth="1"/>
    <col min="11779" max="11779" width="9.6640625" style="1" customWidth="1"/>
    <col min="11780" max="11780" width="10.109375" style="1" customWidth="1"/>
    <col min="11781" max="11781" width="9.33203125" style="1" customWidth="1"/>
    <col min="11782" max="11783" width="9.6640625" style="1" customWidth="1"/>
    <col min="11784" max="11785" width="9.5546875" style="1" customWidth="1"/>
    <col min="11786" max="11787" width="10" style="1" customWidth="1"/>
    <col min="11788" max="11788" width="12" style="1" customWidth="1"/>
    <col min="11789" max="11789" width="0" style="1" hidden="1" customWidth="1"/>
    <col min="11790" max="11790" width="12.109375" style="1" customWidth="1"/>
    <col min="11791" max="11791" width="11.33203125" style="1" customWidth="1"/>
    <col min="11792" max="11792" width="10.109375" style="1" customWidth="1"/>
    <col min="11793" max="11811" width="0" style="1" hidden="1" customWidth="1"/>
    <col min="11812" max="12014" width="9.109375" style="1"/>
    <col min="12015" max="12015" width="7.109375" style="1" customWidth="1"/>
    <col min="12016" max="12017" width="11.5546875" style="1" customWidth="1"/>
    <col min="12018" max="12018" width="11.6640625" style="1" customWidth="1"/>
    <col min="12019" max="12020" width="12" style="1" customWidth="1"/>
    <col min="12021" max="12021" width="11.44140625" style="1" customWidth="1"/>
    <col min="12022" max="12024" width="11.33203125" style="1" customWidth="1"/>
    <col min="12025" max="12026" width="12.5546875" style="1" customWidth="1"/>
    <col min="12027" max="12027" width="12.33203125" style="1" customWidth="1"/>
    <col min="12028" max="12029" width="11.5546875" style="1" customWidth="1"/>
    <col min="12030" max="12030" width="11.6640625" style="1" customWidth="1"/>
    <col min="12031" max="12031" width="2.109375" style="1" customWidth="1"/>
    <col min="12032" max="12032" width="8.5546875" style="1" customWidth="1"/>
    <col min="12033" max="12033" width="9.88671875" style="1" customWidth="1"/>
    <col min="12034" max="12034" width="8.6640625" style="1" customWidth="1"/>
    <col min="12035" max="12035" width="9.6640625" style="1" customWidth="1"/>
    <col min="12036" max="12036" width="10.109375" style="1" customWidth="1"/>
    <col min="12037" max="12037" width="9.33203125" style="1" customWidth="1"/>
    <col min="12038" max="12039" width="9.6640625" style="1" customWidth="1"/>
    <col min="12040" max="12041" width="9.5546875" style="1" customWidth="1"/>
    <col min="12042" max="12043" width="10" style="1" customWidth="1"/>
    <col min="12044" max="12044" width="12" style="1" customWidth="1"/>
    <col min="12045" max="12045" width="0" style="1" hidden="1" customWidth="1"/>
    <col min="12046" max="12046" width="12.109375" style="1" customWidth="1"/>
    <col min="12047" max="12047" width="11.33203125" style="1" customWidth="1"/>
    <col min="12048" max="12048" width="10.109375" style="1" customWidth="1"/>
    <col min="12049" max="12067" width="0" style="1" hidden="1" customWidth="1"/>
    <col min="12068" max="12270" width="9.109375" style="1"/>
    <col min="12271" max="12271" width="7.109375" style="1" customWidth="1"/>
    <col min="12272" max="12273" width="11.5546875" style="1" customWidth="1"/>
    <col min="12274" max="12274" width="11.6640625" style="1" customWidth="1"/>
    <col min="12275" max="12276" width="12" style="1" customWidth="1"/>
    <col min="12277" max="12277" width="11.44140625" style="1" customWidth="1"/>
    <col min="12278" max="12280" width="11.33203125" style="1" customWidth="1"/>
    <col min="12281" max="12282" width="12.5546875" style="1" customWidth="1"/>
    <col min="12283" max="12283" width="12.33203125" style="1" customWidth="1"/>
    <col min="12284" max="12285" width="11.5546875" style="1" customWidth="1"/>
    <col min="12286" max="12286" width="11.6640625" style="1" customWidth="1"/>
    <col min="12287" max="12287" width="2.109375" style="1" customWidth="1"/>
    <col min="12288" max="12288" width="8.5546875" style="1" customWidth="1"/>
    <col min="12289" max="12289" width="9.88671875" style="1" customWidth="1"/>
    <col min="12290" max="12290" width="8.6640625" style="1" customWidth="1"/>
    <col min="12291" max="12291" width="9.6640625" style="1" customWidth="1"/>
    <col min="12292" max="12292" width="10.109375" style="1" customWidth="1"/>
    <col min="12293" max="12293" width="9.33203125" style="1" customWidth="1"/>
    <col min="12294" max="12295" width="9.6640625" style="1" customWidth="1"/>
    <col min="12296" max="12297" width="9.5546875" style="1" customWidth="1"/>
    <col min="12298" max="12299" width="10" style="1" customWidth="1"/>
    <col min="12300" max="12300" width="12" style="1" customWidth="1"/>
    <col min="12301" max="12301" width="0" style="1" hidden="1" customWidth="1"/>
    <col min="12302" max="12302" width="12.109375" style="1" customWidth="1"/>
    <col min="12303" max="12303" width="11.33203125" style="1" customWidth="1"/>
    <col min="12304" max="12304" width="10.109375" style="1" customWidth="1"/>
    <col min="12305" max="12323" width="0" style="1" hidden="1" customWidth="1"/>
    <col min="12324" max="12526" width="9.109375" style="1"/>
    <col min="12527" max="12527" width="7.109375" style="1" customWidth="1"/>
    <col min="12528" max="12529" width="11.5546875" style="1" customWidth="1"/>
    <col min="12530" max="12530" width="11.6640625" style="1" customWidth="1"/>
    <col min="12531" max="12532" width="12" style="1" customWidth="1"/>
    <col min="12533" max="12533" width="11.44140625" style="1" customWidth="1"/>
    <col min="12534" max="12536" width="11.33203125" style="1" customWidth="1"/>
    <col min="12537" max="12538" width="12.5546875" style="1" customWidth="1"/>
    <col min="12539" max="12539" width="12.33203125" style="1" customWidth="1"/>
    <col min="12540" max="12541" width="11.5546875" style="1" customWidth="1"/>
    <col min="12542" max="12542" width="11.6640625" style="1" customWidth="1"/>
    <col min="12543" max="12543" width="2.109375" style="1" customWidth="1"/>
    <col min="12544" max="12544" width="8.5546875" style="1" customWidth="1"/>
    <col min="12545" max="12545" width="9.88671875" style="1" customWidth="1"/>
    <col min="12546" max="12546" width="8.6640625" style="1" customWidth="1"/>
    <col min="12547" max="12547" width="9.6640625" style="1" customWidth="1"/>
    <col min="12548" max="12548" width="10.109375" style="1" customWidth="1"/>
    <col min="12549" max="12549" width="9.33203125" style="1" customWidth="1"/>
    <col min="12550" max="12551" width="9.6640625" style="1" customWidth="1"/>
    <col min="12552" max="12553" width="9.5546875" style="1" customWidth="1"/>
    <col min="12554" max="12555" width="10" style="1" customWidth="1"/>
    <col min="12556" max="12556" width="12" style="1" customWidth="1"/>
    <col min="12557" max="12557" width="0" style="1" hidden="1" customWidth="1"/>
    <col min="12558" max="12558" width="12.109375" style="1" customWidth="1"/>
    <col min="12559" max="12559" width="11.33203125" style="1" customWidth="1"/>
    <col min="12560" max="12560" width="10.109375" style="1" customWidth="1"/>
    <col min="12561" max="12579" width="0" style="1" hidden="1" customWidth="1"/>
    <col min="12580" max="12782" width="9.109375" style="1"/>
    <col min="12783" max="12783" width="7.109375" style="1" customWidth="1"/>
    <col min="12784" max="12785" width="11.5546875" style="1" customWidth="1"/>
    <col min="12786" max="12786" width="11.6640625" style="1" customWidth="1"/>
    <col min="12787" max="12788" width="12" style="1" customWidth="1"/>
    <col min="12789" max="12789" width="11.44140625" style="1" customWidth="1"/>
    <col min="12790" max="12792" width="11.33203125" style="1" customWidth="1"/>
    <col min="12793" max="12794" width="12.5546875" style="1" customWidth="1"/>
    <col min="12795" max="12795" width="12.33203125" style="1" customWidth="1"/>
    <col min="12796" max="12797" width="11.5546875" style="1" customWidth="1"/>
    <col min="12798" max="12798" width="11.6640625" style="1" customWidth="1"/>
    <col min="12799" max="12799" width="2.109375" style="1" customWidth="1"/>
    <col min="12800" max="12800" width="8.5546875" style="1" customWidth="1"/>
    <col min="12801" max="12801" width="9.88671875" style="1" customWidth="1"/>
    <col min="12802" max="12802" width="8.6640625" style="1" customWidth="1"/>
    <col min="12803" max="12803" width="9.6640625" style="1" customWidth="1"/>
    <col min="12804" max="12804" width="10.109375" style="1" customWidth="1"/>
    <col min="12805" max="12805" width="9.33203125" style="1" customWidth="1"/>
    <col min="12806" max="12807" width="9.6640625" style="1" customWidth="1"/>
    <col min="12808" max="12809" width="9.5546875" style="1" customWidth="1"/>
    <col min="12810" max="12811" width="10" style="1" customWidth="1"/>
    <col min="12812" max="12812" width="12" style="1" customWidth="1"/>
    <col min="12813" max="12813" width="0" style="1" hidden="1" customWidth="1"/>
    <col min="12814" max="12814" width="12.109375" style="1" customWidth="1"/>
    <col min="12815" max="12815" width="11.33203125" style="1" customWidth="1"/>
    <col min="12816" max="12816" width="10.109375" style="1" customWidth="1"/>
    <col min="12817" max="12835" width="0" style="1" hidden="1" customWidth="1"/>
    <col min="12836" max="13038" width="9.109375" style="1"/>
    <col min="13039" max="13039" width="7.109375" style="1" customWidth="1"/>
    <col min="13040" max="13041" width="11.5546875" style="1" customWidth="1"/>
    <col min="13042" max="13042" width="11.6640625" style="1" customWidth="1"/>
    <col min="13043" max="13044" width="12" style="1" customWidth="1"/>
    <col min="13045" max="13045" width="11.44140625" style="1" customWidth="1"/>
    <col min="13046" max="13048" width="11.33203125" style="1" customWidth="1"/>
    <col min="13049" max="13050" width="12.5546875" style="1" customWidth="1"/>
    <col min="13051" max="13051" width="12.33203125" style="1" customWidth="1"/>
    <col min="13052" max="13053" width="11.5546875" style="1" customWidth="1"/>
    <col min="13054" max="13054" width="11.6640625" style="1" customWidth="1"/>
    <col min="13055" max="13055" width="2.109375" style="1" customWidth="1"/>
    <col min="13056" max="13056" width="8.5546875" style="1" customWidth="1"/>
    <col min="13057" max="13057" width="9.88671875" style="1" customWidth="1"/>
    <col min="13058" max="13058" width="8.6640625" style="1" customWidth="1"/>
    <col min="13059" max="13059" width="9.6640625" style="1" customWidth="1"/>
    <col min="13060" max="13060" width="10.109375" style="1" customWidth="1"/>
    <col min="13061" max="13061" width="9.33203125" style="1" customWidth="1"/>
    <col min="13062" max="13063" width="9.6640625" style="1" customWidth="1"/>
    <col min="13064" max="13065" width="9.5546875" style="1" customWidth="1"/>
    <col min="13066" max="13067" width="10" style="1" customWidth="1"/>
    <col min="13068" max="13068" width="12" style="1" customWidth="1"/>
    <col min="13069" max="13069" width="0" style="1" hidden="1" customWidth="1"/>
    <col min="13070" max="13070" width="12.109375" style="1" customWidth="1"/>
    <col min="13071" max="13071" width="11.33203125" style="1" customWidth="1"/>
    <col min="13072" max="13072" width="10.109375" style="1" customWidth="1"/>
    <col min="13073" max="13091" width="0" style="1" hidden="1" customWidth="1"/>
    <col min="13092" max="13294" width="9.109375" style="1"/>
    <col min="13295" max="13295" width="7.109375" style="1" customWidth="1"/>
    <col min="13296" max="13297" width="11.5546875" style="1" customWidth="1"/>
    <col min="13298" max="13298" width="11.6640625" style="1" customWidth="1"/>
    <col min="13299" max="13300" width="12" style="1" customWidth="1"/>
    <col min="13301" max="13301" width="11.44140625" style="1" customWidth="1"/>
    <col min="13302" max="13304" width="11.33203125" style="1" customWidth="1"/>
    <col min="13305" max="13306" width="12.5546875" style="1" customWidth="1"/>
    <col min="13307" max="13307" width="12.33203125" style="1" customWidth="1"/>
    <col min="13308" max="13309" width="11.5546875" style="1" customWidth="1"/>
    <col min="13310" max="13310" width="11.6640625" style="1" customWidth="1"/>
    <col min="13311" max="13311" width="2.109375" style="1" customWidth="1"/>
    <col min="13312" max="13312" width="8.5546875" style="1" customWidth="1"/>
    <col min="13313" max="13313" width="9.88671875" style="1" customWidth="1"/>
    <col min="13314" max="13314" width="8.6640625" style="1" customWidth="1"/>
    <col min="13315" max="13315" width="9.6640625" style="1" customWidth="1"/>
    <col min="13316" max="13316" width="10.109375" style="1" customWidth="1"/>
    <col min="13317" max="13317" width="9.33203125" style="1" customWidth="1"/>
    <col min="13318" max="13319" width="9.6640625" style="1" customWidth="1"/>
    <col min="13320" max="13321" width="9.5546875" style="1" customWidth="1"/>
    <col min="13322" max="13323" width="10" style="1" customWidth="1"/>
    <col min="13324" max="13324" width="12" style="1" customWidth="1"/>
    <col min="13325" max="13325" width="0" style="1" hidden="1" customWidth="1"/>
    <col min="13326" max="13326" width="12.109375" style="1" customWidth="1"/>
    <col min="13327" max="13327" width="11.33203125" style="1" customWidth="1"/>
    <col min="13328" max="13328" width="10.109375" style="1" customWidth="1"/>
    <col min="13329" max="13347" width="0" style="1" hidden="1" customWidth="1"/>
    <col min="13348" max="13550" width="9.109375" style="1"/>
    <col min="13551" max="13551" width="7.109375" style="1" customWidth="1"/>
    <col min="13552" max="13553" width="11.5546875" style="1" customWidth="1"/>
    <col min="13554" max="13554" width="11.6640625" style="1" customWidth="1"/>
    <col min="13555" max="13556" width="12" style="1" customWidth="1"/>
    <col min="13557" max="13557" width="11.44140625" style="1" customWidth="1"/>
    <col min="13558" max="13560" width="11.33203125" style="1" customWidth="1"/>
    <col min="13561" max="13562" width="12.5546875" style="1" customWidth="1"/>
    <col min="13563" max="13563" width="12.33203125" style="1" customWidth="1"/>
    <col min="13564" max="13565" width="11.5546875" style="1" customWidth="1"/>
    <col min="13566" max="13566" width="11.6640625" style="1" customWidth="1"/>
    <col min="13567" max="13567" width="2.109375" style="1" customWidth="1"/>
    <col min="13568" max="13568" width="8.5546875" style="1" customWidth="1"/>
    <col min="13569" max="13569" width="9.88671875" style="1" customWidth="1"/>
    <col min="13570" max="13570" width="8.6640625" style="1" customWidth="1"/>
    <col min="13571" max="13571" width="9.6640625" style="1" customWidth="1"/>
    <col min="13572" max="13572" width="10.109375" style="1" customWidth="1"/>
    <col min="13573" max="13573" width="9.33203125" style="1" customWidth="1"/>
    <col min="13574" max="13575" width="9.6640625" style="1" customWidth="1"/>
    <col min="13576" max="13577" width="9.5546875" style="1" customWidth="1"/>
    <col min="13578" max="13579" width="10" style="1" customWidth="1"/>
    <col min="13580" max="13580" width="12" style="1" customWidth="1"/>
    <col min="13581" max="13581" width="0" style="1" hidden="1" customWidth="1"/>
    <col min="13582" max="13582" width="12.109375" style="1" customWidth="1"/>
    <col min="13583" max="13583" width="11.33203125" style="1" customWidth="1"/>
    <col min="13584" max="13584" width="10.109375" style="1" customWidth="1"/>
    <col min="13585" max="13603" width="0" style="1" hidden="1" customWidth="1"/>
    <col min="13604" max="13806" width="9.109375" style="1"/>
    <col min="13807" max="13807" width="7.109375" style="1" customWidth="1"/>
    <col min="13808" max="13809" width="11.5546875" style="1" customWidth="1"/>
    <col min="13810" max="13810" width="11.6640625" style="1" customWidth="1"/>
    <col min="13811" max="13812" width="12" style="1" customWidth="1"/>
    <col min="13813" max="13813" width="11.44140625" style="1" customWidth="1"/>
    <col min="13814" max="13816" width="11.33203125" style="1" customWidth="1"/>
    <col min="13817" max="13818" width="12.5546875" style="1" customWidth="1"/>
    <col min="13819" max="13819" width="12.33203125" style="1" customWidth="1"/>
    <col min="13820" max="13821" width="11.5546875" style="1" customWidth="1"/>
    <col min="13822" max="13822" width="11.6640625" style="1" customWidth="1"/>
    <col min="13823" max="13823" width="2.109375" style="1" customWidth="1"/>
    <col min="13824" max="13824" width="8.5546875" style="1" customWidth="1"/>
    <col min="13825" max="13825" width="9.88671875" style="1" customWidth="1"/>
    <col min="13826" max="13826" width="8.6640625" style="1" customWidth="1"/>
    <col min="13827" max="13827" width="9.6640625" style="1" customWidth="1"/>
    <col min="13828" max="13828" width="10.109375" style="1" customWidth="1"/>
    <col min="13829" max="13829" width="9.33203125" style="1" customWidth="1"/>
    <col min="13830" max="13831" width="9.6640625" style="1" customWidth="1"/>
    <col min="13832" max="13833" width="9.5546875" style="1" customWidth="1"/>
    <col min="13834" max="13835" width="10" style="1" customWidth="1"/>
    <col min="13836" max="13836" width="12" style="1" customWidth="1"/>
    <col min="13837" max="13837" width="0" style="1" hidden="1" customWidth="1"/>
    <col min="13838" max="13838" width="12.109375" style="1" customWidth="1"/>
    <col min="13839" max="13839" width="11.33203125" style="1" customWidth="1"/>
    <col min="13840" max="13840" width="10.109375" style="1" customWidth="1"/>
    <col min="13841" max="13859" width="0" style="1" hidden="1" customWidth="1"/>
    <col min="13860" max="14062" width="9.109375" style="1"/>
    <col min="14063" max="14063" width="7.109375" style="1" customWidth="1"/>
    <col min="14064" max="14065" width="11.5546875" style="1" customWidth="1"/>
    <col min="14066" max="14066" width="11.6640625" style="1" customWidth="1"/>
    <col min="14067" max="14068" width="12" style="1" customWidth="1"/>
    <col min="14069" max="14069" width="11.44140625" style="1" customWidth="1"/>
    <col min="14070" max="14072" width="11.33203125" style="1" customWidth="1"/>
    <col min="14073" max="14074" width="12.5546875" style="1" customWidth="1"/>
    <col min="14075" max="14075" width="12.33203125" style="1" customWidth="1"/>
    <col min="14076" max="14077" width="11.5546875" style="1" customWidth="1"/>
    <col min="14078" max="14078" width="11.6640625" style="1" customWidth="1"/>
    <col min="14079" max="14079" width="2.109375" style="1" customWidth="1"/>
    <col min="14080" max="14080" width="8.5546875" style="1" customWidth="1"/>
    <col min="14081" max="14081" width="9.88671875" style="1" customWidth="1"/>
    <col min="14082" max="14082" width="8.6640625" style="1" customWidth="1"/>
    <col min="14083" max="14083" width="9.6640625" style="1" customWidth="1"/>
    <col min="14084" max="14084" width="10.109375" style="1" customWidth="1"/>
    <col min="14085" max="14085" width="9.33203125" style="1" customWidth="1"/>
    <col min="14086" max="14087" width="9.6640625" style="1" customWidth="1"/>
    <col min="14088" max="14089" width="9.5546875" style="1" customWidth="1"/>
    <col min="14090" max="14091" width="10" style="1" customWidth="1"/>
    <col min="14092" max="14092" width="12" style="1" customWidth="1"/>
    <col min="14093" max="14093" width="0" style="1" hidden="1" customWidth="1"/>
    <col min="14094" max="14094" width="12.109375" style="1" customWidth="1"/>
    <col min="14095" max="14095" width="11.33203125" style="1" customWidth="1"/>
    <col min="14096" max="14096" width="10.109375" style="1" customWidth="1"/>
    <col min="14097" max="14115" width="0" style="1" hidden="1" customWidth="1"/>
    <col min="14116" max="14318" width="9.109375" style="1"/>
    <col min="14319" max="14319" width="7.109375" style="1" customWidth="1"/>
    <col min="14320" max="14321" width="11.5546875" style="1" customWidth="1"/>
    <col min="14322" max="14322" width="11.6640625" style="1" customWidth="1"/>
    <col min="14323" max="14324" width="12" style="1" customWidth="1"/>
    <col min="14325" max="14325" width="11.44140625" style="1" customWidth="1"/>
    <col min="14326" max="14328" width="11.33203125" style="1" customWidth="1"/>
    <col min="14329" max="14330" width="12.5546875" style="1" customWidth="1"/>
    <col min="14331" max="14331" width="12.33203125" style="1" customWidth="1"/>
    <col min="14332" max="14333" width="11.5546875" style="1" customWidth="1"/>
    <col min="14334" max="14334" width="11.6640625" style="1" customWidth="1"/>
    <col min="14335" max="14335" width="2.109375" style="1" customWidth="1"/>
    <col min="14336" max="14336" width="8.5546875" style="1" customWidth="1"/>
    <col min="14337" max="14337" width="9.88671875" style="1" customWidth="1"/>
    <col min="14338" max="14338" width="8.6640625" style="1" customWidth="1"/>
    <col min="14339" max="14339" width="9.6640625" style="1" customWidth="1"/>
    <col min="14340" max="14340" width="10.109375" style="1" customWidth="1"/>
    <col min="14341" max="14341" width="9.33203125" style="1" customWidth="1"/>
    <col min="14342" max="14343" width="9.6640625" style="1" customWidth="1"/>
    <col min="14344" max="14345" width="9.5546875" style="1" customWidth="1"/>
    <col min="14346" max="14347" width="10" style="1" customWidth="1"/>
    <col min="14348" max="14348" width="12" style="1" customWidth="1"/>
    <col min="14349" max="14349" width="0" style="1" hidden="1" customWidth="1"/>
    <col min="14350" max="14350" width="12.109375" style="1" customWidth="1"/>
    <col min="14351" max="14351" width="11.33203125" style="1" customWidth="1"/>
    <col min="14352" max="14352" width="10.109375" style="1" customWidth="1"/>
    <col min="14353" max="14371" width="0" style="1" hidden="1" customWidth="1"/>
    <col min="14372" max="14574" width="9.109375" style="1"/>
    <col min="14575" max="14575" width="7.109375" style="1" customWidth="1"/>
    <col min="14576" max="14577" width="11.5546875" style="1" customWidth="1"/>
    <col min="14578" max="14578" width="11.6640625" style="1" customWidth="1"/>
    <col min="14579" max="14580" width="12" style="1" customWidth="1"/>
    <col min="14581" max="14581" width="11.44140625" style="1" customWidth="1"/>
    <col min="14582" max="14584" width="11.33203125" style="1" customWidth="1"/>
    <col min="14585" max="14586" width="12.5546875" style="1" customWidth="1"/>
    <col min="14587" max="14587" width="12.33203125" style="1" customWidth="1"/>
    <col min="14588" max="14589" width="11.5546875" style="1" customWidth="1"/>
    <col min="14590" max="14590" width="11.6640625" style="1" customWidth="1"/>
    <col min="14591" max="14591" width="2.109375" style="1" customWidth="1"/>
    <col min="14592" max="14592" width="8.5546875" style="1" customWidth="1"/>
    <col min="14593" max="14593" width="9.88671875" style="1" customWidth="1"/>
    <col min="14594" max="14594" width="8.6640625" style="1" customWidth="1"/>
    <col min="14595" max="14595" width="9.6640625" style="1" customWidth="1"/>
    <col min="14596" max="14596" width="10.109375" style="1" customWidth="1"/>
    <col min="14597" max="14597" width="9.33203125" style="1" customWidth="1"/>
    <col min="14598" max="14599" width="9.6640625" style="1" customWidth="1"/>
    <col min="14600" max="14601" width="9.5546875" style="1" customWidth="1"/>
    <col min="14602" max="14603" width="10" style="1" customWidth="1"/>
    <col min="14604" max="14604" width="12" style="1" customWidth="1"/>
    <col min="14605" max="14605" width="0" style="1" hidden="1" customWidth="1"/>
    <col min="14606" max="14606" width="12.109375" style="1" customWidth="1"/>
    <col min="14607" max="14607" width="11.33203125" style="1" customWidth="1"/>
    <col min="14608" max="14608" width="10.109375" style="1" customWidth="1"/>
    <col min="14609" max="14627" width="0" style="1" hidden="1" customWidth="1"/>
    <col min="14628" max="14830" width="9.109375" style="1"/>
    <col min="14831" max="14831" width="7.109375" style="1" customWidth="1"/>
    <col min="14832" max="14833" width="11.5546875" style="1" customWidth="1"/>
    <col min="14834" max="14834" width="11.6640625" style="1" customWidth="1"/>
    <col min="14835" max="14836" width="12" style="1" customWidth="1"/>
    <col min="14837" max="14837" width="11.44140625" style="1" customWidth="1"/>
    <col min="14838" max="14840" width="11.33203125" style="1" customWidth="1"/>
    <col min="14841" max="14842" width="12.5546875" style="1" customWidth="1"/>
    <col min="14843" max="14843" width="12.33203125" style="1" customWidth="1"/>
    <col min="14844" max="14845" width="11.5546875" style="1" customWidth="1"/>
    <col min="14846" max="14846" width="11.6640625" style="1" customWidth="1"/>
    <col min="14847" max="14847" width="2.109375" style="1" customWidth="1"/>
    <col min="14848" max="14848" width="8.5546875" style="1" customWidth="1"/>
    <col min="14849" max="14849" width="9.88671875" style="1" customWidth="1"/>
    <col min="14850" max="14850" width="8.6640625" style="1" customWidth="1"/>
    <col min="14851" max="14851" width="9.6640625" style="1" customWidth="1"/>
    <col min="14852" max="14852" width="10.109375" style="1" customWidth="1"/>
    <col min="14853" max="14853" width="9.33203125" style="1" customWidth="1"/>
    <col min="14854" max="14855" width="9.6640625" style="1" customWidth="1"/>
    <col min="14856" max="14857" width="9.5546875" style="1" customWidth="1"/>
    <col min="14858" max="14859" width="10" style="1" customWidth="1"/>
    <col min="14860" max="14860" width="12" style="1" customWidth="1"/>
    <col min="14861" max="14861" width="0" style="1" hidden="1" customWidth="1"/>
    <col min="14862" max="14862" width="12.109375" style="1" customWidth="1"/>
    <col min="14863" max="14863" width="11.33203125" style="1" customWidth="1"/>
    <col min="14864" max="14864" width="10.109375" style="1" customWidth="1"/>
    <col min="14865" max="14883" width="0" style="1" hidden="1" customWidth="1"/>
    <col min="14884" max="15086" width="9.109375" style="1"/>
    <col min="15087" max="15087" width="7.109375" style="1" customWidth="1"/>
    <col min="15088" max="15089" width="11.5546875" style="1" customWidth="1"/>
    <col min="15090" max="15090" width="11.6640625" style="1" customWidth="1"/>
    <col min="15091" max="15092" width="12" style="1" customWidth="1"/>
    <col min="15093" max="15093" width="11.44140625" style="1" customWidth="1"/>
    <col min="15094" max="15096" width="11.33203125" style="1" customWidth="1"/>
    <col min="15097" max="15098" width="12.5546875" style="1" customWidth="1"/>
    <col min="15099" max="15099" width="12.33203125" style="1" customWidth="1"/>
    <col min="15100" max="15101" width="11.5546875" style="1" customWidth="1"/>
    <col min="15102" max="15102" width="11.6640625" style="1" customWidth="1"/>
    <col min="15103" max="15103" width="2.109375" style="1" customWidth="1"/>
    <col min="15104" max="15104" width="8.5546875" style="1" customWidth="1"/>
    <col min="15105" max="15105" width="9.88671875" style="1" customWidth="1"/>
    <col min="15106" max="15106" width="8.6640625" style="1" customWidth="1"/>
    <col min="15107" max="15107" width="9.6640625" style="1" customWidth="1"/>
    <col min="15108" max="15108" width="10.109375" style="1" customWidth="1"/>
    <col min="15109" max="15109" width="9.33203125" style="1" customWidth="1"/>
    <col min="15110" max="15111" width="9.6640625" style="1" customWidth="1"/>
    <col min="15112" max="15113" width="9.5546875" style="1" customWidth="1"/>
    <col min="15114" max="15115" width="10" style="1" customWidth="1"/>
    <col min="15116" max="15116" width="12" style="1" customWidth="1"/>
    <col min="15117" max="15117" width="0" style="1" hidden="1" customWidth="1"/>
    <col min="15118" max="15118" width="12.109375" style="1" customWidth="1"/>
    <col min="15119" max="15119" width="11.33203125" style="1" customWidth="1"/>
    <col min="15120" max="15120" width="10.109375" style="1" customWidth="1"/>
    <col min="15121" max="15139" width="0" style="1" hidden="1" customWidth="1"/>
    <col min="15140" max="15342" width="9.109375" style="1"/>
    <col min="15343" max="15343" width="7.109375" style="1" customWidth="1"/>
    <col min="15344" max="15345" width="11.5546875" style="1" customWidth="1"/>
    <col min="15346" max="15346" width="11.6640625" style="1" customWidth="1"/>
    <col min="15347" max="15348" width="12" style="1" customWidth="1"/>
    <col min="15349" max="15349" width="11.44140625" style="1" customWidth="1"/>
    <col min="15350" max="15352" width="11.33203125" style="1" customWidth="1"/>
    <col min="15353" max="15354" width="12.5546875" style="1" customWidth="1"/>
    <col min="15355" max="15355" width="12.33203125" style="1" customWidth="1"/>
    <col min="15356" max="15357" width="11.5546875" style="1" customWidth="1"/>
    <col min="15358" max="15358" width="11.6640625" style="1" customWidth="1"/>
    <col min="15359" max="15359" width="2.109375" style="1" customWidth="1"/>
    <col min="15360" max="15360" width="8.5546875" style="1" customWidth="1"/>
    <col min="15361" max="15361" width="9.88671875" style="1" customWidth="1"/>
    <col min="15362" max="15362" width="8.6640625" style="1" customWidth="1"/>
    <col min="15363" max="15363" width="9.6640625" style="1" customWidth="1"/>
    <col min="15364" max="15364" width="10.109375" style="1" customWidth="1"/>
    <col min="15365" max="15365" width="9.33203125" style="1" customWidth="1"/>
    <col min="15366" max="15367" width="9.6640625" style="1" customWidth="1"/>
    <col min="15368" max="15369" width="9.5546875" style="1" customWidth="1"/>
    <col min="15370" max="15371" width="10" style="1" customWidth="1"/>
    <col min="15372" max="15372" width="12" style="1" customWidth="1"/>
    <col min="15373" max="15373" width="0" style="1" hidden="1" customWidth="1"/>
    <col min="15374" max="15374" width="12.109375" style="1" customWidth="1"/>
    <col min="15375" max="15375" width="11.33203125" style="1" customWidth="1"/>
    <col min="15376" max="15376" width="10.109375" style="1" customWidth="1"/>
    <col min="15377" max="15395" width="0" style="1" hidden="1" customWidth="1"/>
    <col min="15396" max="15598" width="9.109375" style="1"/>
    <col min="15599" max="15599" width="7.109375" style="1" customWidth="1"/>
    <col min="15600" max="15601" width="11.5546875" style="1" customWidth="1"/>
    <col min="15602" max="15602" width="11.6640625" style="1" customWidth="1"/>
    <col min="15603" max="15604" width="12" style="1" customWidth="1"/>
    <col min="15605" max="15605" width="11.44140625" style="1" customWidth="1"/>
    <col min="15606" max="15608" width="11.33203125" style="1" customWidth="1"/>
    <col min="15609" max="15610" width="12.5546875" style="1" customWidth="1"/>
    <col min="15611" max="15611" width="12.33203125" style="1" customWidth="1"/>
    <col min="15612" max="15613" width="11.5546875" style="1" customWidth="1"/>
    <col min="15614" max="15614" width="11.6640625" style="1" customWidth="1"/>
    <col min="15615" max="15615" width="2.109375" style="1" customWidth="1"/>
    <col min="15616" max="15616" width="8.5546875" style="1" customWidth="1"/>
    <col min="15617" max="15617" width="9.88671875" style="1" customWidth="1"/>
    <col min="15618" max="15618" width="8.6640625" style="1" customWidth="1"/>
    <col min="15619" max="15619" width="9.6640625" style="1" customWidth="1"/>
    <col min="15620" max="15620" width="10.109375" style="1" customWidth="1"/>
    <col min="15621" max="15621" width="9.33203125" style="1" customWidth="1"/>
    <col min="15622" max="15623" width="9.6640625" style="1" customWidth="1"/>
    <col min="15624" max="15625" width="9.5546875" style="1" customWidth="1"/>
    <col min="15626" max="15627" width="10" style="1" customWidth="1"/>
    <col min="15628" max="15628" width="12" style="1" customWidth="1"/>
    <col min="15629" max="15629" width="0" style="1" hidden="1" customWidth="1"/>
    <col min="15630" max="15630" width="12.109375" style="1" customWidth="1"/>
    <col min="15631" max="15631" width="11.33203125" style="1" customWidth="1"/>
    <col min="15632" max="15632" width="10.109375" style="1" customWidth="1"/>
    <col min="15633" max="15651" width="0" style="1" hidden="1" customWidth="1"/>
    <col min="15652" max="15854" width="9.109375" style="1"/>
    <col min="15855" max="15855" width="7.109375" style="1" customWidth="1"/>
    <col min="15856" max="15857" width="11.5546875" style="1" customWidth="1"/>
    <col min="15858" max="15858" width="11.6640625" style="1" customWidth="1"/>
    <col min="15859" max="15860" width="12" style="1" customWidth="1"/>
    <col min="15861" max="15861" width="11.44140625" style="1" customWidth="1"/>
    <col min="15862" max="15864" width="11.33203125" style="1" customWidth="1"/>
    <col min="15865" max="15866" width="12.5546875" style="1" customWidth="1"/>
    <col min="15867" max="15867" width="12.33203125" style="1" customWidth="1"/>
    <col min="15868" max="15869" width="11.5546875" style="1" customWidth="1"/>
    <col min="15870" max="15870" width="11.6640625" style="1" customWidth="1"/>
    <col min="15871" max="15871" width="2.109375" style="1" customWidth="1"/>
    <col min="15872" max="15872" width="8.5546875" style="1" customWidth="1"/>
    <col min="15873" max="15873" width="9.88671875" style="1" customWidth="1"/>
    <col min="15874" max="15874" width="8.6640625" style="1" customWidth="1"/>
    <col min="15875" max="15875" width="9.6640625" style="1" customWidth="1"/>
    <col min="15876" max="15876" width="10.109375" style="1" customWidth="1"/>
    <col min="15877" max="15877" width="9.33203125" style="1" customWidth="1"/>
    <col min="15878" max="15879" width="9.6640625" style="1" customWidth="1"/>
    <col min="15880" max="15881" width="9.5546875" style="1" customWidth="1"/>
    <col min="15882" max="15883" width="10" style="1" customWidth="1"/>
    <col min="15884" max="15884" width="12" style="1" customWidth="1"/>
    <col min="15885" max="15885" width="0" style="1" hidden="1" customWidth="1"/>
    <col min="15886" max="15886" width="12.109375" style="1" customWidth="1"/>
    <col min="15887" max="15887" width="11.33203125" style="1" customWidth="1"/>
    <col min="15888" max="15888" width="10.109375" style="1" customWidth="1"/>
    <col min="15889" max="15907" width="0" style="1" hidden="1" customWidth="1"/>
    <col min="15908" max="16110" width="9.109375" style="1"/>
    <col min="16111" max="16111" width="7.109375" style="1" customWidth="1"/>
    <col min="16112" max="16113" width="11.5546875" style="1" customWidth="1"/>
    <col min="16114" max="16114" width="11.6640625" style="1" customWidth="1"/>
    <col min="16115" max="16116" width="12" style="1" customWidth="1"/>
    <col min="16117" max="16117" width="11.44140625" style="1" customWidth="1"/>
    <col min="16118" max="16120" width="11.33203125" style="1" customWidth="1"/>
    <col min="16121" max="16122" width="12.5546875" style="1" customWidth="1"/>
    <col min="16123" max="16123" width="12.33203125" style="1" customWidth="1"/>
    <col min="16124" max="16125" width="11.5546875" style="1" customWidth="1"/>
    <col min="16126" max="16126" width="11.6640625" style="1" customWidth="1"/>
    <col min="16127" max="16127" width="2.109375" style="1" customWidth="1"/>
    <col min="16128" max="16128" width="8.5546875" style="1" customWidth="1"/>
    <col min="16129" max="16129" width="9.88671875" style="1" customWidth="1"/>
    <col min="16130" max="16130" width="8.6640625" style="1" customWidth="1"/>
    <col min="16131" max="16131" width="9.6640625" style="1" customWidth="1"/>
    <col min="16132" max="16132" width="10.109375" style="1" customWidth="1"/>
    <col min="16133" max="16133" width="9.33203125" style="1" customWidth="1"/>
    <col min="16134" max="16135" width="9.6640625" style="1" customWidth="1"/>
    <col min="16136" max="16137" width="9.5546875" style="1" customWidth="1"/>
    <col min="16138" max="16139" width="10" style="1" customWidth="1"/>
    <col min="16140" max="16140" width="12" style="1" customWidth="1"/>
    <col min="16141" max="16141" width="0" style="1" hidden="1" customWidth="1"/>
    <col min="16142" max="16142" width="12.109375" style="1" customWidth="1"/>
    <col min="16143" max="16143" width="11.33203125" style="1" customWidth="1"/>
    <col min="16144" max="16144" width="10.109375" style="1" customWidth="1"/>
    <col min="16145" max="16163" width="0" style="1" hidden="1" customWidth="1"/>
    <col min="16164" max="16384" width="9.109375" style="1"/>
  </cols>
  <sheetData>
    <row r="1" spans="2:34" ht="15.6" collapsed="1">
      <c r="R1" s="1">
        <v>93290</v>
      </c>
      <c r="V1" s="3" t="str">
        <f>AG5&amp;" дней "&amp;VLOOKUP(AH1,[1]БАЛАНСЫ!A431:E442,3,FALSE)&amp;" "&amp; AH4</f>
        <v>12 дней марта 2013</v>
      </c>
      <c r="W1" s="4"/>
      <c r="X1" s="5"/>
      <c r="Y1" s="6"/>
      <c r="Z1" s="7"/>
      <c r="AA1" s="6"/>
      <c r="AB1" s="8"/>
      <c r="AC1" s="9"/>
      <c r="AD1" s="10"/>
      <c r="AE1" s="11"/>
      <c r="AF1" s="10"/>
      <c r="AG1" s="10" t="s">
        <v>4</v>
      </c>
      <c r="AH1" s="10">
        <f>[1]БАЛАНСЫ!H1</f>
        <v>3</v>
      </c>
    </row>
    <row r="2" spans="2:34" ht="21" customHeight="1">
      <c r="B2" s="499" t="s">
        <v>165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V2" s="33"/>
      <c r="W2" s="140"/>
      <c r="X2" s="141"/>
      <c r="Y2" s="121"/>
      <c r="Z2" s="142"/>
      <c r="AA2" s="121"/>
      <c r="AB2" s="143"/>
      <c r="AC2" s="116"/>
      <c r="AD2" s="10"/>
      <c r="AE2" s="11"/>
      <c r="AF2" s="10"/>
      <c r="AG2" s="10"/>
      <c r="AH2" s="10"/>
    </row>
    <row r="3" spans="2:34" ht="16.2" thickBo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V3" s="33"/>
      <c r="W3" s="140"/>
      <c r="X3" s="141"/>
      <c r="Y3" s="121"/>
      <c r="Z3" s="142"/>
      <c r="AA3" s="121"/>
      <c r="AB3" s="143"/>
      <c r="AC3" s="116"/>
      <c r="AD3" s="10"/>
      <c r="AE3" s="11"/>
      <c r="AF3" s="10"/>
      <c r="AG3" s="10"/>
      <c r="AH3" s="10"/>
    </row>
    <row r="4" spans="2:34" ht="29.25" customHeight="1" thickBot="1">
      <c r="B4" s="512" t="s">
        <v>63</v>
      </c>
      <c r="C4" s="495" t="s">
        <v>162</v>
      </c>
      <c r="D4" s="495"/>
      <c r="E4" s="495"/>
      <c r="F4" s="495"/>
      <c r="G4" s="496"/>
      <c r="H4" s="502"/>
      <c r="I4" s="506" t="s">
        <v>75</v>
      </c>
      <c r="J4" s="507"/>
      <c r="K4" s="502"/>
      <c r="L4" s="521" t="s">
        <v>164</v>
      </c>
      <c r="M4" s="522"/>
      <c r="N4" s="522"/>
      <c r="O4" s="523"/>
      <c r="P4" s="137"/>
      <c r="R4" s="481" t="s">
        <v>5</v>
      </c>
      <c r="S4" s="481"/>
      <c r="T4" s="481"/>
      <c r="V4" s="482" t="s">
        <v>6</v>
      </c>
      <c r="W4" s="482"/>
      <c r="X4" s="482"/>
      <c r="Y4" s="482"/>
      <c r="Z4" s="482"/>
      <c r="AA4" s="482"/>
      <c r="AB4" s="482"/>
      <c r="AC4" s="482"/>
      <c r="AD4" s="10"/>
      <c r="AE4" s="10"/>
      <c r="AF4" s="10"/>
      <c r="AG4" s="10" t="s">
        <v>7</v>
      </c>
      <c r="AH4" s="12">
        <f>[1]БАЛАНСЫ!H2</f>
        <v>2013</v>
      </c>
    </row>
    <row r="5" spans="2:34" ht="45" customHeight="1" thickBot="1">
      <c r="B5" s="638"/>
      <c r="C5" s="517" t="s">
        <v>138</v>
      </c>
      <c r="D5" s="518"/>
      <c r="E5" s="518"/>
      <c r="F5" s="518"/>
      <c r="G5" s="244" t="s">
        <v>162</v>
      </c>
      <c r="H5" s="503"/>
      <c r="I5" s="508"/>
      <c r="J5" s="509"/>
      <c r="K5" s="503"/>
      <c r="L5" s="244" t="s">
        <v>163</v>
      </c>
      <c r="M5" s="485" t="s">
        <v>12</v>
      </c>
      <c r="N5" s="497" t="s">
        <v>142</v>
      </c>
      <c r="O5" s="483" t="s">
        <v>144</v>
      </c>
      <c r="P5" s="476" t="s">
        <v>13</v>
      </c>
      <c r="R5" s="481"/>
      <c r="S5" s="481"/>
      <c r="T5" s="481"/>
      <c r="V5" s="13" t="s">
        <v>14</v>
      </c>
      <c r="W5" s="14" t="s">
        <v>15</v>
      </c>
      <c r="X5" s="14" t="s">
        <v>16</v>
      </c>
      <c r="Y5" s="15" t="s">
        <v>17</v>
      </c>
      <c r="Z5" s="14" t="s">
        <v>18</v>
      </c>
      <c r="AA5" s="16" t="s">
        <v>19</v>
      </c>
      <c r="AB5" s="17" t="s">
        <v>20</v>
      </c>
      <c r="AC5" s="18" t="s">
        <v>21</v>
      </c>
      <c r="AD5" s="19" t="s">
        <v>22</v>
      </c>
      <c r="AE5" s="20" t="s">
        <v>23</v>
      </c>
      <c r="AF5" s="21" t="s">
        <v>24</v>
      </c>
      <c r="AG5" s="12">
        <f>+[1]БАЛАНСЫ!H3</f>
        <v>12</v>
      </c>
      <c r="AH5" s="12">
        <f>VLOOKUP(AH1,[1]БАЛАНСЫ!A431:E442,5,FALSE)</f>
        <v>31</v>
      </c>
    </row>
    <row r="6" spans="2:34" ht="18" customHeight="1" thickBot="1">
      <c r="B6" s="638"/>
      <c r="C6" s="401" t="s">
        <v>149</v>
      </c>
      <c r="D6" s="410" t="s">
        <v>150</v>
      </c>
      <c r="E6" s="410" t="s">
        <v>151</v>
      </c>
      <c r="F6" s="402" t="s">
        <v>159</v>
      </c>
      <c r="G6" s="245" t="s">
        <v>60</v>
      </c>
      <c r="H6" s="503"/>
      <c r="I6" s="510"/>
      <c r="J6" s="511"/>
      <c r="K6" s="503"/>
      <c r="L6" s="245" t="s">
        <v>60</v>
      </c>
      <c r="M6" s="486"/>
      <c r="N6" s="498"/>
      <c r="O6" s="484"/>
      <c r="P6" s="477"/>
      <c r="R6" s="400"/>
      <c r="S6" s="400"/>
      <c r="T6" s="400"/>
      <c r="U6" s="22"/>
      <c r="V6" s="23"/>
      <c r="W6" s="24"/>
      <c r="X6" s="25"/>
      <c r="Y6" s="26"/>
      <c r="Z6" s="27"/>
      <c r="AA6" s="28"/>
      <c r="AB6" s="29"/>
      <c r="AC6" s="30"/>
      <c r="AD6" s="31"/>
      <c r="AE6" s="32"/>
      <c r="AF6" s="9"/>
      <c r="AG6" s="33"/>
      <c r="AH6" s="10"/>
    </row>
    <row r="7" spans="2:34" s="223" customFormat="1" ht="20.25" customHeight="1" thickBot="1">
      <c r="B7" s="639"/>
      <c r="C7" s="366" t="s">
        <v>76</v>
      </c>
      <c r="D7" s="285" t="s">
        <v>76</v>
      </c>
      <c r="E7" s="285" t="s">
        <v>76</v>
      </c>
      <c r="F7" s="284" t="s">
        <v>76</v>
      </c>
      <c r="G7" s="284" t="s">
        <v>76</v>
      </c>
      <c r="H7" s="503"/>
      <c r="I7" s="239" t="s">
        <v>76</v>
      </c>
      <c r="J7" s="221" t="s">
        <v>2</v>
      </c>
      <c r="K7" s="503"/>
      <c r="L7" s="239" t="s">
        <v>76</v>
      </c>
      <c r="M7" s="284" t="s">
        <v>76</v>
      </c>
      <c r="N7" s="284" t="s">
        <v>76</v>
      </c>
      <c r="O7" s="284" t="s">
        <v>76</v>
      </c>
      <c r="P7" s="222"/>
      <c r="R7" s="224"/>
      <c r="S7" s="224"/>
      <c r="T7" s="224"/>
      <c r="U7" s="225"/>
      <c r="V7" s="226"/>
      <c r="W7" s="227"/>
      <c r="X7" s="228"/>
      <c r="Y7" s="229"/>
      <c r="Z7" s="230"/>
      <c r="AA7" s="231"/>
      <c r="AB7" s="232"/>
      <c r="AC7" s="233"/>
      <c r="AD7" s="234"/>
      <c r="AE7" s="235"/>
      <c r="AF7" s="236"/>
      <c r="AG7" s="237"/>
      <c r="AH7" s="238"/>
    </row>
    <row r="8" spans="2:34" ht="15.6">
      <c r="B8" s="151">
        <v>1</v>
      </c>
      <c r="C8" s="256"/>
      <c r="D8" s="152"/>
      <c r="E8" s="152"/>
      <c r="F8" s="259"/>
      <c r="G8" s="240"/>
      <c r="H8" s="503"/>
      <c r="I8" s="50"/>
      <c r="J8" s="182"/>
      <c r="K8" s="505"/>
      <c r="L8" s="172"/>
      <c r="M8" s="172"/>
      <c r="N8" s="172"/>
      <c r="O8" s="173"/>
      <c r="P8" s="52"/>
      <c r="R8" s="53">
        <v>1</v>
      </c>
      <c r="S8" s="54">
        <v>3156437</v>
      </c>
      <c r="T8" s="55">
        <f>S8</f>
        <v>3156437</v>
      </c>
      <c r="U8" s="56" t="e">
        <f>+S8/#REF!</f>
        <v>#REF!</v>
      </c>
      <c r="V8" s="38"/>
      <c r="W8" s="57"/>
      <c r="X8" s="40"/>
      <c r="Y8" s="58">
        <f>[1]БАЛАНСЫ!E106/AH5*AG5</f>
        <v>73057.93548387097</v>
      </c>
      <c r="Z8" s="6">
        <v>614102</v>
      </c>
      <c r="AA8" s="59">
        <v>14112</v>
      </c>
      <c r="AB8" s="41">
        <f>Y8</f>
        <v>73057.93548387097</v>
      </c>
      <c r="AC8" s="30"/>
      <c r="AD8" s="31"/>
      <c r="AE8" s="42"/>
      <c r="AF8" s="9"/>
      <c r="AG8" s="10"/>
      <c r="AH8" s="12"/>
    </row>
    <row r="9" spans="2:34" ht="15.6">
      <c r="B9" s="148">
        <v>2</v>
      </c>
      <c r="C9" s="257"/>
      <c r="D9" s="146"/>
      <c r="E9" s="146"/>
      <c r="F9" s="260"/>
      <c r="G9" s="241"/>
      <c r="H9" s="503"/>
      <c r="I9" s="65"/>
      <c r="J9" s="149"/>
      <c r="K9" s="505"/>
      <c r="L9" s="69"/>
      <c r="M9" s="69"/>
      <c r="N9" s="69"/>
      <c r="O9" s="154"/>
      <c r="P9" s="66"/>
      <c r="R9" s="53">
        <v>2</v>
      </c>
      <c r="S9" s="54">
        <v>3219717</v>
      </c>
      <c r="T9" s="55">
        <f t="shared" ref="T9:T38" si="0">T8+S9</f>
        <v>6376154</v>
      </c>
      <c r="U9" s="56" t="e">
        <f>+S9/#REF!</f>
        <v>#REF!</v>
      </c>
      <c r="V9" s="38" t="s">
        <v>37</v>
      </c>
      <c r="W9" s="70">
        <f>[1]КислПл!B9</f>
        <v>113</v>
      </c>
      <c r="X9" s="40" t="e">
        <f>#REF!</f>
        <v>#REF!</v>
      </c>
      <c r="Y9" s="58" t="e">
        <f t="shared" ref="Y9:Y14" si="1">X9*W9</f>
        <v>#REF!</v>
      </c>
      <c r="Z9" s="6">
        <v>614202</v>
      </c>
      <c r="AA9" s="59">
        <v>14121</v>
      </c>
      <c r="AB9" s="41" t="e">
        <f>Y9</f>
        <v>#REF!</v>
      </c>
      <c r="AC9" s="30" t="e">
        <f t="shared" ref="AC9:AC14" si="2">AB9/X9</f>
        <v>#REF!</v>
      </c>
      <c r="AD9" s="41" t="e">
        <f t="shared" ref="AD9:AD20" si="3">AB9-Y9</f>
        <v>#REF!</v>
      </c>
      <c r="AE9" s="42"/>
      <c r="AF9" s="71"/>
      <c r="AG9" s="10"/>
      <c r="AH9" s="10"/>
    </row>
    <row r="10" spans="2:34" ht="15.6">
      <c r="B10" s="151">
        <v>3</v>
      </c>
      <c r="C10" s="257"/>
      <c r="D10" s="146"/>
      <c r="E10" s="146"/>
      <c r="F10" s="260"/>
      <c r="G10" s="241"/>
      <c r="H10" s="503"/>
      <c r="I10" s="65"/>
      <c r="J10" s="149"/>
      <c r="K10" s="505"/>
      <c r="L10" s="69"/>
      <c r="M10" s="69"/>
      <c r="N10" s="69"/>
      <c r="O10" s="154"/>
      <c r="P10" s="66"/>
      <c r="R10" s="53">
        <v>3</v>
      </c>
      <c r="S10" s="54">
        <v>3185568</v>
      </c>
      <c r="T10" s="55">
        <f t="shared" si="0"/>
        <v>9561722</v>
      </c>
      <c r="U10" s="56" t="e">
        <f>+S10/#REF!</f>
        <v>#REF!</v>
      </c>
      <c r="V10" s="38" t="s">
        <v>38</v>
      </c>
      <c r="W10" s="72">
        <f>[1]КислПл!B29</f>
        <v>175</v>
      </c>
      <c r="X10" s="7" t="e">
        <f>#REF!/1000</f>
        <v>#REF!</v>
      </c>
      <c r="Y10" s="58" t="e">
        <f t="shared" si="1"/>
        <v>#REF!</v>
      </c>
      <c r="Z10" s="6">
        <v>614204</v>
      </c>
      <c r="AA10" s="59">
        <v>14122</v>
      </c>
      <c r="AB10" s="41" t="e">
        <f>Y10</f>
        <v>#REF!</v>
      </c>
      <c r="AC10" s="30" t="e">
        <f t="shared" si="2"/>
        <v>#REF!</v>
      </c>
      <c r="AD10" s="31" t="e">
        <f t="shared" si="3"/>
        <v>#REF!</v>
      </c>
      <c r="AE10" s="32"/>
      <c r="AF10" s="71"/>
      <c r="AG10" s="10"/>
      <c r="AH10" s="10"/>
    </row>
    <row r="11" spans="2:34" ht="15.6">
      <c r="B11" s="148">
        <v>4</v>
      </c>
      <c r="C11" s="257"/>
      <c r="D11" s="146"/>
      <c r="E11" s="146"/>
      <c r="F11" s="260"/>
      <c r="G11" s="241"/>
      <c r="H11" s="503"/>
      <c r="I11" s="65"/>
      <c r="J11" s="149"/>
      <c r="K11" s="505"/>
      <c r="L11" s="69"/>
      <c r="M11" s="69"/>
      <c r="N11" s="69"/>
      <c r="O11" s="154"/>
      <c r="P11" s="66"/>
      <c r="R11" s="53">
        <v>4</v>
      </c>
      <c r="S11" s="54">
        <v>3074002</v>
      </c>
      <c r="T11" s="55">
        <f t="shared" si="0"/>
        <v>12635724</v>
      </c>
      <c r="U11" s="56" t="e">
        <f>+S11/#REF!</f>
        <v>#REF!</v>
      </c>
      <c r="V11" s="38" t="s">
        <v>39</v>
      </c>
      <c r="W11" s="72">
        <f>[1]КислПл!B61</f>
        <v>250</v>
      </c>
      <c r="X11" s="7" t="e">
        <f>#REF!+#REF!+#REF!/1000</f>
        <v>#REF!</v>
      </c>
      <c r="Y11" s="58" t="e">
        <f t="shared" si="1"/>
        <v>#REF!</v>
      </c>
      <c r="Z11" s="6">
        <v>614104</v>
      </c>
      <c r="AA11" s="59">
        <v>14114</v>
      </c>
      <c r="AB11" s="41" t="e">
        <f>Y11</f>
        <v>#REF!</v>
      </c>
      <c r="AC11" s="30" t="e">
        <f t="shared" si="2"/>
        <v>#REF!</v>
      </c>
      <c r="AD11" s="31" t="e">
        <f t="shared" si="3"/>
        <v>#REF!</v>
      </c>
      <c r="AE11" s="32"/>
      <c r="AF11" s="71"/>
      <c r="AG11" s="10"/>
      <c r="AH11" s="10"/>
    </row>
    <row r="12" spans="2:34" ht="15.6">
      <c r="B12" s="151">
        <v>5</v>
      </c>
      <c r="C12" s="257"/>
      <c r="D12" s="146"/>
      <c r="E12" s="146"/>
      <c r="F12" s="260"/>
      <c r="G12" s="241"/>
      <c r="H12" s="503"/>
      <c r="I12" s="65"/>
      <c r="J12" s="149"/>
      <c r="K12" s="505"/>
      <c r="L12" s="69"/>
      <c r="M12" s="69"/>
      <c r="N12" s="69"/>
      <c r="O12" s="154"/>
      <c r="P12" s="66"/>
      <c r="R12" s="53">
        <v>5</v>
      </c>
      <c r="S12" s="54">
        <v>3426723</v>
      </c>
      <c r="T12" s="55">
        <f t="shared" si="0"/>
        <v>16062447</v>
      </c>
      <c r="U12" s="56" t="e">
        <f>+S12/#REF!</f>
        <v>#REF!</v>
      </c>
      <c r="V12" s="38" t="s">
        <v>40</v>
      </c>
      <c r="W12" s="72">
        <f>[1]КислПл!B41</f>
        <v>1195</v>
      </c>
      <c r="X12" s="40" t="e">
        <f>#REF!</f>
        <v>#REF!</v>
      </c>
      <c r="Y12" s="58" t="e">
        <f t="shared" si="1"/>
        <v>#REF!</v>
      </c>
      <c r="Z12" s="6">
        <v>614105</v>
      </c>
      <c r="AA12" s="59">
        <v>14115</v>
      </c>
      <c r="AB12" s="41" t="e">
        <f>Y12</f>
        <v>#REF!</v>
      </c>
      <c r="AC12" s="30" t="e">
        <f t="shared" si="2"/>
        <v>#REF!</v>
      </c>
      <c r="AD12" s="31" t="e">
        <f t="shared" si="3"/>
        <v>#REF!</v>
      </c>
      <c r="AE12" s="73"/>
      <c r="AF12" s="71"/>
      <c r="AG12" s="10"/>
      <c r="AH12" s="10"/>
    </row>
    <row r="13" spans="2:34" ht="15.6">
      <c r="B13" s="148">
        <v>6</v>
      </c>
      <c r="C13" s="257"/>
      <c r="D13" s="146"/>
      <c r="E13" s="146"/>
      <c r="F13" s="260"/>
      <c r="G13" s="241"/>
      <c r="H13" s="503"/>
      <c r="I13" s="65"/>
      <c r="J13" s="149"/>
      <c r="K13" s="505"/>
      <c r="L13" s="69"/>
      <c r="M13" s="69"/>
      <c r="N13" s="69"/>
      <c r="O13" s="154"/>
      <c r="P13" s="66"/>
      <c r="R13" s="53">
        <v>6</v>
      </c>
      <c r="S13" s="54">
        <v>3333255</v>
      </c>
      <c r="T13" s="55">
        <f t="shared" si="0"/>
        <v>19395702</v>
      </c>
      <c r="U13" s="56" t="e">
        <f>+S13/#REF!</f>
        <v>#REF!</v>
      </c>
      <c r="V13" s="38" t="s">
        <v>41</v>
      </c>
      <c r="W13" s="39">
        <f>[1]КислПл!B14</f>
        <v>339.7</v>
      </c>
      <c r="X13" s="7" t="e">
        <f>#REF!+#REF!+0.65*X12+442.03/AH5*AG5</f>
        <v>#REF!</v>
      </c>
      <c r="Y13" s="58" t="e">
        <f t="shared" si="1"/>
        <v>#REF!</v>
      </c>
      <c r="Z13" s="6">
        <v>614106</v>
      </c>
      <c r="AA13" s="59">
        <v>14116</v>
      </c>
      <c r="AB13" s="74" t="e">
        <f>339.3*X13</f>
        <v>#REF!</v>
      </c>
      <c r="AC13" s="30" t="e">
        <f t="shared" si="2"/>
        <v>#REF!</v>
      </c>
      <c r="AD13" s="41" t="e">
        <f t="shared" si="3"/>
        <v>#REF!</v>
      </c>
      <c r="AE13" s="75"/>
      <c r="AF13" s="71"/>
      <c r="AG13" s="10"/>
      <c r="AH13" s="10"/>
    </row>
    <row r="14" spans="2:34" ht="15.6">
      <c r="B14" s="151">
        <v>7</v>
      </c>
      <c r="C14" s="257"/>
      <c r="D14" s="146"/>
      <c r="E14" s="146"/>
      <c r="F14" s="260"/>
      <c r="G14" s="241"/>
      <c r="H14" s="503"/>
      <c r="I14" s="65"/>
      <c r="J14" s="149"/>
      <c r="K14" s="505"/>
      <c r="L14" s="69"/>
      <c r="M14" s="69"/>
      <c r="N14" s="69"/>
      <c r="O14" s="154"/>
      <c r="P14" s="66"/>
      <c r="R14" s="53">
        <v>7</v>
      </c>
      <c r="S14" s="54">
        <v>3334508</v>
      </c>
      <c r="T14" s="55">
        <f t="shared" si="0"/>
        <v>22730210</v>
      </c>
      <c r="U14" s="56" t="e">
        <f>+S14/#REF!</f>
        <v>#REF!</v>
      </c>
      <c r="V14" s="38" t="s">
        <v>42</v>
      </c>
      <c r="W14" s="76">
        <f>[1]КислПл!B18</f>
        <v>110.20405764726476</v>
      </c>
      <c r="X14" s="77">
        <f>([1]БАЛАНСЫ!E331/AH5*AG5)*0.96</f>
        <v>44582.771612903227</v>
      </c>
      <c r="Y14" s="58">
        <f t="shared" si="1"/>
        <v>4913202.3329032259</v>
      </c>
      <c r="Z14" s="6">
        <v>614109</v>
      </c>
      <c r="AA14" s="59">
        <v>14119</v>
      </c>
      <c r="AB14" s="74">
        <f>110*X14</f>
        <v>4904104.8774193553</v>
      </c>
      <c r="AC14" s="30">
        <f t="shared" si="2"/>
        <v>110.00000000000001</v>
      </c>
      <c r="AD14" s="41">
        <f t="shared" si="3"/>
        <v>-9097.4554838705808</v>
      </c>
      <c r="AE14" s="42"/>
      <c r="AF14" s="71"/>
      <c r="AG14" s="10"/>
      <c r="AH14" s="12"/>
    </row>
    <row r="15" spans="2:34" ht="15.6">
      <c r="B15" s="148">
        <v>8</v>
      </c>
      <c r="C15" s="257"/>
      <c r="D15" s="146"/>
      <c r="E15" s="146"/>
      <c r="F15" s="260"/>
      <c r="G15" s="241"/>
      <c r="H15" s="503"/>
      <c r="I15" s="65"/>
      <c r="J15" s="149"/>
      <c r="K15" s="505"/>
      <c r="L15" s="69"/>
      <c r="M15" s="69"/>
      <c r="N15" s="69"/>
      <c r="O15" s="154"/>
      <c r="P15" s="66"/>
      <c r="R15" s="53">
        <v>8</v>
      </c>
      <c r="S15" s="54">
        <v>3073136</v>
      </c>
      <c r="T15" s="55">
        <f t="shared" si="0"/>
        <v>25803346</v>
      </c>
      <c r="U15" s="56" t="e">
        <f>+S15/#REF!</f>
        <v>#REF!</v>
      </c>
      <c r="V15" s="38"/>
      <c r="W15" s="57"/>
      <c r="X15" s="40"/>
      <c r="Y15" s="58">
        <f>[1]БАЛАНСЫ!E107/AH5*AG5</f>
        <v>5693.8064516129034</v>
      </c>
      <c r="Z15" s="6">
        <v>614109</v>
      </c>
      <c r="AA15" s="59">
        <v>14119</v>
      </c>
      <c r="AB15" s="41">
        <f t="shared" ref="AB15:AB20" si="4">Y15</f>
        <v>5693.8064516129034</v>
      </c>
      <c r="AC15" s="30"/>
      <c r="AD15" s="31">
        <f t="shared" si="3"/>
        <v>0</v>
      </c>
      <c r="AE15" s="3"/>
      <c r="AF15" s="71"/>
      <c r="AG15" s="10"/>
      <c r="AH15" s="12"/>
    </row>
    <row r="16" spans="2:34" ht="15.6">
      <c r="B16" s="151">
        <v>9</v>
      </c>
      <c r="C16" s="257"/>
      <c r="D16" s="146"/>
      <c r="E16" s="146"/>
      <c r="F16" s="260"/>
      <c r="G16" s="241"/>
      <c r="H16" s="503"/>
      <c r="I16" s="65"/>
      <c r="J16" s="149"/>
      <c r="K16" s="505"/>
      <c r="L16" s="69"/>
      <c r="M16" s="69"/>
      <c r="N16" s="69"/>
      <c r="O16" s="154"/>
      <c r="P16" s="66"/>
      <c r="R16" s="53">
        <v>9</v>
      </c>
      <c r="S16" s="54">
        <v>3302823</v>
      </c>
      <c r="T16" s="55">
        <f t="shared" si="0"/>
        <v>29106169</v>
      </c>
      <c r="U16" s="56" t="e">
        <f>+S16/#REF!</f>
        <v>#REF!</v>
      </c>
      <c r="V16" s="78" t="s">
        <v>43</v>
      </c>
      <c r="W16" s="72">
        <f>[1]КислПл!B24</f>
        <v>7500</v>
      </c>
      <c r="X16" s="7" t="e">
        <f>110*(#REF!+X11)/1000+1.3/AH5*AG5</f>
        <v>#REF!</v>
      </c>
      <c r="Y16" s="58" t="e">
        <f>X16*W16</f>
        <v>#REF!</v>
      </c>
      <c r="Z16" s="6">
        <v>614110</v>
      </c>
      <c r="AA16" s="59">
        <v>14120</v>
      </c>
      <c r="AB16" s="31" t="e">
        <f t="shared" si="4"/>
        <v>#REF!</v>
      </c>
      <c r="AC16" s="79" t="e">
        <f>AB16/X16</f>
        <v>#REF!</v>
      </c>
      <c r="AD16" s="31" t="e">
        <f t="shared" si="3"/>
        <v>#REF!</v>
      </c>
      <c r="AE16" s="80"/>
      <c r="AF16" s="71"/>
      <c r="AG16" s="10"/>
      <c r="AH16" s="10"/>
    </row>
    <row r="17" spans="2:34" ht="15.6">
      <c r="B17" s="148">
        <v>10</v>
      </c>
      <c r="C17" s="257"/>
      <c r="D17" s="146"/>
      <c r="E17" s="146"/>
      <c r="F17" s="260"/>
      <c r="G17" s="241"/>
      <c r="H17" s="503"/>
      <c r="I17" s="65"/>
      <c r="J17" s="149"/>
      <c r="K17" s="505"/>
      <c r="L17" s="69"/>
      <c r="M17" s="69"/>
      <c r="N17" s="69"/>
      <c r="O17" s="154"/>
      <c r="P17" s="66"/>
      <c r="R17" s="53">
        <v>10</v>
      </c>
      <c r="S17" s="54">
        <v>3141556</v>
      </c>
      <c r="T17" s="55">
        <f t="shared" si="0"/>
        <v>32247725</v>
      </c>
      <c r="U17" s="56" t="e">
        <f>+S17/#REF!</f>
        <v>#REF!</v>
      </c>
      <c r="V17" s="38" t="s">
        <v>44</v>
      </c>
      <c r="W17" s="72">
        <f>[1]КислПл!B65</f>
        <v>1.1499999999999999</v>
      </c>
      <c r="X17" s="5" t="e">
        <f>1.4*X19/1000+#REF!</f>
        <v>#REF!</v>
      </c>
      <c r="Y17" s="81" t="e">
        <f>X17*W17</f>
        <v>#REF!</v>
      </c>
      <c r="Z17" s="6">
        <v>614103</v>
      </c>
      <c r="AA17" s="59">
        <v>14113</v>
      </c>
      <c r="AB17" s="41" t="e">
        <f t="shared" si="4"/>
        <v>#REF!</v>
      </c>
      <c r="AC17" s="82" t="e">
        <f>AB17/X17</f>
        <v>#REF!</v>
      </c>
      <c r="AD17" s="31" t="e">
        <f t="shared" si="3"/>
        <v>#REF!</v>
      </c>
      <c r="AE17" s="75"/>
      <c r="AF17" s="71"/>
      <c r="AG17" s="10"/>
      <c r="AH17" s="10"/>
    </row>
    <row r="18" spans="2:34" ht="15.6">
      <c r="B18" s="151">
        <v>11</v>
      </c>
      <c r="C18" s="257"/>
      <c r="D18" s="146"/>
      <c r="E18" s="146"/>
      <c r="F18" s="260"/>
      <c r="G18" s="241"/>
      <c r="H18" s="503"/>
      <c r="I18" s="65"/>
      <c r="J18" s="149"/>
      <c r="K18" s="505"/>
      <c r="L18" s="69"/>
      <c r="M18" s="69"/>
      <c r="N18" s="69"/>
      <c r="O18" s="154"/>
      <c r="P18" s="66"/>
      <c r="R18" s="53">
        <v>11</v>
      </c>
      <c r="S18" s="54">
        <v>3225446</v>
      </c>
      <c r="T18" s="55">
        <f t="shared" si="0"/>
        <v>35473171</v>
      </c>
      <c r="U18" s="56" t="e">
        <f>+S18/#REF!</f>
        <v>#REF!</v>
      </c>
      <c r="V18" s="38" t="s">
        <v>45</v>
      </c>
      <c r="W18" s="72">
        <f>[1]КислПл!B55</f>
        <v>840</v>
      </c>
      <c r="X18" s="83" t="e">
        <f>#REF!</f>
        <v>#REF!</v>
      </c>
      <c r="Y18" s="84" t="e">
        <f>X18*W18</f>
        <v>#REF!</v>
      </c>
      <c r="Z18" s="27">
        <v>614107</v>
      </c>
      <c r="AA18" s="28">
        <v>14117</v>
      </c>
      <c r="AB18" s="31" t="e">
        <f t="shared" si="4"/>
        <v>#REF!</v>
      </c>
      <c r="AC18" s="30" t="e">
        <f>AB18/X18</f>
        <v>#REF!</v>
      </c>
      <c r="AD18" s="31" t="e">
        <f t="shared" si="3"/>
        <v>#REF!</v>
      </c>
      <c r="AE18" s="85"/>
      <c r="AF18" s="71"/>
      <c r="AG18" s="10"/>
      <c r="AH18" s="10"/>
    </row>
    <row r="19" spans="2:34" ht="15.6">
      <c r="B19" s="148">
        <v>12</v>
      </c>
      <c r="C19" s="257"/>
      <c r="D19" s="146"/>
      <c r="E19" s="146"/>
      <c r="F19" s="260"/>
      <c r="G19" s="241"/>
      <c r="H19" s="503"/>
      <c r="I19" s="65"/>
      <c r="J19" s="149"/>
      <c r="K19" s="505"/>
      <c r="L19" s="69"/>
      <c r="M19" s="69"/>
      <c r="N19" s="69"/>
      <c r="O19" s="154"/>
      <c r="P19" s="66"/>
      <c r="R19" s="53">
        <v>12</v>
      </c>
      <c r="S19" s="54">
        <v>3287773</v>
      </c>
      <c r="T19" s="55">
        <f t="shared" si="0"/>
        <v>38760944</v>
      </c>
      <c r="U19" s="56" t="e">
        <f>+S19/#REF!</f>
        <v>#REF!</v>
      </c>
      <c r="V19" s="38" t="s">
        <v>46</v>
      </c>
      <c r="W19" s="72">
        <f>[1]КислПл!B49</f>
        <v>2.5</v>
      </c>
      <c r="X19" s="40" t="e">
        <f>#REF!</f>
        <v>#REF!</v>
      </c>
      <c r="Y19" s="84" t="e">
        <f>X19*W19</f>
        <v>#REF!</v>
      </c>
      <c r="Z19" s="27">
        <v>614108</v>
      </c>
      <c r="AA19" s="28">
        <v>14118</v>
      </c>
      <c r="AB19" s="31" t="e">
        <f t="shared" si="4"/>
        <v>#REF!</v>
      </c>
      <c r="AC19" s="30" t="e">
        <f>AB19/X19</f>
        <v>#REF!</v>
      </c>
      <c r="AD19" s="31" t="e">
        <f t="shared" si="3"/>
        <v>#REF!</v>
      </c>
      <c r="AE19" s="85"/>
      <c r="AF19" s="9"/>
      <c r="AG19" s="10"/>
      <c r="AH19" s="10"/>
    </row>
    <row r="20" spans="2:34" ht="16.2" thickBot="1">
      <c r="B20" s="151">
        <v>13</v>
      </c>
      <c r="C20" s="257"/>
      <c r="D20" s="146"/>
      <c r="E20" s="146"/>
      <c r="F20" s="260"/>
      <c r="G20" s="241"/>
      <c r="H20" s="503"/>
      <c r="I20" s="65"/>
      <c r="J20" s="149"/>
      <c r="K20" s="505"/>
      <c r="L20" s="69"/>
      <c r="M20" s="69"/>
      <c r="N20" s="69"/>
      <c r="O20" s="154"/>
      <c r="P20" s="66"/>
      <c r="R20" s="53">
        <v>13</v>
      </c>
      <c r="S20" s="54">
        <v>3174383</v>
      </c>
      <c r="T20" s="55">
        <f t="shared" si="0"/>
        <v>41935327</v>
      </c>
      <c r="U20" s="56" t="e">
        <f>+S20/#REF!</f>
        <v>#REF!</v>
      </c>
      <c r="V20" s="86" t="s">
        <v>47</v>
      </c>
      <c r="W20" s="87"/>
      <c r="X20" s="88"/>
      <c r="Y20" s="89"/>
      <c r="Z20" s="90"/>
      <c r="AA20" s="91">
        <v>1410115</v>
      </c>
      <c r="AB20" s="92">
        <f t="shared" si="4"/>
        <v>0</v>
      </c>
      <c r="AC20" s="93"/>
      <c r="AD20" s="94">
        <f t="shared" si="3"/>
        <v>0</v>
      </c>
      <c r="AE20" s="95"/>
      <c r="AF20" s="96"/>
      <c r="AG20" s="10"/>
      <c r="AH20" s="10"/>
    </row>
    <row r="21" spans="2:34" ht="16.8" thickBot="1">
      <c r="B21" s="148">
        <v>14</v>
      </c>
      <c r="C21" s="257"/>
      <c r="D21" s="146"/>
      <c r="E21" s="146"/>
      <c r="F21" s="260"/>
      <c r="G21" s="241"/>
      <c r="H21" s="503"/>
      <c r="I21" s="65"/>
      <c r="J21" s="149"/>
      <c r="K21" s="505"/>
      <c r="L21" s="69"/>
      <c r="M21" s="69"/>
      <c r="N21" s="69"/>
      <c r="O21" s="154"/>
      <c r="P21" s="66"/>
      <c r="R21" s="53">
        <v>14</v>
      </c>
      <c r="S21" s="54">
        <v>3019671</v>
      </c>
      <c r="T21" s="55">
        <f t="shared" si="0"/>
        <v>44954998</v>
      </c>
      <c r="U21" s="56" t="e">
        <f>+S21/#REF!</f>
        <v>#REF!</v>
      </c>
      <c r="V21" s="97" t="s">
        <v>48</v>
      </c>
      <c r="W21" s="98"/>
      <c r="X21" s="99"/>
      <c r="Y21" s="100"/>
      <c r="Z21" s="101"/>
      <c r="AA21" s="102"/>
      <c r="AB21" s="103" t="e">
        <f>#REF!</f>
        <v>#REF!</v>
      </c>
      <c r="AC21" s="102"/>
      <c r="AD21" s="104" t="e">
        <f>SUM(AD6:AD20)</f>
        <v>#REF!</v>
      </c>
      <c r="AE21" s="105"/>
      <c r="AF21" s="106"/>
      <c r="AG21" s="33"/>
      <c r="AH21" s="10"/>
    </row>
    <row r="22" spans="2:34" ht="16.2" thickBot="1">
      <c r="B22" s="151">
        <v>15</v>
      </c>
      <c r="C22" s="257"/>
      <c r="D22" s="146"/>
      <c r="E22" s="146"/>
      <c r="F22" s="260"/>
      <c r="G22" s="241"/>
      <c r="H22" s="503"/>
      <c r="I22" s="65"/>
      <c r="J22" s="149"/>
      <c r="K22" s="505"/>
      <c r="L22" s="69"/>
      <c r="M22" s="69"/>
      <c r="N22" s="69"/>
      <c r="O22" s="154"/>
      <c r="P22" s="66"/>
      <c r="R22" s="53">
        <v>15</v>
      </c>
      <c r="S22" s="54">
        <v>2783688</v>
      </c>
      <c r="T22" s="55">
        <f t="shared" si="0"/>
        <v>47738686</v>
      </c>
      <c r="U22" s="56" t="e">
        <f>+S22/#REF!</f>
        <v>#REF!</v>
      </c>
      <c r="V22" s="107" t="s">
        <v>49</v>
      </c>
      <c r="W22" s="108">
        <f>[1]БАЛАНСЫ!D84</f>
        <v>1010</v>
      </c>
      <c r="X22" s="109" t="e">
        <f>#REF!</f>
        <v>#REF!</v>
      </c>
      <c r="Y22" s="100" t="e">
        <f>X22*W22</f>
        <v>#REF!</v>
      </c>
      <c r="Z22" s="101"/>
      <c r="AA22" s="102"/>
      <c r="AB22" s="110" t="e">
        <f>AB21-AB13-AB14-AB15</f>
        <v>#REF!</v>
      </c>
      <c r="AC22" s="111"/>
      <c r="AD22" s="112" t="e">
        <f>AB22-Y22</f>
        <v>#REF!</v>
      </c>
      <c r="AE22" s="112"/>
      <c r="AF22" s="106"/>
      <c r="AG22" s="10"/>
      <c r="AH22" s="10"/>
    </row>
    <row r="23" spans="2:34" ht="15.6">
      <c r="B23" s="148">
        <v>16</v>
      </c>
      <c r="C23" s="257"/>
      <c r="D23" s="146"/>
      <c r="E23" s="146"/>
      <c r="F23" s="260"/>
      <c r="G23" s="241"/>
      <c r="H23" s="503"/>
      <c r="I23" s="65"/>
      <c r="J23" s="149"/>
      <c r="K23" s="505"/>
      <c r="L23" s="69"/>
      <c r="M23" s="69"/>
      <c r="N23" s="69"/>
      <c r="O23" s="154"/>
      <c r="P23" s="66"/>
      <c r="R23" s="53">
        <v>16</v>
      </c>
      <c r="S23" s="54">
        <v>3084044</v>
      </c>
      <c r="T23" s="55">
        <f t="shared" si="0"/>
        <v>50822730</v>
      </c>
      <c r="U23" s="56" t="e">
        <f>+S23/#REF!</f>
        <v>#REF!</v>
      </c>
      <c r="V23" s="113" t="s">
        <v>50</v>
      </c>
      <c r="W23" s="114">
        <f>[1]БАЛАНСЫ!E261</f>
        <v>0.1</v>
      </c>
      <c r="X23" s="113" t="e">
        <f>X22-#REF!</f>
        <v>#REF!</v>
      </c>
      <c r="Y23" s="115" t="e">
        <f>X23/X22*100</f>
        <v>#REF!</v>
      </c>
      <c r="Z23" s="116"/>
      <c r="AA23" s="10"/>
      <c r="AB23" s="11"/>
      <c r="AC23" s="10"/>
      <c r="AD23" s="10"/>
      <c r="AE23" s="10"/>
      <c r="AF23" s="10"/>
      <c r="AG23" s="10"/>
      <c r="AH23" s="10"/>
    </row>
    <row r="24" spans="2:34" ht="16.2">
      <c r="B24" s="151">
        <v>17</v>
      </c>
      <c r="C24" s="257"/>
      <c r="D24" s="146"/>
      <c r="E24" s="146"/>
      <c r="F24" s="260"/>
      <c r="G24" s="241"/>
      <c r="H24" s="503"/>
      <c r="I24" s="65"/>
      <c r="J24" s="149"/>
      <c r="K24" s="505"/>
      <c r="L24" s="69"/>
      <c r="M24" s="69"/>
      <c r="N24" s="69"/>
      <c r="O24" s="154"/>
      <c r="P24" s="66"/>
      <c r="R24" s="53">
        <v>17</v>
      </c>
      <c r="S24" s="54">
        <v>3067037</v>
      </c>
      <c r="T24" s="55">
        <f t="shared" si="0"/>
        <v>53889767</v>
      </c>
      <c r="U24" s="56" t="e">
        <f>+S24/#REF!</f>
        <v>#REF!</v>
      </c>
      <c r="V24" s="475" t="s">
        <v>51</v>
      </c>
      <c r="W24" s="475"/>
      <c r="X24" s="475"/>
      <c r="Y24" s="475"/>
      <c r="Z24" s="475"/>
      <c r="AA24" s="475"/>
      <c r="AB24" s="475"/>
      <c r="AC24" s="475"/>
      <c r="AD24" s="11"/>
      <c r="AE24" s="10"/>
      <c r="AF24" s="10"/>
      <c r="AG24" s="10"/>
      <c r="AH24" s="10"/>
    </row>
    <row r="25" spans="2:34" ht="16.2">
      <c r="B25" s="148">
        <v>18</v>
      </c>
      <c r="C25" s="257"/>
      <c r="D25" s="146"/>
      <c r="E25" s="146"/>
      <c r="F25" s="260"/>
      <c r="G25" s="241"/>
      <c r="H25" s="503"/>
      <c r="I25" s="65"/>
      <c r="J25" s="149"/>
      <c r="K25" s="505"/>
      <c r="L25" s="69"/>
      <c r="M25" s="69"/>
      <c r="N25" s="69"/>
      <c r="O25" s="154"/>
      <c r="P25" s="66"/>
      <c r="R25" s="53"/>
      <c r="S25" s="54"/>
      <c r="T25" s="55"/>
      <c r="U25" s="56"/>
      <c r="V25" s="399"/>
      <c r="W25" s="399"/>
      <c r="X25" s="399"/>
      <c r="Y25" s="399"/>
      <c r="Z25" s="399"/>
      <c r="AA25" s="399"/>
      <c r="AB25" s="399"/>
      <c r="AC25" s="399"/>
      <c r="AD25" s="11"/>
      <c r="AE25" s="10"/>
      <c r="AF25" s="10"/>
      <c r="AG25" s="10"/>
      <c r="AH25" s="10"/>
    </row>
    <row r="26" spans="2:34" ht="16.2">
      <c r="B26" s="151">
        <v>19</v>
      </c>
      <c r="C26" s="257"/>
      <c r="D26" s="146"/>
      <c r="E26" s="146"/>
      <c r="F26" s="260"/>
      <c r="G26" s="241"/>
      <c r="H26" s="503"/>
      <c r="I26" s="65"/>
      <c r="J26" s="149"/>
      <c r="K26" s="505"/>
      <c r="L26" s="69"/>
      <c r="M26" s="69"/>
      <c r="N26" s="69"/>
      <c r="O26" s="154"/>
      <c r="P26" s="66"/>
      <c r="R26" s="53"/>
      <c r="S26" s="54"/>
      <c r="T26" s="55"/>
      <c r="U26" s="56"/>
      <c r="V26" s="399"/>
      <c r="W26" s="399"/>
      <c r="X26" s="399"/>
      <c r="Y26" s="399"/>
      <c r="Z26" s="399"/>
      <c r="AA26" s="399"/>
      <c r="AB26" s="399"/>
      <c r="AC26" s="399"/>
      <c r="AD26" s="11"/>
      <c r="AE26" s="10"/>
      <c r="AF26" s="10"/>
      <c r="AG26" s="10"/>
      <c r="AH26" s="10"/>
    </row>
    <row r="27" spans="2:34" ht="16.2">
      <c r="B27" s="148">
        <v>20</v>
      </c>
      <c r="C27" s="257"/>
      <c r="D27" s="146"/>
      <c r="E27" s="146"/>
      <c r="F27" s="260"/>
      <c r="G27" s="241"/>
      <c r="H27" s="503"/>
      <c r="I27" s="65"/>
      <c r="J27" s="149"/>
      <c r="K27" s="505"/>
      <c r="L27" s="69"/>
      <c r="M27" s="69"/>
      <c r="N27" s="69"/>
      <c r="O27" s="154"/>
      <c r="P27" s="66"/>
      <c r="R27" s="53"/>
      <c r="S27" s="54"/>
      <c r="T27" s="55"/>
      <c r="U27" s="56"/>
      <c r="V27" s="399"/>
      <c r="W27" s="399"/>
      <c r="X27" s="399"/>
      <c r="Y27" s="399"/>
      <c r="Z27" s="399"/>
      <c r="AA27" s="399"/>
      <c r="AB27" s="399"/>
      <c r="AC27" s="399"/>
      <c r="AD27" s="11"/>
      <c r="AE27" s="10"/>
      <c r="AF27" s="10"/>
      <c r="AG27" s="10"/>
      <c r="AH27" s="10"/>
    </row>
    <row r="28" spans="2:34" ht="16.2">
      <c r="B28" s="151">
        <v>21</v>
      </c>
      <c r="C28" s="257"/>
      <c r="D28" s="146"/>
      <c r="E28" s="146"/>
      <c r="F28" s="260"/>
      <c r="G28" s="241"/>
      <c r="H28" s="503"/>
      <c r="I28" s="65"/>
      <c r="J28" s="149"/>
      <c r="K28" s="505"/>
      <c r="L28" s="69"/>
      <c r="M28" s="69"/>
      <c r="N28" s="69"/>
      <c r="O28" s="154"/>
      <c r="P28" s="66"/>
      <c r="R28" s="53"/>
      <c r="S28" s="54"/>
      <c r="T28" s="55"/>
      <c r="U28" s="56"/>
      <c r="V28" s="399"/>
      <c r="W28" s="399"/>
      <c r="X28" s="399"/>
      <c r="Y28" s="399"/>
      <c r="Z28" s="399"/>
      <c r="AA28" s="399"/>
      <c r="AB28" s="399"/>
      <c r="AC28" s="399"/>
      <c r="AD28" s="11"/>
      <c r="AE28" s="10"/>
      <c r="AF28" s="10"/>
      <c r="AG28" s="10"/>
      <c r="AH28" s="10"/>
    </row>
    <row r="29" spans="2:34" ht="16.2">
      <c r="B29" s="148">
        <v>22</v>
      </c>
      <c r="C29" s="257"/>
      <c r="D29" s="146"/>
      <c r="E29" s="146"/>
      <c r="F29" s="260"/>
      <c r="G29" s="241"/>
      <c r="H29" s="503"/>
      <c r="I29" s="65"/>
      <c r="J29" s="149"/>
      <c r="K29" s="505"/>
      <c r="L29" s="69"/>
      <c r="M29" s="69"/>
      <c r="N29" s="69"/>
      <c r="O29" s="154"/>
      <c r="P29" s="66"/>
      <c r="R29" s="53"/>
      <c r="S29" s="54"/>
      <c r="T29" s="55"/>
      <c r="U29" s="56"/>
      <c r="V29" s="399"/>
      <c r="W29" s="399"/>
      <c r="X29" s="399"/>
      <c r="Y29" s="399"/>
      <c r="Z29" s="399"/>
      <c r="AA29" s="399"/>
      <c r="AB29" s="399"/>
      <c r="AC29" s="399"/>
      <c r="AD29" s="11"/>
      <c r="AE29" s="10"/>
      <c r="AF29" s="10"/>
      <c r="AG29" s="10"/>
      <c r="AH29" s="10"/>
    </row>
    <row r="30" spans="2:34" ht="16.2">
      <c r="B30" s="151">
        <v>23</v>
      </c>
      <c r="C30" s="257"/>
      <c r="D30" s="146"/>
      <c r="E30" s="146"/>
      <c r="F30" s="260"/>
      <c r="G30" s="241"/>
      <c r="H30" s="503"/>
      <c r="I30" s="65"/>
      <c r="J30" s="149"/>
      <c r="K30" s="505"/>
      <c r="L30" s="69"/>
      <c r="M30" s="69"/>
      <c r="N30" s="69"/>
      <c r="O30" s="154"/>
      <c r="P30" s="66"/>
      <c r="R30" s="53"/>
      <c r="S30" s="54"/>
      <c r="T30" s="55"/>
      <c r="U30" s="56"/>
      <c r="V30" s="399"/>
      <c r="W30" s="399"/>
      <c r="X30" s="399"/>
      <c r="Y30" s="399"/>
      <c r="Z30" s="399"/>
      <c r="AA30" s="399"/>
      <c r="AB30" s="399"/>
      <c r="AC30" s="399"/>
      <c r="AD30" s="11"/>
      <c r="AE30" s="10"/>
      <c r="AF30" s="10"/>
      <c r="AG30" s="10"/>
      <c r="AH30" s="10"/>
    </row>
    <row r="31" spans="2:34" ht="16.2">
      <c r="B31" s="148">
        <v>24</v>
      </c>
      <c r="C31" s="257"/>
      <c r="D31" s="146"/>
      <c r="E31" s="146"/>
      <c r="F31" s="260"/>
      <c r="G31" s="241"/>
      <c r="H31" s="503"/>
      <c r="I31" s="65"/>
      <c r="J31" s="149"/>
      <c r="K31" s="505"/>
      <c r="L31" s="69"/>
      <c r="M31" s="69"/>
      <c r="N31" s="69"/>
      <c r="O31" s="154"/>
      <c r="P31" s="66"/>
      <c r="R31" s="53"/>
      <c r="S31" s="54"/>
      <c r="T31" s="55"/>
      <c r="U31" s="56"/>
      <c r="V31" s="399"/>
      <c r="W31" s="399"/>
      <c r="X31" s="399"/>
      <c r="Y31" s="399"/>
      <c r="Z31" s="399"/>
      <c r="AA31" s="399"/>
      <c r="AB31" s="399"/>
      <c r="AC31" s="399"/>
      <c r="AD31" s="11"/>
      <c r="AE31" s="10"/>
      <c r="AF31" s="10"/>
      <c r="AG31" s="10"/>
      <c r="AH31" s="10"/>
    </row>
    <row r="32" spans="2:34" ht="15.6">
      <c r="B32" s="151">
        <v>25</v>
      </c>
      <c r="C32" s="257"/>
      <c r="D32" s="146"/>
      <c r="E32" s="146"/>
      <c r="F32" s="260"/>
      <c r="G32" s="241"/>
      <c r="H32" s="503"/>
      <c r="I32" s="65"/>
      <c r="J32" s="149"/>
      <c r="K32" s="505"/>
      <c r="L32" s="69"/>
      <c r="M32" s="69"/>
      <c r="N32" s="69"/>
      <c r="O32" s="154"/>
      <c r="P32" s="66"/>
      <c r="R32" s="53">
        <v>18</v>
      </c>
      <c r="S32" s="54">
        <v>3039628</v>
      </c>
      <c r="T32" s="55">
        <f>T24+S32</f>
        <v>56929395</v>
      </c>
      <c r="U32" s="1" t="e">
        <f>+S32/#REF!</f>
        <v>#REF!</v>
      </c>
      <c r="V32" s="40" t="s">
        <v>14</v>
      </c>
      <c r="W32" s="117" t="s">
        <v>15</v>
      </c>
      <c r="X32" s="117" t="s">
        <v>16</v>
      </c>
      <c r="Y32" s="117" t="s">
        <v>52</v>
      </c>
      <c r="Z32" s="118" t="s">
        <v>19</v>
      </c>
      <c r="AA32" s="117" t="s">
        <v>53</v>
      </c>
      <c r="AB32" s="117" t="s">
        <v>21</v>
      </c>
      <c r="AC32" s="27" t="s">
        <v>22</v>
      </c>
      <c r="AD32" s="10"/>
      <c r="AE32" s="33"/>
      <c r="AF32" s="10"/>
      <c r="AG32" s="10"/>
      <c r="AH32" s="10"/>
    </row>
    <row r="33" spans="2:34" ht="15.6">
      <c r="B33" s="148">
        <v>26</v>
      </c>
      <c r="C33" s="257"/>
      <c r="D33" s="146"/>
      <c r="E33" s="146"/>
      <c r="F33" s="260"/>
      <c r="G33" s="241"/>
      <c r="H33" s="503"/>
      <c r="I33" s="65"/>
      <c r="J33" s="149"/>
      <c r="K33" s="505"/>
      <c r="L33" s="69"/>
      <c r="M33" s="69"/>
      <c r="N33" s="69"/>
      <c r="O33" s="154"/>
      <c r="P33" s="66"/>
      <c r="R33" s="53">
        <v>19</v>
      </c>
      <c r="S33" s="54">
        <v>3290378</v>
      </c>
      <c r="T33" s="55">
        <f t="shared" si="0"/>
        <v>60219773</v>
      </c>
      <c r="U33" s="1" t="e">
        <f>+S33/#REF!</f>
        <v>#REF!</v>
      </c>
      <c r="V33" s="119" t="s">
        <v>36</v>
      </c>
      <c r="W33" s="76">
        <f>[1]КислПл!B2</f>
        <v>121.28782524141269</v>
      </c>
      <c r="X33" s="27" t="e">
        <f>#REF!</f>
        <v>#REF!</v>
      </c>
      <c r="Y33" s="6" t="e">
        <f>X33*W33</f>
        <v>#REF!</v>
      </c>
      <c r="Z33" s="59">
        <v>14112</v>
      </c>
      <c r="AA33" s="6" t="e">
        <f>#REF!-AA34-AA35-AA36-AA37-AA38-#REF!-#REF!-#REF!-#REF!</f>
        <v>#REF!</v>
      </c>
      <c r="AB33" s="77" t="e">
        <f t="shared" ref="AB33:AB38" si="5">AA33/X33</f>
        <v>#REF!</v>
      </c>
      <c r="AC33" s="6" t="e">
        <f t="shared" ref="AC33:AC38" si="6">AA33-Y33</f>
        <v>#REF!</v>
      </c>
      <c r="AD33" s="10"/>
      <c r="AE33" s="120"/>
      <c r="AF33" s="10"/>
      <c r="AG33" s="10"/>
      <c r="AH33" s="10"/>
    </row>
    <row r="34" spans="2:34" ht="15.6">
      <c r="B34" s="151">
        <v>27</v>
      </c>
      <c r="C34" s="257"/>
      <c r="D34" s="146"/>
      <c r="E34" s="146"/>
      <c r="F34" s="260"/>
      <c r="G34" s="241"/>
      <c r="H34" s="503"/>
      <c r="I34" s="65"/>
      <c r="J34" s="149"/>
      <c r="K34" s="505"/>
      <c r="L34" s="69"/>
      <c r="M34" s="69"/>
      <c r="N34" s="69"/>
      <c r="O34" s="154"/>
      <c r="P34" s="66"/>
      <c r="R34" s="53">
        <v>20</v>
      </c>
      <c r="S34" s="54"/>
      <c r="T34" s="55">
        <f t="shared" si="0"/>
        <v>60219773</v>
      </c>
      <c r="U34" s="1" t="e">
        <f>+S34/#REF!</f>
        <v>#REF!</v>
      </c>
      <c r="V34" s="119" t="s">
        <v>54</v>
      </c>
      <c r="W34" s="72">
        <f>[1]КислПл!B8</f>
        <v>13.6</v>
      </c>
      <c r="X34" s="27" t="e">
        <f>X9</f>
        <v>#REF!</v>
      </c>
      <c r="Y34" s="6" t="e">
        <f>X34*W34</f>
        <v>#REF!</v>
      </c>
      <c r="Z34" s="59">
        <v>14121</v>
      </c>
      <c r="AA34" s="6" t="e">
        <f>Y34</f>
        <v>#REF!</v>
      </c>
      <c r="AB34" s="77" t="e">
        <f t="shared" si="5"/>
        <v>#REF!</v>
      </c>
      <c r="AC34" s="6" t="e">
        <f t="shared" si="6"/>
        <v>#REF!</v>
      </c>
      <c r="AD34" s="11"/>
      <c r="AE34" s="121"/>
      <c r="AF34" s="10"/>
      <c r="AG34" s="10"/>
      <c r="AH34" s="10"/>
    </row>
    <row r="35" spans="2:34" ht="15.6">
      <c r="B35" s="148">
        <v>28</v>
      </c>
      <c r="C35" s="257"/>
      <c r="D35" s="146"/>
      <c r="E35" s="146"/>
      <c r="F35" s="260"/>
      <c r="G35" s="241"/>
      <c r="H35" s="503"/>
      <c r="I35" s="65"/>
      <c r="J35" s="149"/>
      <c r="K35" s="505"/>
      <c r="L35" s="69"/>
      <c r="M35" s="69"/>
      <c r="N35" s="69"/>
      <c r="O35" s="154"/>
      <c r="P35" s="66"/>
      <c r="R35" s="53">
        <v>21</v>
      </c>
      <c r="S35" s="54"/>
      <c r="T35" s="55">
        <f t="shared" si="0"/>
        <v>60219773</v>
      </c>
      <c r="U35" s="1" t="e">
        <f>+S35/#REF!</f>
        <v>#REF!</v>
      </c>
      <c r="V35" s="119" t="s">
        <v>38</v>
      </c>
      <c r="W35" s="72">
        <f>[1]КислПл!B28</f>
        <v>25</v>
      </c>
      <c r="X35" s="122" t="e">
        <f>X10</f>
        <v>#REF!</v>
      </c>
      <c r="Y35" s="6" t="e">
        <f>X35*W35</f>
        <v>#REF!</v>
      </c>
      <c r="Z35" s="59">
        <v>14122</v>
      </c>
      <c r="AA35" s="6" t="e">
        <f>Y35</f>
        <v>#REF!</v>
      </c>
      <c r="AB35" s="77" t="e">
        <f t="shared" si="5"/>
        <v>#REF!</v>
      </c>
      <c r="AC35" s="6" t="e">
        <f t="shared" si="6"/>
        <v>#REF!</v>
      </c>
      <c r="AD35" s="10"/>
      <c r="AE35" s="121"/>
      <c r="AF35" s="10"/>
      <c r="AG35" s="10"/>
      <c r="AH35" s="10"/>
    </row>
    <row r="36" spans="2:34" ht="15.6">
      <c r="B36" s="151">
        <v>29</v>
      </c>
      <c r="C36" s="257"/>
      <c r="D36" s="146"/>
      <c r="E36" s="146"/>
      <c r="F36" s="260"/>
      <c r="G36" s="241"/>
      <c r="H36" s="503"/>
      <c r="I36" s="65"/>
      <c r="J36" s="149"/>
      <c r="K36" s="505"/>
      <c r="L36" s="69"/>
      <c r="M36" s="69"/>
      <c r="N36" s="69"/>
      <c r="O36" s="154"/>
      <c r="P36" s="66"/>
      <c r="R36" s="53">
        <v>22</v>
      </c>
      <c r="S36" s="54"/>
      <c r="T36" s="55">
        <f t="shared" si="0"/>
        <v>60219773</v>
      </c>
      <c r="U36" s="1" t="e">
        <f>+S36/#REF!</f>
        <v>#REF!</v>
      </c>
      <c r="V36" s="119" t="s">
        <v>39</v>
      </c>
      <c r="W36" s="72">
        <f>[1]КислПл!B59</f>
        <v>25</v>
      </c>
      <c r="X36" s="122" t="e">
        <f>X11</f>
        <v>#REF!</v>
      </c>
      <c r="Y36" s="6" t="e">
        <f>W36*X36</f>
        <v>#REF!</v>
      </c>
      <c r="Z36" s="59">
        <v>14114</v>
      </c>
      <c r="AA36" s="6" t="e">
        <f>Y36</f>
        <v>#REF!</v>
      </c>
      <c r="AB36" s="77" t="e">
        <f t="shared" si="5"/>
        <v>#REF!</v>
      </c>
      <c r="AC36" s="6" t="e">
        <f t="shared" si="6"/>
        <v>#REF!</v>
      </c>
      <c r="AD36" s="10"/>
      <c r="AE36" s="121"/>
      <c r="AF36" s="10"/>
      <c r="AG36" s="10"/>
      <c r="AH36" s="10"/>
    </row>
    <row r="37" spans="2:34" ht="15.6">
      <c r="B37" s="148">
        <v>30</v>
      </c>
      <c r="C37" s="257"/>
      <c r="D37" s="146"/>
      <c r="E37" s="146"/>
      <c r="F37" s="260"/>
      <c r="G37" s="241"/>
      <c r="H37" s="503"/>
      <c r="I37" s="65"/>
      <c r="J37" s="149"/>
      <c r="K37" s="505"/>
      <c r="L37" s="69"/>
      <c r="M37" s="69"/>
      <c r="N37" s="69"/>
      <c r="O37" s="154"/>
      <c r="P37" s="66"/>
      <c r="R37" s="53">
        <v>23</v>
      </c>
      <c r="S37" s="54"/>
      <c r="T37" s="55">
        <f t="shared" si="0"/>
        <v>60219773</v>
      </c>
      <c r="U37" s="1" t="e">
        <f>+S37/#REF!</f>
        <v>#REF!</v>
      </c>
      <c r="V37" s="119" t="s">
        <v>55</v>
      </c>
      <c r="W37" s="72">
        <f>[1]КислПл!B40</f>
        <v>150</v>
      </c>
      <c r="X37" s="27" t="e">
        <f>X12</f>
        <v>#REF!</v>
      </c>
      <c r="Y37" s="6" t="e">
        <f>X37*W37</f>
        <v>#REF!</v>
      </c>
      <c r="Z37" s="59">
        <v>14115</v>
      </c>
      <c r="AA37" s="6" t="e">
        <f>Y37</f>
        <v>#REF!</v>
      </c>
      <c r="AB37" s="77" t="e">
        <f t="shared" si="5"/>
        <v>#REF!</v>
      </c>
      <c r="AC37" s="6" t="e">
        <f t="shared" si="6"/>
        <v>#REF!</v>
      </c>
      <c r="AD37" s="10"/>
      <c r="AE37" s="121"/>
      <c r="AF37" s="11"/>
      <c r="AG37" s="10"/>
      <c r="AH37" s="10"/>
    </row>
    <row r="38" spans="2:34" ht="16.2" thickBot="1">
      <c r="B38" s="151">
        <v>31</v>
      </c>
      <c r="C38" s="382"/>
      <c r="D38" s="381"/>
      <c r="E38" s="381"/>
      <c r="F38" s="383"/>
      <c r="G38" s="242"/>
      <c r="H38" s="503"/>
      <c r="I38" s="125"/>
      <c r="J38" s="183"/>
      <c r="K38" s="505"/>
      <c r="L38" s="129"/>
      <c r="M38" s="129"/>
      <c r="N38" s="129"/>
      <c r="O38" s="155"/>
      <c r="P38" s="126"/>
      <c r="R38" s="53">
        <v>24</v>
      </c>
      <c r="S38" s="54"/>
      <c r="T38" s="55">
        <f t="shared" si="0"/>
        <v>60219773</v>
      </c>
      <c r="U38" s="1" t="e">
        <f>+S38/#REF!</f>
        <v>#REF!</v>
      </c>
      <c r="V38" s="119" t="s">
        <v>41</v>
      </c>
      <c r="W38" s="72">
        <f>[1]КислПл!B13</f>
        <v>12</v>
      </c>
      <c r="X38" s="27" t="e">
        <f>X13</f>
        <v>#REF!</v>
      </c>
      <c r="Y38" s="6" t="e">
        <f>X38*W38</f>
        <v>#REF!</v>
      </c>
      <c r="Z38" s="59">
        <v>14116</v>
      </c>
      <c r="AA38" s="6" t="e">
        <f>Y38</f>
        <v>#REF!</v>
      </c>
      <c r="AB38" s="77" t="e">
        <f t="shared" si="5"/>
        <v>#REF!</v>
      </c>
      <c r="AC38" s="6" t="e">
        <f t="shared" si="6"/>
        <v>#REF!</v>
      </c>
      <c r="AD38" s="10"/>
      <c r="AE38" s="121"/>
      <c r="AF38" s="10"/>
      <c r="AG38" s="10"/>
      <c r="AH38" s="10"/>
    </row>
    <row r="39" spans="2:34" ht="16.2" thickBot="1">
      <c r="B39" s="165" t="s">
        <v>30</v>
      </c>
      <c r="C39" s="258"/>
      <c r="D39" s="158"/>
      <c r="E39" s="158"/>
      <c r="F39" s="161"/>
      <c r="G39" s="156"/>
      <c r="H39" s="504"/>
      <c r="I39" s="246"/>
      <c r="J39" s="247"/>
      <c r="K39" s="504"/>
      <c r="L39" s="156"/>
      <c r="M39" s="156"/>
      <c r="N39" s="156"/>
      <c r="O39" s="161"/>
      <c r="P39" s="130"/>
      <c r="Q39" s="2"/>
      <c r="R39" s="2"/>
      <c r="S39" s="2"/>
      <c r="T39" s="2"/>
      <c r="U39" s="2"/>
      <c r="V39" s="27" t="s">
        <v>56</v>
      </c>
      <c r="W39" s="76">
        <f>[1]КислПл!B23</f>
        <v>9.9570000000000007</v>
      </c>
      <c r="X39" s="83" t="e">
        <f>W39*X16</f>
        <v>#REF!</v>
      </c>
      <c r="Y39" s="6" t="e">
        <f>W39*X16</f>
        <v>#REF!</v>
      </c>
      <c r="Z39" s="83" t="e">
        <f>X39/X16</f>
        <v>#REF!</v>
      </c>
      <c r="AA39" s="6" t="e">
        <f>X39-Y39</f>
        <v>#REF!</v>
      </c>
      <c r="AB39" s="33"/>
      <c r="AC39" s="33"/>
      <c r="AD39" s="10"/>
      <c r="AE39" s="11"/>
      <c r="AF39" s="10"/>
      <c r="AG39" s="10"/>
      <c r="AH39" s="10"/>
    </row>
    <row r="40" spans="2:34" ht="15.6">
      <c r="V40" s="131"/>
      <c r="W40" s="132" t="s">
        <v>16</v>
      </c>
      <c r="X40" s="132" t="s">
        <v>57</v>
      </c>
      <c r="Y40" s="132" t="s">
        <v>58</v>
      </c>
      <c r="Z40" s="133" t="s">
        <v>59</v>
      </c>
      <c r="AA40" s="10"/>
      <c r="AB40" s="10"/>
      <c r="AC40" s="10"/>
      <c r="AD40" s="134"/>
      <c r="AE40" s="10"/>
      <c r="AF40" s="10"/>
      <c r="AG40" s="10"/>
      <c r="AH40" s="10"/>
    </row>
    <row r="41" spans="2:34" ht="15.75" customHeight="1">
      <c r="V41" s="3" t="s">
        <v>55</v>
      </c>
      <c r="W41" s="27" t="e">
        <f>X12</f>
        <v>#REF!</v>
      </c>
      <c r="X41" s="135">
        <f>+[1]КислПл!B39</f>
        <v>1.1100000000000001</v>
      </c>
      <c r="Y41" s="8">
        <v>0.3</v>
      </c>
      <c r="Z41" s="9" t="e">
        <f>W41*X41*Y41</f>
        <v>#REF!</v>
      </c>
      <c r="AA41" s="10"/>
      <c r="AB41" s="10"/>
      <c r="AC41" s="10"/>
      <c r="AD41" s="10"/>
      <c r="AE41" s="10"/>
      <c r="AF41" s="10"/>
      <c r="AG41" s="10"/>
      <c r="AH41" s="10"/>
    </row>
    <row r="44" spans="2:34" ht="15" customHeight="1"/>
    <row r="61" spans="2:2">
      <c r="B61" s="2"/>
    </row>
    <row r="68" spans="2:19">
      <c r="C68" s="2"/>
      <c r="D68" s="2"/>
      <c r="E68" s="2"/>
      <c r="F68" s="2"/>
      <c r="G68" s="2"/>
    </row>
    <row r="75" spans="2:19"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80" spans="2:19" ht="15" customHeight="1"/>
  </sheetData>
  <mergeCells count="15">
    <mergeCell ref="P5:P6"/>
    <mergeCell ref="V24:AC24"/>
    <mergeCell ref="R4:T5"/>
    <mergeCell ref="V4:AC4"/>
    <mergeCell ref="C5:F5"/>
    <mergeCell ref="M5:M6"/>
    <mergeCell ref="N5:N6"/>
    <mergeCell ref="B2:O2"/>
    <mergeCell ref="B4:B7"/>
    <mergeCell ref="C4:G4"/>
    <mergeCell ref="H4:H39"/>
    <mergeCell ref="I4:J6"/>
    <mergeCell ref="K4:K39"/>
    <mergeCell ref="L4:O4"/>
    <mergeCell ref="O5:O6"/>
  </mergeCells>
  <pageMargins left="0.70866141732283472" right="0.70866141732283472" top="0.55118110236220474" bottom="0.35433070866141736" header="0" footer="0"/>
  <pageSetup paperSize="9" scale="7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расход в сутки</vt:lpstr>
      <vt:lpstr>расход в месяц_час</vt:lpstr>
      <vt:lpstr>расход в месяц</vt:lpstr>
      <vt:lpstr>параметры N</vt:lpstr>
      <vt:lpstr>парамет</vt:lpstr>
      <vt:lpstr>Данные</vt:lpstr>
      <vt:lpstr>Графики</vt:lpstr>
      <vt:lpstr>Небаланс по КЦ-2 и ЛГУ</vt:lpstr>
      <vt:lpstr>Небаланс комплекса ДП-9</vt:lpstr>
      <vt:lpstr>нормы N</vt:lpstr>
      <vt:lpstr>DATA</vt:lpstr>
    </vt:vector>
  </TitlesOfParts>
  <Company>AMKR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viyova</dc:creator>
  <cp:lastModifiedBy>epsvetsinskaya</cp:lastModifiedBy>
  <cp:lastPrinted>2016-05-18T06:49:25Z</cp:lastPrinted>
  <dcterms:created xsi:type="dcterms:W3CDTF">2012-02-01T07:07:48Z</dcterms:created>
  <dcterms:modified xsi:type="dcterms:W3CDTF">2016-07-13T06:14:32Z</dcterms:modified>
</cp:coreProperties>
</file>