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liduseconomicscom.sharepoint.com/sites/WaapihkResearch/Shared Documents/General/Client &amp; Project Folders/AMC/Education/REA/Enhancements/Remoteness/Nishnawbe Aski Nation Remoteness Approach for AMC/sources/R/nan_remoteness/data/raw/"/>
    </mc:Choice>
  </mc:AlternateContent>
  <xr:revisionPtr revIDLastSave="2" documentId="14_{82DB3534-BAC0-AA44-B663-043C7B1B152E}" xr6:coauthVersionLast="47" xr6:coauthVersionMax="47" xr10:uidLastSave="{9A34984F-DCF7-0C43-BDA0-1182A703FCCF}"/>
  <bookViews>
    <workbookView xWindow="0" yWindow="-20620" windowWidth="38400" windowHeight="21100" xr2:uid="{ED5D1B9F-07BD-C049-85BB-4B98FFAFB30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16" i="1" l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B16" i="1"/>
  <c r="E16" i="1"/>
  <c r="D16" i="1"/>
  <c r="AD15" i="1"/>
  <c r="U14" i="1"/>
  <c r="AD14" i="1" s="1"/>
  <c r="U13" i="1"/>
  <c r="AD13" i="1" s="1"/>
  <c r="U12" i="1"/>
  <c r="AD12" i="1" s="1"/>
  <c r="U11" i="1"/>
  <c r="AD11" i="1" s="1"/>
  <c r="U10" i="1"/>
  <c r="AD10" i="1" s="1"/>
  <c r="U9" i="1"/>
  <c r="AD9" i="1" s="1"/>
  <c r="U8" i="1"/>
  <c r="AD8" i="1" s="1"/>
  <c r="U7" i="1"/>
  <c r="AD7" i="1" s="1"/>
  <c r="U6" i="1"/>
  <c r="AD6" i="1" s="1"/>
  <c r="U5" i="1"/>
  <c r="AD5" i="1" s="1"/>
  <c r="U4" i="1"/>
  <c r="AD4" i="1" s="1"/>
  <c r="AD1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tc={4C7D368D-59F7-4B4C-8A9E-0109A8320721}</author>
  </authors>
  <commentList>
    <comment ref="X3" authorId="0" shapeId="0" xr:uid="{4C7D368D-59F7-4B4C-8A9E-0109A832072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Just averaged, hard to desegregate </t>
      </text>
    </comment>
  </commentList>
</comments>
</file>

<file path=xl/sharedStrings.xml><?xml version="1.0" encoding="utf-8"?>
<sst xmlns="http://schemas.openxmlformats.org/spreadsheetml/2006/main" count="90" uniqueCount="51">
  <si>
    <t>Sectrion 1</t>
  </si>
  <si>
    <t>Instructional Support</t>
  </si>
  <si>
    <t>Additional Support for Small Schools</t>
  </si>
  <si>
    <t>Sparsity Support</t>
  </si>
  <si>
    <t>Curricular Materials</t>
  </si>
  <si>
    <t>Information Technology</t>
  </si>
  <si>
    <t>Library Services</t>
  </si>
  <si>
    <t>Student Services Grant</t>
  </si>
  <si>
    <t>Counselling and Guidance</t>
  </si>
  <si>
    <t>Professional Development</t>
  </si>
  <si>
    <t>Physical Education</t>
  </si>
  <si>
    <t>Occupancy</t>
  </si>
  <si>
    <t>Special Needs</t>
  </si>
  <si>
    <t>Senior Years Technology</t>
  </si>
  <si>
    <t xml:space="preserve"> English an Additional Language</t>
  </si>
  <si>
    <t>Aboriginal Academic Achievement</t>
  </si>
  <si>
    <r>
      <rPr>
        <b/>
        <i/>
        <sz val="12"/>
        <color theme="1"/>
        <rFont val="Calibri"/>
        <family val="2"/>
        <scheme val="minor"/>
      </rPr>
      <t>*ENHANCED*</t>
    </r>
    <r>
      <rPr>
        <b/>
        <sz val="12"/>
        <color theme="1"/>
        <rFont val="Calibri"/>
        <family val="2"/>
        <scheme val="minor"/>
      </rPr>
      <t xml:space="preserve"> Aboriginal and International Languages</t>
    </r>
  </si>
  <si>
    <t xml:space="preserve"> French Language Education</t>
  </si>
  <si>
    <t>Small Schools</t>
  </si>
  <si>
    <t xml:space="preserve"> Enrolment Change Support</t>
  </si>
  <si>
    <t>Northern Allowance</t>
  </si>
  <si>
    <t>Literacy and Numeracy</t>
  </si>
  <si>
    <t xml:space="preserve"> Education for Sustainable Development</t>
  </si>
  <si>
    <t>First Nation Student Stpports</t>
  </si>
  <si>
    <t>Minor Capital - School Infrastructure</t>
  </si>
  <si>
    <t>Employer Contribution to Pensions (current service teachers)</t>
  </si>
  <si>
    <t>Second Level Services</t>
  </si>
  <si>
    <t>School Administration</t>
  </si>
  <si>
    <t xml:space="preserve">Total </t>
  </si>
  <si>
    <t>Pinaymootang</t>
  </si>
  <si>
    <t>Lake St. Martin</t>
  </si>
  <si>
    <t>Bloodvein</t>
  </si>
  <si>
    <t>York Factory</t>
  </si>
  <si>
    <t>Lake Manitoba</t>
  </si>
  <si>
    <t>Dakota Tipi</t>
  </si>
  <si>
    <t>Dakota Plains</t>
  </si>
  <si>
    <t>Brokenhead</t>
  </si>
  <si>
    <t>Roseau River</t>
  </si>
  <si>
    <t>Fox Lake</t>
  </si>
  <si>
    <t>Keeseekoowenin</t>
  </si>
  <si>
    <t>Total</t>
  </si>
  <si>
    <t>Enrollment</t>
  </si>
  <si>
    <t xml:space="preserve">2. Tuition </t>
  </si>
  <si>
    <t>Tuition Funding</t>
  </si>
  <si>
    <t>Supports for Students attending Provincial &amp; Private Schools</t>
  </si>
  <si>
    <t>5% Tuition Administration Support</t>
  </si>
  <si>
    <t>Brokenhead Ojibway</t>
  </si>
  <si>
    <t>All Schools</t>
  </si>
  <si>
    <t>3. Transportation</t>
  </si>
  <si>
    <t>4. Enhance Accommodation/Private Home Placement Funding</t>
  </si>
  <si>
    <t>First 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</si>
</sst>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1CC"/>
        <bgColor indexed="64"/>
      </patternFill>
    </fill>
    <fill>
      <patternFill patternType="solid">
        <fgColor rgb="FF00FFFF"/>
        <bgColor rgb="FF000000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rgb="FF000000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3" fillId="3" borderId="0" xfId="0" applyFont="1" applyFill="1"/>
    <xf numFmtId="0" fontId="4" fillId="2" borderId="0" xfId="0" applyFont="1" applyFill="1"/>
    <xf numFmtId="0" fontId="3" fillId="2" borderId="0" xfId="0" applyFont="1" applyFill="1"/>
    <xf numFmtId="0" fontId="2" fillId="2" borderId="0" xfId="0" applyFont="1" applyFill="1"/>
    <xf numFmtId="4" fontId="6" fillId="4" borderId="0" xfId="2" applyNumberFormat="1" applyFont="1" applyFill="1" applyBorder="1" applyAlignment="1">
      <alignment horizontal="left" indent="1"/>
    </xf>
    <xf numFmtId="4" fontId="0" fillId="2" borderId="0" xfId="0" applyNumberFormat="1" applyFill="1"/>
    <xf numFmtId="4" fontId="6" fillId="4" borderId="0" xfId="2" applyNumberFormat="1" applyFont="1" applyFill="1" applyBorder="1"/>
    <xf numFmtId="4" fontId="7" fillId="4" borderId="0" xfId="0" applyNumberFormat="1" applyFont="1" applyFill="1"/>
    <xf numFmtId="4" fontId="6" fillId="4" borderId="0" xfId="0" applyNumberFormat="1" applyFont="1" applyFill="1"/>
    <xf numFmtId="4" fontId="3" fillId="5" borderId="0" xfId="0" applyNumberFormat="1" applyFont="1" applyFill="1"/>
    <xf numFmtId="4" fontId="6" fillId="4" borderId="0" xfId="2" applyNumberFormat="1" applyFont="1" applyFill="1" applyBorder="1" applyAlignment="1">
      <alignment horizontal="left" indent="2"/>
    </xf>
    <xf numFmtId="4" fontId="8" fillId="4" borderId="1" xfId="0" applyNumberFormat="1" applyFont="1" applyFill="1" applyBorder="1"/>
    <xf numFmtId="4" fontId="6" fillId="4" borderId="1" xfId="0" applyNumberFormat="1" applyFont="1" applyFill="1" applyBorder="1"/>
    <xf numFmtId="4" fontId="9" fillId="6" borderId="1" xfId="2" applyNumberFormat="1" applyFont="1" applyFill="1" applyBorder="1" applyAlignment="1">
      <alignment horizontal="left" indent="1"/>
    </xf>
    <xf numFmtId="4" fontId="9" fillId="6" borderId="0" xfId="0" applyNumberFormat="1" applyFont="1" applyFill="1"/>
    <xf numFmtId="4" fontId="9" fillId="6" borderId="1" xfId="0" applyNumberFormat="1" applyFont="1" applyFill="1" applyBorder="1" applyAlignment="1">
      <alignment horizontal="left" indent="1"/>
    </xf>
    <xf numFmtId="4" fontId="9" fillId="6" borderId="1" xfId="0" applyNumberFormat="1" applyFont="1" applyFill="1" applyBorder="1"/>
    <xf numFmtId="4" fontId="10" fillId="6" borderId="1" xfId="0" applyNumberFormat="1" applyFont="1" applyFill="1" applyBorder="1"/>
    <xf numFmtId="4" fontId="11" fillId="5" borderId="1" xfId="0" applyNumberFormat="1" applyFont="1" applyFill="1" applyBorder="1"/>
    <xf numFmtId="164" fontId="0" fillId="2" borderId="0" xfId="2" applyNumberFormat="1" applyFont="1" applyFill="1"/>
    <xf numFmtId="43" fontId="0" fillId="2" borderId="0" xfId="1" applyFont="1" applyFill="1"/>
    <xf numFmtId="164" fontId="0" fillId="5" borderId="0" xfId="0" applyNumberFormat="1" applyFill="1"/>
    <xf numFmtId="0" fontId="2" fillId="2" borderId="0" xfId="0" applyFont="1" applyFill="1" applyAlignment="1">
      <alignment vertical="top"/>
    </xf>
    <xf numFmtId="0" fontId="3" fillId="2" borderId="0" xfId="0" applyFont="1" applyFill="1" applyAlignment="1">
      <alignment vertical="top"/>
    </xf>
    <xf numFmtId="44" fontId="6" fillId="4" borderId="0" xfId="2" applyFont="1" applyFill="1" applyBorder="1"/>
    <xf numFmtId="44" fontId="3" fillId="5" borderId="0" xfId="0" applyNumberFormat="1" applyFont="1" applyFill="1"/>
    <xf numFmtId="44" fontId="9" fillId="4" borderId="1" xfId="0" applyNumberFormat="1" applyFont="1" applyFill="1" applyBorder="1"/>
    <xf numFmtId="44" fontId="0" fillId="5" borderId="0" xfId="0" applyNumberFormat="1" applyFill="1"/>
    <xf numFmtId="0" fontId="3" fillId="5" borderId="0" xfId="0" applyFont="1" applyFill="1"/>
    <xf numFmtId="44" fontId="9" fillId="6" borderId="1" xfId="0" applyNumberFormat="1" applyFont="1" applyFill="1" applyBorder="1"/>
    <xf numFmtId="0" fontId="2" fillId="3" borderId="0" xfId="0" applyFont="1" applyFill="1" applyAlignment="1">
      <alignment horizontal="left" vertical="top" indent="3"/>
    </xf>
    <xf numFmtId="44" fontId="3" fillId="5" borderId="1" xfId="0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validuseconomicscom.sharepoint.com/sites/WaapihkResearch/Shared%20Documents/General/Client%20&amp;%20Project%20Folders/AMC/Education/REA/Enhancements/Remoteness/Nishnawbe%20Aski%20Nation%20Remoteness%20Approach%20for%20AMC/sources/R/nan_remoteness/data/raw/1%20%20Mfnss2022%20-%20Regional%20Funding%20Model%20-%202021-22%20School%20Year%20To%20AMC%20Dec%202022(with%20per%20cap%20costs%20removed)__nopassword.xlsx" TargetMode="External"/><Relationship Id="rId2" Type="http://schemas.microsoft.com/office/2019/04/relationships/externalLinkLongPath" Target="1%20%20Mfnss2022%20-%20Regional%20Funding%20Model%20-%202021-22%20School%20Year%20To%20AMC%20Dec%202022(with%20per%20cap%20costs%20removed)__nopassword.xlsx?8D9D3596" TargetMode="External"/><Relationship Id="rId1" Type="http://schemas.openxmlformats.org/officeDocument/2006/relationships/externalLinkPath" Target="file:///8D9D3596/1%20%20Mfnss2022%20-%20Regional%20Funding%20Model%20-%202021-22%20School%20Year%20To%20AMC%20Dec%202022(with%20per%20cap%20costs%20removed)__nopasswo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Transfer Calculation 2019-20"/>
      <sheetName val="Transfer Calculation 2020-21"/>
      <sheetName val="Transfer Calculation 2018-19"/>
      <sheetName val="Transfer Calculation (1718)"/>
      <sheetName val="FNSS SUMMARY"/>
      <sheetName val="FNSS Summary Breakdown"/>
      <sheetName val="-B1-"/>
      <sheetName val="-B2-"/>
      <sheetName val="-B3-"/>
      <sheetName val="-B4-"/>
      <sheetName val="-B5-"/>
      <sheetName val="-B6-"/>
      <sheetName val="-B7-"/>
      <sheetName val="-B8-"/>
      <sheetName val="-B9-"/>
      <sheetName val="-B10-"/>
      <sheetName val="-B11-"/>
      <sheetName val="Student Supports "/>
      <sheetName val="-C1-"/>
      <sheetName val="-C2-"/>
      <sheetName val="-C3-"/>
      <sheetName val="-C4-"/>
      <sheetName val="-C5-"/>
      <sheetName val="-C6-"/>
      <sheetName val="-C7-"/>
      <sheetName val="-C8-"/>
      <sheetName val="-C9-"/>
      <sheetName val="-C10-"/>
      <sheetName val="-C11-"/>
      <sheetName val="-C12-"/>
      <sheetName val="-C13-"/>
      <sheetName val="Menstrual Products"/>
      <sheetName val="BASC "/>
      <sheetName val="Stabilization"/>
      <sheetName val="SLS Tax Base"/>
      <sheetName val="School Admin Tax Base"/>
      <sheetName val="Minor Capital"/>
      <sheetName val="Property Tax"/>
      <sheetName val="Other Revenue"/>
      <sheetName val="Formula Guarantee"/>
      <sheetName val="Pensions"/>
      <sheetName val="2. Tuition &lt;22"/>
      <sheetName val="2.i. Tuition 22+"/>
      <sheetName val="Tuiton Actual Rates"/>
      <sheetName val="3. Transportation Summary"/>
      <sheetName val="Transportation Calc"/>
      <sheetName val="4. Accommodation &lt;18"/>
      <sheetName val="4.i. Accommodation 18-21"/>
      <sheetName val="VTA Data"/>
      <sheetName val="A. 20-21 FN Schools Data"/>
      <sheetName val="B. 20-21 Prov&amp;Priv Enrolment&lt;22"/>
      <sheetName val="B.1 Accommmodation Data"/>
      <sheetName val="C. 20-21 Prov&amp;Priv 22+"/>
      <sheetName val="D. 19-20 Enrolment by FN"/>
      <sheetName val="E. 17-18 FRAME Budget"/>
      <sheetName val="E.2. 18-19 FRAME Budget"/>
      <sheetName val="F1. Prov School Area 1617"/>
      <sheetName val="E.3. Prov Data"/>
      <sheetName val="F2. Prov School Area 1718"/>
      <sheetName val="G. 17-18 Prov. Tuition Rates"/>
      <sheetName val="G2. 20-21 Prov Tuition Rates"/>
      <sheetName val="H. PHP Rates"/>
      <sheetName val="I. AAA &amp; AIL"/>
      <sheetName val="K. MB Funded Enrolment"/>
      <sheetName val="L1. 2016 PROV Enrol Report Sum"/>
      <sheetName val="M1. ENROLMENT 2016-FRONTIER"/>
      <sheetName val="M2. ENROLMENT 2017-FRONTIER"/>
      <sheetName val="N1. ENROLMENT 2016-RTSD"/>
      <sheetName val="N2. ENROLMENT 2017-RTSD"/>
      <sheetName val="O. FN Profile Data"/>
      <sheetName val="Q. MB Special Needs Incidence"/>
      <sheetName val="R. Travel Expenses"/>
      <sheetName val="S. 21-22 Transp Rates"/>
      <sheetName val="T. Ext of FN Language"/>
      <sheetName val="Menstrual Product Data"/>
      <sheetName val="S. 2018-19 Transp Rates"/>
      <sheetName val="1  Mfnss2022 - Regional Fund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lexander Gowriluk" id="{4B996862-6BC2-F444-8E8A-3EAACEBB0BDF}" userId="S::agowriluk@validuseconomics.com::5c3d077c-1827-4972-9227-7da2b3579f4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3" dT="2023-06-16T19:10:33.93" personId="{4B996862-6BC2-F444-8E8A-3EAACEBB0BDF}" id="{4C7D368D-59F7-4B4C-8A9E-0109A8320721}">
    <text xml:space="preserve">Just averaged, hard to desegregate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ABA77-EECD-D849-A40E-87CCCF8CC244}">
  <dimension ref="A1:AP16"/>
  <sheetViews>
    <sheetView tabSelected="1" workbookViewId="0">
      <pane xSplit="1" topLeftCell="AD1" activePane="topRight" state="frozen"/>
      <selection pane="topRight" activeCell="AF31" sqref="AF31"/>
    </sheetView>
  </sheetViews>
  <sheetFormatPr baseColWidth="10" defaultRowHeight="16" x14ac:dyDescent="0.2"/>
  <cols>
    <col min="1" max="1" width="41.83203125" customWidth="1"/>
    <col min="2" max="2" width="14.1640625" customWidth="1"/>
    <col min="3" max="3" width="35.83203125" customWidth="1"/>
    <col min="39" max="39" width="25.33203125" customWidth="1"/>
    <col min="42" max="42" width="23.6640625" customWidth="1"/>
  </cols>
  <sheetData>
    <row r="1" spans="1:42" x14ac:dyDescent="0.2">
      <c r="A1" s="1"/>
      <c r="B1" s="1"/>
      <c r="C1" s="1"/>
      <c r="D1" s="1"/>
      <c r="E1" s="1"/>
      <c r="F1" s="1"/>
      <c r="G1" s="2" t="s">
        <v>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42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F2" s="1"/>
      <c r="AG2" s="1"/>
      <c r="AH2" s="2" t="s">
        <v>42</v>
      </c>
      <c r="AI2" s="1"/>
      <c r="AJ2" s="1"/>
    </row>
    <row r="3" spans="1:42" ht="19" x14ac:dyDescent="0.25">
      <c r="A3" s="1" t="s">
        <v>50</v>
      </c>
      <c r="B3" s="1" t="s">
        <v>41</v>
      </c>
      <c r="C3" s="3" t="s">
        <v>1</v>
      </c>
      <c r="D3" s="3" t="s">
        <v>2</v>
      </c>
      <c r="E3" s="3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4" t="s">
        <v>15</v>
      </c>
      <c r="R3" s="5" t="s">
        <v>16</v>
      </c>
      <c r="S3" s="4" t="s">
        <v>17</v>
      </c>
      <c r="T3" s="4" t="s">
        <v>18</v>
      </c>
      <c r="U3" s="4" t="s">
        <v>19</v>
      </c>
      <c r="V3" s="4" t="s">
        <v>20</v>
      </c>
      <c r="W3" s="4" t="s">
        <v>21</v>
      </c>
      <c r="X3" s="4" t="s">
        <v>22</v>
      </c>
      <c r="Y3" s="4" t="s">
        <v>23</v>
      </c>
      <c r="Z3" s="4" t="s">
        <v>24</v>
      </c>
      <c r="AA3" s="4" t="s">
        <v>25</v>
      </c>
      <c r="AB3" s="4" t="s">
        <v>26</v>
      </c>
      <c r="AC3" s="4" t="s">
        <v>27</v>
      </c>
      <c r="AD3" s="4" t="s">
        <v>28</v>
      </c>
      <c r="AF3" s="1"/>
      <c r="AG3" s="24" t="s">
        <v>43</v>
      </c>
      <c r="AH3" s="24" t="s">
        <v>44</v>
      </c>
      <c r="AI3" s="24" t="s">
        <v>45</v>
      </c>
      <c r="AJ3" s="25" t="s">
        <v>40</v>
      </c>
      <c r="AL3" s="1"/>
      <c r="AM3" s="32" t="s">
        <v>48</v>
      </c>
      <c r="AP3" s="32" t="s">
        <v>49</v>
      </c>
    </row>
    <row r="4" spans="1:42" x14ac:dyDescent="0.2">
      <c r="A4" s="4" t="s">
        <v>29</v>
      </c>
      <c r="B4" s="21">
        <v>435</v>
      </c>
      <c r="C4" s="6">
        <v>2194101</v>
      </c>
      <c r="D4" s="7">
        <v>0</v>
      </c>
      <c r="E4" s="7">
        <v>90573</v>
      </c>
      <c r="F4" s="8">
        <v>93960</v>
      </c>
      <c r="G4" s="8">
        <v>97875</v>
      </c>
      <c r="H4" s="8">
        <v>125280</v>
      </c>
      <c r="I4" s="9">
        <v>1169032.316446912</v>
      </c>
      <c r="J4" s="8">
        <v>264045</v>
      </c>
      <c r="K4" s="9">
        <v>45240</v>
      </c>
      <c r="L4" s="6">
        <v>11000</v>
      </c>
      <c r="M4" s="9">
        <v>85276</v>
      </c>
      <c r="N4" s="9">
        <v>469056</v>
      </c>
      <c r="O4" s="6">
        <v>26596</v>
      </c>
      <c r="P4" s="6">
        <v>666</v>
      </c>
      <c r="Q4" s="9">
        <v>439607</v>
      </c>
      <c r="R4" s="10">
        <v>705970</v>
      </c>
      <c r="S4" s="9">
        <v>3062</v>
      </c>
      <c r="T4" s="9">
        <v>24968</v>
      </c>
      <c r="U4" s="9">
        <f>U17</f>
        <v>0</v>
      </c>
      <c r="V4" s="9">
        <v>0</v>
      </c>
      <c r="W4" s="6">
        <v>118298</v>
      </c>
      <c r="X4" s="7">
        <v>700</v>
      </c>
      <c r="Y4" s="6">
        <v>235322</v>
      </c>
      <c r="Z4" s="10">
        <v>20739</v>
      </c>
      <c r="AA4" s="10">
        <v>172075</v>
      </c>
      <c r="AB4" s="6">
        <v>1168823</v>
      </c>
      <c r="AC4" s="6">
        <v>226200</v>
      </c>
      <c r="AD4" s="11">
        <f>AC4+AB4+AA4+Z4+Y4+X4+W4+V4+U4+T4+S4+R4+Q4+P4+O4+N4+M4+L4+K4+J4+I4+H4+G4+F4+E4+D4+C4</f>
        <v>7788464.3164469115</v>
      </c>
      <c r="AF4" s="4" t="s">
        <v>29</v>
      </c>
      <c r="AG4" s="26">
        <v>174796</v>
      </c>
      <c r="AH4" s="26">
        <v>6491.64</v>
      </c>
      <c r="AI4" s="26">
        <v>14954</v>
      </c>
      <c r="AJ4" s="27">
        <f>AI4+AH4+AG4</f>
        <v>196241.64</v>
      </c>
      <c r="AL4" s="4" t="s">
        <v>29</v>
      </c>
      <c r="AM4" s="26">
        <v>442807</v>
      </c>
      <c r="AO4" s="4" t="s">
        <v>29</v>
      </c>
      <c r="AP4" s="26">
        <v>106958</v>
      </c>
    </row>
    <row r="5" spans="1:42" x14ac:dyDescent="0.2">
      <c r="A5" s="4" t="s">
        <v>30</v>
      </c>
      <c r="B5" s="21">
        <v>398</v>
      </c>
      <c r="C5" s="6">
        <v>2007476</v>
      </c>
      <c r="D5" s="7">
        <v>0</v>
      </c>
      <c r="E5" s="7">
        <v>94440</v>
      </c>
      <c r="F5" s="8">
        <v>85968</v>
      </c>
      <c r="G5" s="8">
        <v>89550</v>
      </c>
      <c r="H5" s="8">
        <v>114624</v>
      </c>
      <c r="I5" s="9">
        <v>1212497.868841083</v>
      </c>
      <c r="J5" s="8">
        <v>241586</v>
      </c>
      <c r="K5" s="9">
        <v>41392</v>
      </c>
      <c r="L5" s="6">
        <v>2125</v>
      </c>
      <c r="M5" s="9">
        <v>401099</v>
      </c>
      <c r="N5" s="9">
        <v>520861</v>
      </c>
      <c r="O5" s="6">
        <v>5138</v>
      </c>
      <c r="P5" s="6">
        <v>740</v>
      </c>
      <c r="Q5" s="9">
        <v>402215</v>
      </c>
      <c r="R5" s="10">
        <v>645922</v>
      </c>
      <c r="S5" s="9">
        <v>2505</v>
      </c>
      <c r="T5" s="9">
        <v>30025</v>
      </c>
      <c r="U5" s="8">
        <f>U17</f>
        <v>0</v>
      </c>
      <c r="V5" s="9">
        <v>0</v>
      </c>
      <c r="W5" s="6">
        <v>108322</v>
      </c>
      <c r="X5" s="7">
        <v>700</v>
      </c>
      <c r="Y5" s="6">
        <v>215306</v>
      </c>
      <c r="Z5" s="10">
        <v>15871</v>
      </c>
      <c r="AA5" s="10">
        <v>177692</v>
      </c>
      <c r="AB5" s="12">
        <v>1069406</v>
      </c>
      <c r="AC5" s="12">
        <v>206960</v>
      </c>
      <c r="AD5" s="11">
        <f t="shared" ref="AD5:AD15" si="0">AC5+AB5+AA5+Z5+Y5+X5+W5+V5+U5+T5+S5+R5+Q5+P5+O5+N5+M5+L5+K5+J5+I5+H5+G5+F5+E5+D5+C5</f>
        <v>7692420.8688410828</v>
      </c>
      <c r="AF5" s="4" t="s">
        <v>30</v>
      </c>
      <c r="AG5" s="26">
        <v>215658</v>
      </c>
      <c r="AH5" s="26">
        <v>8655.52</v>
      </c>
      <c r="AI5" s="26">
        <v>23922</v>
      </c>
      <c r="AJ5" s="27">
        <f t="shared" ref="AJ5:AJ16" si="1">AI5+AH5+AG5</f>
        <v>248235.51999999999</v>
      </c>
      <c r="AL5" s="4" t="s">
        <v>30</v>
      </c>
      <c r="AM5" s="26">
        <v>448716</v>
      </c>
      <c r="AO5" s="4" t="s">
        <v>30</v>
      </c>
      <c r="AP5" s="26">
        <v>245054</v>
      </c>
    </row>
    <row r="6" spans="1:42" x14ac:dyDescent="0.2">
      <c r="A6" s="4" t="s">
        <v>31</v>
      </c>
      <c r="B6" s="21">
        <v>194</v>
      </c>
      <c r="C6" s="6">
        <v>978519</v>
      </c>
      <c r="D6" s="7">
        <v>0</v>
      </c>
      <c r="E6" s="7">
        <v>74854</v>
      </c>
      <c r="F6" s="8">
        <v>41904</v>
      </c>
      <c r="G6" s="8">
        <v>43650</v>
      </c>
      <c r="H6" s="8">
        <v>55872</v>
      </c>
      <c r="I6" s="9">
        <v>596843.8713223408</v>
      </c>
      <c r="J6" s="8">
        <v>117758</v>
      </c>
      <c r="K6" s="9">
        <v>20176</v>
      </c>
      <c r="L6" s="6">
        <v>250</v>
      </c>
      <c r="M6" s="9">
        <v>380814</v>
      </c>
      <c r="N6" s="9">
        <v>253887</v>
      </c>
      <c r="O6" s="6">
        <v>604</v>
      </c>
      <c r="P6" s="6">
        <v>396</v>
      </c>
      <c r="Q6" s="9">
        <v>196054</v>
      </c>
      <c r="R6" s="10">
        <v>314846</v>
      </c>
      <c r="S6" s="9">
        <v>1000</v>
      </c>
      <c r="T6" s="9">
        <v>17491</v>
      </c>
      <c r="U6" s="9">
        <f>U17</f>
        <v>0</v>
      </c>
      <c r="V6" s="9">
        <v>164124</v>
      </c>
      <c r="W6" s="6">
        <v>53297</v>
      </c>
      <c r="X6" s="7">
        <v>700</v>
      </c>
      <c r="Y6" s="6">
        <v>104948</v>
      </c>
      <c r="Z6" s="10">
        <v>7991</v>
      </c>
      <c r="AA6" s="10">
        <v>282830</v>
      </c>
      <c r="AB6" s="6">
        <v>521268</v>
      </c>
      <c r="AC6" s="6">
        <v>100880</v>
      </c>
      <c r="AD6" s="11">
        <f t="shared" si="0"/>
        <v>4330956.8713223413</v>
      </c>
      <c r="AF6" s="4" t="s">
        <v>31</v>
      </c>
      <c r="AG6" s="26">
        <v>800237</v>
      </c>
      <c r="AH6" s="26">
        <v>23802.68</v>
      </c>
      <c r="AI6" s="26">
        <v>68836</v>
      </c>
      <c r="AJ6" s="27">
        <f t="shared" si="1"/>
        <v>892875.67999999993</v>
      </c>
      <c r="AL6" s="4" t="s">
        <v>31</v>
      </c>
      <c r="AM6" s="26">
        <v>245820</v>
      </c>
      <c r="AO6" s="4" t="s">
        <v>31</v>
      </c>
      <c r="AP6" s="26">
        <v>526788</v>
      </c>
    </row>
    <row r="7" spans="1:42" x14ac:dyDescent="0.2">
      <c r="A7" s="4" t="s">
        <v>32</v>
      </c>
      <c r="B7" s="21">
        <v>142</v>
      </c>
      <c r="C7" s="6">
        <v>716235</v>
      </c>
      <c r="D7" s="7">
        <v>0</v>
      </c>
      <c r="E7" s="7">
        <v>62257</v>
      </c>
      <c r="F7" s="8">
        <v>30672</v>
      </c>
      <c r="G7" s="8">
        <v>31950</v>
      </c>
      <c r="H7" s="8">
        <v>40896</v>
      </c>
      <c r="I7" s="9">
        <v>397685.38709677418</v>
      </c>
      <c r="J7" s="8">
        <v>86194</v>
      </c>
      <c r="K7" s="9">
        <v>16188</v>
      </c>
      <c r="L7" s="6">
        <v>1125</v>
      </c>
      <c r="M7" s="9">
        <v>260145</v>
      </c>
      <c r="N7" s="9">
        <v>185835</v>
      </c>
      <c r="O7" s="6">
        <v>2720</v>
      </c>
      <c r="P7" s="6">
        <v>224</v>
      </c>
      <c r="Q7" s="9">
        <v>143504</v>
      </c>
      <c r="R7" s="10">
        <v>230455</v>
      </c>
      <c r="S7" s="9">
        <v>867</v>
      </c>
      <c r="T7" s="9">
        <v>25357</v>
      </c>
      <c r="U7" s="9">
        <f>U17</f>
        <v>0</v>
      </c>
      <c r="V7" s="9">
        <v>135468</v>
      </c>
      <c r="W7" s="6">
        <v>39996</v>
      </c>
      <c r="X7" s="7">
        <v>700</v>
      </c>
      <c r="Y7" s="6">
        <v>76818</v>
      </c>
      <c r="Z7" s="10">
        <v>6660</v>
      </c>
      <c r="AA7" s="10">
        <v>377548</v>
      </c>
      <c r="AB7" s="6">
        <v>381547</v>
      </c>
      <c r="AC7" s="6">
        <v>73840</v>
      </c>
      <c r="AD7" s="11">
        <f t="shared" si="0"/>
        <v>3324886.3870967743</v>
      </c>
      <c r="AF7" s="4" t="s">
        <v>32</v>
      </c>
      <c r="AG7" s="26">
        <v>381031</v>
      </c>
      <c r="AH7" s="26">
        <v>12983.280000000002</v>
      </c>
      <c r="AI7" s="26">
        <v>48066</v>
      </c>
      <c r="AJ7" s="27">
        <f t="shared" si="1"/>
        <v>442080.28</v>
      </c>
      <c r="AL7" s="4" t="s">
        <v>32</v>
      </c>
      <c r="AM7" s="26">
        <v>187588</v>
      </c>
      <c r="AO7" s="4" t="s">
        <v>32</v>
      </c>
      <c r="AP7" s="26">
        <v>566880</v>
      </c>
    </row>
    <row r="8" spans="1:42" x14ac:dyDescent="0.2">
      <c r="A8" s="4" t="s">
        <v>33</v>
      </c>
      <c r="B8" s="21">
        <v>303</v>
      </c>
      <c r="C8" s="6">
        <v>1528305</v>
      </c>
      <c r="D8" s="7">
        <v>0</v>
      </c>
      <c r="E8" s="7">
        <v>94514</v>
      </c>
      <c r="F8" s="8">
        <v>65448</v>
      </c>
      <c r="G8" s="8">
        <v>68175</v>
      </c>
      <c r="H8" s="8">
        <v>87264</v>
      </c>
      <c r="I8" s="9">
        <v>886708.17904233164</v>
      </c>
      <c r="J8" s="8">
        <v>183921</v>
      </c>
      <c r="K8" s="9">
        <v>31512</v>
      </c>
      <c r="L8" s="6">
        <v>6000</v>
      </c>
      <c r="M8" s="9">
        <v>287723</v>
      </c>
      <c r="N8" s="9">
        <v>326722</v>
      </c>
      <c r="O8" s="6">
        <v>14507</v>
      </c>
      <c r="P8" s="6">
        <v>482</v>
      </c>
      <c r="Q8" s="9">
        <v>306209</v>
      </c>
      <c r="R8" s="10">
        <v>491745</v>
      </c>
      <c r="S8" s="9">
        <v>2052</v>
      </c>
      <c r="T8" s="9">
        <v>29937</v>
      </c>
      <c r="U8" s="9">
        <f>U17</f>
        <v>0</v>
      </c>
      <c r="V8" s="9">
        <v>0</v>
      </c>
      <c r="W8" s="6">
        <v>82481</v>
      </c>
      <c r="X8" s="7">
        <v>700</v>
      </c>
      <c r="Y8" s="6">
        <v>163914</v>
      </c>
      <c r="Z8" s="10">
        <v>12967</v>
      </c>
      <c r="AA8" s="10">
        <v>116111</v>
      </c>
      <c r="AB8" s="6">
        <v>814146</v>
      </c>
      <c r="AC8" s="6">
        <v>157560</v>
      </c>
      <c r="AD8" s="11">
        <f t="shared" si="0"/>
        <v>5759103.1790423319</v>
      </c>
      <c r="AF8" s="4" t="s">
        <v>33</v>
      </c>
      <c r="AG8" s="26">
        <v>57114</v>
      </c>
      <c r="AH8" s="26">
        <v>2163.88</v>
      </c>
      <c r="AI8" s="26">
        <v>6179</v>
      </c>
      <c r="AJ8" s="27">
        <f t="shared" si="1"/>
        <v>65456.880000000005</v>
      </c>
      <c r="AL8" s="4" t="s">
        <v>33</v>
      </c>
      <c r="AM8" s="26">
        <v>437887</v>
      </c>
      <c r="AO8" s="4" t="s">
        <v>33</v>
      </c>
      <c r="AP8" s="26">
        <v>60818</v>
      </c>
    </row>
    <row r="9" spans="1:42" x14ac:dyDescent="0.2">
      <c r="A9" s="4" t="s">
        <v>34</v>
      </c>
      <c r="B9" s="22">
        <v>41</v>
      </c>
      <c r="C9" s="6">
        <v>206800</v>
      </c>
      <c r="D9" s="7">
        <v>24764</v>
      </c>
      <c r="E9" s="7">
        <v>21229</v>
      </c>
      <c r="F9" s="8">
        <v>8856</v>
      </c>
      <c r="G9" s="8">
        <v>9225</v>
      </c>
      <c r="H9" s="8">
        <v>11808</v>
      </c>
      <c r="I9" s="9">
        <v>175365.66754617414</v>
      </c>
      <c r="J9" s="8">
        <v>24887</v>
      </c>
      <c r="K9" s="9">
        <v>3690</v>
      </c>
      <c r="L9" s="6">
        <v>500</v>
      </c>
      <c r="M9" s="9">
        <v>7306</v>
      </c>
      <c r="N9" s="9">
        <v>37749</v>
      </c>
      <c r="O9" s="6">
        <v>1209</v>
      </c>
      <c r="P9" s="6">
        <v>80</v>
      </c>
      <c r="Q9" s="9">
        <v>41434</v>
      </c>
      <c r="R9" s="10">
        <v>66540</v>
      </c>
      <c r="S9" s="9">
        <v>258</v>
      </c>
      <c r="T9" s="9">
        <v>14973</v>
      </c>
      <c r="U9" s="9">
        <f>U17</f>
        <v>0</v>
      </c>
      <c r="V9" s="9">
        <v>0</v>
      </c>
      <c r="W9" s="6">
        <v>11429</v>
      </c>
      <c r="X9" s="7">
        <v>700</v>
      </c>
      <c r="Y9" s="6">
        <v>22180</v>
      </c>
      <c r="Z9" s="10">
        <v>870</v>
      </c>
      <c r="AA9" s="10">
        <v>335757</v>
      </c>
      <c r="AB9" s="6">
        <v>110165</v>
      </c>
      <c r="AC9" s="12">
        <v>21320</v>
      </c>
      <c r="AD9" s="11">
        <f t="shared" si="0"/>
        <v>1159094.667546174</v>
      </c>
      <c r="AF9" s="4" t="s">
        <v>34</v>
      </c>
      <c r="AG9" s="26">
        <v>604777</v>
      </c>
      <c r="AH9" s="26">
        <v>24884.620000000003</v>
      </c>
      <c r="AI9" s="26">
        <v>34233</v>
      </c>
      <c r="AJ9" s="27">
        <f t="shared" si="1"/>
        <v>663894.62</v>
      </c>
      <c r="AL9" s="4" t="s">
        <v>34</v>
      </c>
      <c r="AM9" s="26">
        <v>130595</v>
      </c>
      <c r="AO9" s="4" t="s">
        <v>34</v>
      </c>
      <c r="AP9" s="26">
        <v>0</v>
      </c>
    </row>
    <row r="10" spans="1:42" x14ac:dyDescent="0.2">
      <c r="A10" s="4" t="s">
        <v>35</v>
      </c>
      <c r="B10" s="21">
        <v>86</v>
      </c>
      <c r="C10" s="6">
        <v>433776</v>
      </c>
      <c r="D10" s="7">
        <v>0</v>
      </c>
      <c r="E10" s="7">
        <v>39164</v>
      </c>
      <c r="F10" s="8">
        <v>18576</v>
      </c>
      <c r="G10" s="8">
        <v>19350</v>
      </c>
      <c r="H10" s="8">
        <v>24768</v>
      </c>
      <c r="I10" s="9">
        <v>203060.88748787585</v>
      </c>
      <c r="J10" s="8">
        <v>52202</v>
      </c>
      <c r="K10" s="9">
        <v>8944</v>
      </c>
      <c r="L10" s="6">
        <v>0</v>
      </c>
      <c r="M10" s="9">
        <v>145151</v>
      </c>
      <c r="N10" s="9">
        <v>79181</v>
      </c>
      <c r="O10" s="6">
        <v>0</v>
      </c>
      <c r="P10" s="6">
        <v>195</v>
      </c>
      <c r="Q10" s="9">
        <v>86911</v>
      </c>
      <c r="R10" s="10">
        <v>139571</v>
      </c>
      <c r="S10" s="9">
        <v>383</v>
      </c>
      <c r="T10" s="9">
        <v>14731</v>
      </c>
      <c r="U10" s="9">
        <f>U17</f>
        <v>0</v>
      </c>
      <c r="V10" s="9">
        <v>0</v>
      </c>
      <c r="W10" s="6">
        <v>23624</v>
      </c>
      <c r="X10" s="7">
        <v>700</v>
      </c>
      <c r="Y10" s="6">
        <v>46523</v>
      </c>
      <c r="Z10" s="10">
        <v>3810</v>
      </c>
      <c r="AA10" s="10">
        <v>78755</v>
      </c>
      <c r="AB10" s="6">
        <v>231078</v>
      </c>
      <c r="AC10" s="6">
        <v>44720</v>
      </c>
      <c r="AD10" s="11">
        <f t="shared" si="0"/>
        <v>1695173.8874878758</v>
      </c>
      <c r="AF10" s="4" t="s">
        <v>35</v>
      </c>
      <c r="AG10" s="26">
        <v>289241</v>
      </c>
      <c r="AH10" s="26">
        <v>11901.34</v>
      </c>
      <c r="AI10" s="26">
        <v>16152</v>
      </c>
      <c r="AJ10" s="27">
        <f t="shared" si="1"/>
        <v>317294.34000000003</v>
      </c>
      <c r="AL10" s="4" t="s">
        <v>35</v>
      </c>
      <c r="AM10" s="26">
        <v>142749</v>
      </c>
      <c r="AO10" s="4" t="s">
        <v>35</v>
      </c>
      <c r="AP10" s="26">
        <v>0</v>
      </c>
    </row>
    <row r="11" spans="1:42" x14ac:dyDescent="0.2">
      <c r="A11" s="4" t="s">
        <v>36</v>
      </c>
      <c r="B11" s="21">
        <v>148</v>
      </c>
      <c r="C11" s="6">
        <v>620401</v>
      </c>
      <c r="D11" s="7">
        <v>0</v>
      </c>
      <c r="E11" s="7">
        <v>55763</v>
      </c>
      <c r="F11" s="8">
        <v>26568</v>
      </c>
      <c r="G11" s="8">
        <v>27675</v>
      </c>
      <c r="H11" s="8">
        <v>35424</v>
      </c>
      <c r="I11" s="9">
        <v>504013.38805970148</v>
      </c>
      <c r="J11" s="8">
        <v>74661</v>
      </c>
      <c r="K11" s="9">
        <v>11070</v>
      </c>
      <c r="L11" s="6">
        <v>1000</v>
      </c>
      <c r="M11" s="9">
        <v>130516</v>
      </c>
      <c r="N11" s="9">
        <v>113717</v>
      </c>
      <c r="O11" s="6">
        <v>2418</v>
      </c>
      <c r="P11" s="6">
        <v>178</v>
      </c>
      <c r="Q11" s="9">
        <v>124303</v>
      </c>
      <c r="R11" s="10">
        <v>199619</v>
      </c>
      <c r="S11" s="9">
        <v>729</v>
      </c>
      <c r="T11" s="9">
        <v>23039</v>
      </c>
      <c r="U11" s="9">
        <f>U17</f>
        <v>0</v>
      </c>
      <c r="V11" s="9">
        <v>0</v>
      </c>
      <c r="W11" s="6">
        <v>33571</v>
      </c>
      <c r="X11" s="7">
        <v>700</v>
      </c>
      <c r="Y11" s="6">
        <v>66539</v>
      </c>
      <c r="Z11" s="10">
        <v>4778</v>
      </c>
      <c r="AA11" s="10">
        <v>81957</v>
      </c>
      <c r="AB11" s="6">
        <v>330495</v>
      </c>
      <c r="AC11" s="6">
        <v>63960</v>
      </c>
      <c r="AD11" s="11">
        <f t="shared" si="0"/>
        <v>2533094.3880597018</v>
      </c>
      <c r="AF11" s="4" t="s">
        <v>46</v>
      </c>
      <c r="AG11" s="26">
        <v>491830</v>
      </c>
      <c r="AH11" s="26">
        <v>16770.07</v>
      </c>
      <c r="AI11" s="26">
        <v>29966</v>
      </c>
      <c r="AJ11" s="27">
        <f t="shared" si="1"/>
        <v>538566.06999999995</v>
      </c>
      <c r="AL11" s="4" t="s">
        <v>46</v>
      </c>
      <c r="AM11" s="26">
        <v>287593</v>
      </c>
      <c r="AO11" s="4" t="s">
        <v>46</v>
      </c>
      <c r="AP11" s="26">
        <v>15164</v>
      </c>
    </row>
    <row r="12" spans="1:42" x14ac:dyDescent="0.2">
      <c r="A12" s="4" t="s">
        <v>37</v>
      </c>
      <c r="B12" s="21">
        <v>153</v>
      </c>
      <c r="C12" s="6">
        <v>771718</v>
      </c>
      <c r="D12" s="7">
        <v>0</v>
      </c>
      <c r="E12" s="7">
        <v>58400</v>
      </c>
      <c r="F12" s="8">
        <v>33048</v>
      </c>
      <c r="G12" s="8">
        <v>34425</v>
      </c>
      <c r="H12" s="8">
        <v>44064</v>
      </c>
      <c r="I12" s="9">
        <v>319043.58064516127</v>
      </c>
      <c r="J12" s="8">
        <v>92871</v>
      </c>
      <c r="K12" s="9">
        <v>15912</v>
      </c>
      <c r="L12" s="6">
        <v>0</v>
      </c>
      <c r="M12" s="9">
        <v>228997</v>
      </c>
      <c r="N12" s="9">
        <v>140798</v>
      </c>
      <c r="O12" s="6">
        <v>0</v>
      </c>
      <c r="P12" s="6">
        <v>350</v>
      </c>
      <c r="Q12" s="9">
        <v>154620</v>
      </c>
      <c r="R12" s="10">
        <v>248307</v>
      </c>
      <c r="S12" s="9">
        <v>682</v>
      </c>
      <c r="T12" s="9">
        <v>13158</v>
      </c>
      <c r="U12" s="9">
        <f>U17</f>
        <v>0</v>
      </c>
      <c r="V12" s="9">
        <v>0</v>
      </c>
      <c r="W12" s="6">
        <v>41743</v>
      </c>
      <c r="X12" s="7">
        <v>700</v>
      </c>
      <c r="Y12" s="6">
        <v>82768</v>
      </c>
      <c r="Z12" s="10">
        <v>5652</v>
      </c>
      <c r="AA12" s="10">
        <v>58411</v>
      </c>
      <c r="AB12" s="6">
        <v>411103</v>
      </c>
      <c r="AC12" s="6">
        <v>79560</v>
      </c>
      <c r="AD12" s="11">
        <f t="shared" si="0"/>
        <v>2836330.5806451612</v>
      </c>
      <c r="AF12" s="4" t="s">
        <v>37</v>
      </c>
      <c r="AG12" s="26">
        <v>1070411</v>
      </c>
      <c r="AH12" s="26">
        <v>36785.96</v>
      </c>
      <c r="AI12" s="26">
        <v>64015</v>
      </c>
      <c r="AJ12" s="27">
        <f t="shared" si="1"/>
        <v>1171211.96</v>
      </c>
      <c r="AL12" s="4" t="s">
        <v>37</v>
      </c>
      <c r="AM12" s="26">
        <v>377964</v>
      </c>
      <c r="AO12" s="4" t="s">
        <v>37</v>
      </c>
      <c r="AP12" s="26">
        <v>0</v>
      </c>
    </row>
    <row r="13" spans="1:42" x14ac:dyDescent="0.2">
      <c r="A13" s="4" t="s">
        <v>38</v>
      </c>
      <c r="B13" s="21">
        <v>27</v>
      </c>
      <c r="C13" s="6">
        <v>136186</v>
      </c>
      <c r="D13" s="7">
        <v>58923</v>
      </c>
      <c r="E13" s="7">
        <v>14048</v>
      </c>
      <c r="F13" s="8">
        <v>5832</v>
      </c>
      <c r="G13" s="8">
        <v>6075</v>
      </c>
      <c r="H13" s="8">
        <v>7776</v>
      </c>
      <c r="I13" s="9">
        <v>191485.04712041887</v>
      </c>
      <c r="J13" s="8">
        <v>16389</v>
      </c>
      <c r="K13" s="9">
        <v>3078</v>
      </c>
      <c r="L13" s="6">
        <v>0</v>
      </c>
      <c r="M13" s="9">
        <v>150099</v>
      </c>
      <c r="N13" s="9">
        <v>35335</v>
      </c>
      <c r="O13" s="6">
        <v>0</v>
      </c>
      <c r="P13" s="6">
        <v>63</v>
      </c>
      <c r="Q13" s="9">
        <v>27286</v>
      </c>
      <c r="R13" s="10">
        <v>43819</v>
      </c>
      <c r="S13" s="9">
        <v>120</v>
      </c>
      <c r="T13" s="9">
        <v>11195</v>
      </c>
      <c r="U13" s="8">
        <f>U17</f>
        <v>0</v>
      </c>
      <c r="V13" s="9">
        <v>22842</v>
      </c>
      <c r="W13" s="6">
        <v>8719</v>
      </c>
      <c r="X13" s="7">
        <v>700</v>
      </c>
      <c r="Y13" s="6">
        <v>14606</v>
      </c>
      <c r="Z13" s="10">
        <v>3127</v>
      </c>
      <c r="AA13" s="10">
        <v>122472</v>
      </c>
      <c r="AB13" s="12">
        <v>72548</v>
      </c>
      <c r="AC13" s="6">
        <v>14040</v>
      </c>
      <c r="AD13" s="11">
        <f t="shared" si="0"/>
        <v>966763.04712041887</v>
      </c>
      <c r="AF13" s="4" t="s">
        <v>38</v>
      </c>
      <c r="AG13" s="26">
        <v>368145</v>
      </c>
      <c r="AH13" s="26">
        <v>9737.4600000000009</v>
      </c>
      <c r="AI13" s="26">
        <v>21582</v>
      </c>
      <c r="AJ13" s="27">
        <f t="shared" si="1"/>
        <v>399464.46</v>
      </c>
      <c r="AL13" s="4" t="s">
        <v>38</v>
      </c>
      <c r="AM13" s="26">
        <v>130923</v>
      </c>
      <c r="AO13" s="4" t="s">
        <v>38</v>
      </c>
      <c r="AP13" s="26">
        <v>0</v>
      </c>
    </row>
    <row r="14" spans="1:42" x14ac:dyDescent="0.2">
      <c r="A14" s="4" t="s">
        <v>39</v>
      </c>
      <c r="B14" s="21">
        <v>99</v>
      </c>
      <c r="C14" s="6">
        <v>499347</v>
      </c>
      <c r="D14" s="7">
        <v>0</v>
      </c>
      <c r="E14" s="7">
        <v>43669</v>
      </c>
      <c r="F14" s="8">
        <v>21384</v>
      </c>
      <c r="G14" s="8">
        <v>22275</v>
      </c>
      <c r="H14" s="8">
        <v>28512</v>
      </c>
      <c r="I14" s="9">
        <v>177230.68444875526</v>
      </c>
      <c r="J14" s="8">
        <v>60093</v>
      </c>
      <c r="K14" s="9">
        <v>10296</v>
      </c>
      <c r="L14" s="6">
        <v>0</v>
      </c>
      <c r="M14" s="9">
        <v>157674</v>
      </c>
      <c r="N14" s="9">
        <v>67686</v>
      </c>
      <c r="O14" s="6">
        <v>0</v>
      </c>
      <c r="P14" s="6">
        <v>252</v>
      </c>
      <c r="Q14" s="9">
        <v>100048</v>
      </c>
      <c r="R14" s="10">
        <v>160669</v>
      </c>
      <c r="S14" s="9">
        <v>441</v>
      </c>
      <c r="T14" s="9">
        <v>14855</v>
      </c>
      <c r="U14" s="9">
        <f>U17</f>
        <v>0</v>
      </c>
      <c r="V14" s="9">
        <v>0</v>
      </c>
      <c r="W14" s="6">
        <v>27295</v>
      </c>
      <c r="X14" s="7">
        <v>700</v>
      </c>
      <c r="Y14" s="6">
        <v>53556</v>
      </c>
      <c r="Z14" s="10">
        <v>3746</v>
      </c>
      <c r="AA14" s="8">
        <v>70935</v>
      </c>
      <c r="AB14" s="6">
        <v>266008</v>
      </c>
      <c r="AC14" s="6">
        <v>51480</v>
      </c>
      <c r="AD14" s="11">
        <f t="shared" si="0"/>
        <v>1838151.6844487553</v>
      </c>
      <c r="AF14" s="4" t="s">
        <v>39</v>
      </c>
      <c r="AG14" s="26">
        <v>581706</v>
      </c>
      <c r="AH14" s="26">
        <v>22179.77</v>
      </c>
      <c r="AI14" s="26">
        <v>35654</v>
      </c>
      <c r="AJ14" s="27">
        <f t="shared" si="1"/>
        <v>639539.77</v>
      </c>
      <c r="AL14" s="4" t="s">
        <v>39</v>
      </c>
      <c r="AM14" s="26">
        <v>222361</v>
      </c>
      <c r="AO14" s="4" t="s">
        <v>39</v>
      </c>
      <c r="AP14" s="26">
        <v>30328</v>
      </c>
    </row>
    <row r="15" spans="1:42" x14ac:dyDescent="0.2">
      <c r="A15" s="4" t="s">
        <v>36</v>
      </c>
      <c r="B15" s="21">
        <v>148</v>
      </c>
      <c r="C15" s="6">
        <v>126098</v>
      </c>
      <c r="D15" s="7">
        <v>0</v>
      </c>
      <c r="E15" s="7">
        <v>0</v>
      </c>
      <c r="F15" s="8">
        <v>5400</v>
      </c>
      <c r="G15" s="8">
        <v>5625</v>
      </c>
      <c r="H15" s="8">
        <v>7200</v>
      </c>
      <c r="I15" s="9">
        <v>106338.80333625988</v>
      </c>
      <c r="J15" s="8">
        <v>15175</v>
      </c>
      <c r="K15" s="9">
        <v>2250</v>
      </c>
      <c r="L15" s="6">
        <v>3125</v>
      </c>
      <c r="M15" s="9">
        <v>0</v>
      </c>
      <c r="N15" s="9">
        <v>23114</v>
      </c>
      <c r="O15" s="6">
        <v>7556</v>
      </c>
      <c r="P15" s="6">
        <v>0</v>
      </c>
      <c r="Q15" s="9">
        <v>25265</v>
      </c>
      <c r="R15" s="10">
        <v>40573</v>
      </c>
      <c r="S15" s="9">
        <v>300</v>
      </c>
      <c r="T15" s="9">
        <v>0</v>
      </c>
      <c r="U15" s="13"/>
      <c r="V15" s="9">
        <v>0</v>
      </c>
      <c r="W15" s="6">
        <v>7013</v>
      </c>
      <c r="X15" s="7"/>
      <c r="Y15" s="12">
        <v>13524</v>
      </c>
      <c r="Z15" s="10">
        <v>1562</v>
      </c>
      <c r="AA15" s="14"/>
      <c r="AB15" s="6">
        <v>67174</v>
      </c>
      <c r="AC15" s="6">
        <v>13000</v>
      </c>
      <c r="AD15" s="11">
        <f t="shared" si="0"/>
        <v>470292.80333625991</v>
      </c>
      <c r="AF15" s="4" t="s">
        <v>46</v>
      </c>
      <c r="AG15" s="28"/>
      <c r="AH15" s="1"/>
      <c r="AI15" s="1"/>
      <c r="AJ15" s="29">
        <f t="shared" si="1"/>
        <v>0</v>
      </c>
      <c r="AL15" s="4" t="s">
        <v>46</v>
      </c>
      <c r="AM15" s="1"/>
      <c r="AO15" s="4" t="s">
        <v>46</v>
      </c>
      <c r="AP15" s="1"/>
    </row>
    <row r="16" spans="1:42" x14ac:dyDescent="0.2">
      <c r="A16" s="4" t="s">
        <v>40</v>
      </c>
      <c r="B16" s="23">
        <f>SUM(B4:B15)</f>
        <v>2174</v>
      </c>
      <c r="C16" s="15">
        <v>10218962</v>
      </c>
      <c r="D16" s="11">
        <f>SUM(D4:D15)</f>
        <v>83687</v>
      </c>
      <c r="E16" s="11">
        <f>SUM(E4:E15)</f>
        <v>648911</v>
      </c>
      <c r="F16" s="15">
        <v>437616</v>
      </c>
      <c r="G16" s="15">
        <v>455850</v>
      </c>
      <c r="H16" s="15">
        <v>583488</v>
      </c>
      <c r="I16" s="16">
        <v>5939305.681393791</v>
      </c>
      <c r="J16" s="15">
        <v>1229782</v>
      </c>
      <c r="K16" s="16">
        <v>209748</v>
      </c>
      <c r="L16" s="17">
        <v>25125</v>
      </c>
      <c r="M16" s="16">
        <v>2234800</v>
      </c>
      <c r="N16" s="16">
        <v>2253941</v>
      </c>
      <c r="O16" s="17">
        <v>60748</v>
      </c>
      <c r="P16" s="15">
        <v>3626</v>
      </c>
      <c r="Q16" s="16">
        <v>2047456</v>
      </c>
      <c r="R16" s="18">
        <v>3288036</v>
      </c>
      <c r="S16" s="16">
        <v>12399</v>
      </c>
      <c r="T16" s="16">
        <v>219729</v>
      </c>
      <c r="U16" s="19">
        <v>541258</v>
      </c>
      <c r="V16" s="16">
        <v>322434</v>
      </c>
      <c r="W16" s="15">
        <v>619038</v>
      </c>
      <c r="X16" s="20">
        <v>8400</v>
      </c>
      <c r="Y16" s="17">
        <v>1096004</v>
      </c>
      <c r="Z16" s="18">
        <v>87773</v>
      </c>
      <c r="AA16" s="18">
        <v>1874543</v>
      </c>
      <c r="AB16" s="17">
        <v>5443761</v>
      </c>
      <c r="AC16" s="17">
        <v>1053520</v>
      </c>
      <c r="AD16" s="11">
        <f>SUM(AD4:AD15)</f>
        <v>40394732.681393795</v>
      </c>
      <c r="AF16" s="30" t="s">
        <v>47</v>
      </c>
      <c r="AG16" s="31">
        <v>5034946</v>
      </c>
      <c r="AH16" s="31">
        <v>176356.22</v>
      </c>
      <c r="AI16" s="31">
        <v>363559</v>
      </c>
      <c r="AJ16" s="27">
        <f t="shared" si="1"/>
        <v>5574861.2199999997</v>
      </c>
      <c r="AL16" s="30" t="s">
        <v>47</v>
      </c>
      <c r="AM16" s="31">
        <v>3055003</v>
      </c>
      <c r="AO16" s="30" t="s">
        <v>47</v>
      </c>
      <c r="AP16" s="33" t="e">
        <f>SUBTOTAL(109,[1]!Table31[4. PHP/STUDENT ACCOMMODATION])</f>
        <v>#REF!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fb77542-f000-416e-9391-d4f3ed66f756" xsi:nil="true"/>
    <lcf76f155ced4ddcb4097134ff3c332f xmlns="2b313e45-d48c-4d36-b475-2ce2b8c74c5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E76F91975C3B469A9C9E5B90195820" ma:contentTypeVersion="16" ma:contentTypeDescription="Create a new document." ma:contentTypeScope="" ma:versionID="3d044a0b9c54eefe6672bdcd1de2a28d">
  <xsd:schema xmlns:xsd="http://www.w3.org/2001/XMLSchema" xmlns:xs="http://www.w3.org/2001/XMLSchema" xmlns:p="http://schemas.microsoft.com/office/2006/metadata/properties" xmlns:ns2="2b313e45-d48c-4d36-b475-2ce2b8c74c54" xmlns:ns3="bfb77542-f000-416e-9391-d4f3ed66f756" targetNamespace="http://schemas.microsoft.com/office/2006/metadata/properties" ma:root="true" ma:fieldsID="1d9534cf13e5bbdf06d33948ab5fbaa0" ns2:_="" ns3:_="">
    <xsd:import namespace="2b313e45-d48c-4d36-b475-2ce2b8c74c54"/>
    <xsd:import namespace="bfb77542-f000-416e-9391-d4f3ed66f7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313e45-d48c-4d36-b475-2ce2b8c74c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06eaa1d-5c29-47cb-9655-4de75fbf2ff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b77542-f000-416e-9391-d4f3ed66f75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02f0f5e-e1a3-482f-8cb6-09bf2f32627a}" ma:internalName="TaxCatchAll" ma:showField="CatchAllData" ma:web="bfb77542-f000-416e-9391-d4f3ed66f75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8753A1-2866-423B-812A-6CF899AF5809}">
  <ds:schemaRefs>
    <ds:schemaRef ds:uri="http://purl.org/dc/terms/"/>
    <ds:schemaRef ds:uri="2b313e45-d48c-4d36-b475-2ce2b8c74c54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  <ds:schemaRef ds:uri="bfb77542-f000-416e-9391-d4f3ed66f756"/>
    <ds:schemaRef ds:uri="http://schemas.microsoft.com/office/2006/documentManagement/types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928C3DE-A612-42FA-A819-B5C929232FF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DBCDBB-E93E-444C-BA09-DABC5C58CB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313e45-d48c-4d36-b475-2ce2b8c74c54"/>
    <ds:schemaRef ds:uri="bfb77542-f000-416e-9391-d4f3ed66f7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Pereira</cp:lastModifiedBy>
  <dcterms:created xsi:type="dcterms:W3CDTF">2023-06-21T16:30:09Z</dcterms:created>
  <dcterms:modified xsi:type="dcterms:W3CDTF">2023-06-21T18:09:12Z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0x010100F0E76F91975C3B469A9C9E5B90195820</vt:lpwstr>
  </property>
  <property fmtid="{D5CDD505-2E9C-101B-9397-08002B2CF9AE}" pid="3" name="MediaServiceImageTags">
    <vt:lpwstr/>
  </property>
</Properties>
</file>