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994a59f0cecaa6ba/Documentos/GitHub/treinamentos/treinamentos/"/>
    </mc:Choice>
  </mc:AlternateContent>
  <xr:revisionPtr revIDLastSave="524" documentId="13_ncr:1_{B4DB1BF9-14FD-4D85-B2C4-B33120F4754A}" xr6:coauthVersionLast="45" xr6:coauthVersionMax="45" xr10:uidLastSave="{15DF70F3-8746-46FE-BE19-ABFF38D13A64}"/>
  <bookViews>
    <workbookView xWindow="-108" yWindow="-108" windowWidth="23256" windowHeight="12720" activeTab="2" xr2:uid="{00000000-000D-0000-FFFF-FFFF00000000}"/>
  </bookViews>
  <sheets>
    <sheet name="MC" sheetId="26" r:id="rId1"/>
    <sheet name="Preço" sheetId="25" r:id="rId2"/>
    <sheet name="Markup" sheetId="27" r:id="rId3"/>
  </sheets>
  <definedNames>
    <definedName name="_xlnm._FilterDatabase" localSheetId="2" hidden="1">Markup!$B$3:$AP$70</definedName>
    <definedName name="_xlnm._FilterDatabase" localSheetId="0" hidden="1">MC!$B$3:$AP$70</definedName>
    <definedName name="_xlnm._FilterDatabase" localSheetId="1" hidden="1">Preço!$B$3:$AP$70</definedName>
    <definedName name="_xlnm.Print_Area" localSheetId="2">Markup!#REF!</definedName>
    <definedName name="_xlnm.Print_Area" localSheetId="0">MC!#REF!</definedName>
    <definedName name="_xlnm.Print_Area" localSheetId="1">Preço!#REF!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70" i="27" l="1"/>
  <c r="H70" i="27"/>
  <c r="D70" i="27"/>
  <c r="AP69" i="27"/>
  <c r="H69" i="27"/>
  <c r="D69" i="27"/>
  <c r="AP68" i="27"/>
  <c r="H68" i="27"/>
  <c r="D68" i="27"/>
  <c r="AP67" i="27"/>
  <c r="H67" i="27"/>
  <c r="D67" i="27"/>
  <c r="AP66" i="27"/>
  <c r="H66" i="27"/>
  <c r="D66" i="27"/>
  <c r="AP65" i="27"/>
  <c r="H65" i="27"/>
  <c r="D65" i="27"/>
  <c r="AP64" i="27"/>
  <c r="H64" i="27"/>
  <c r="D64" i="27"/>
  <c r="AP63" i="27"/>
  <c r="H63" i="27"/>
  <c r="D63" i="27"/>
  <c r="AP62" i="27"/>
  <c r="H62" i="27"/>
  <c r="D62" i="27"/>
  <c r="S62" i="27" s="1"/>
  <c r="AP61" i="27"/>
  <c r="H61" i="27"/>
  <c r="D61" i="27"/>
  <c r="AP60" i="27"/>
  <c r="H60" i="27"/>
  <c r="D60" i="27"/>
  <c r="AP59" i="27"/>
  <c r="H59" i="27"/>
  <c r="D59" i="27"/>
  <c r="AP58" i="27"/>
  <c r="H58" i="27"/>
  <c r="D58" i="27"/>
  <c r="AP57" i="27"/>
  <c r="H57" i="27"/>
  <c r="D57" i="27"/>
  <c r="AP56" i="27"/>
  <c r="H56" i="27"/>
  <c r="D56" i="27"/>
  <c r="AP55" i="27"/>
  <c r="H55" i="27"/>
  <c r="D55" i="27"/>
  <c r="AP54" i="27"/>
  <c r="H54" i="27"/>
  <c r="D54" i="27"/>
  <c r="R54" i="27" s="1"/>
  <c r="AP53" i="27"/>
  <c r="H53" i="27"/>
  <c r="D53" i="27"/>
  <c r="AP52" i="27"/>
  <c r="H52" i="27"/>
  <c r="D52" i="27"/>
  <c r="AP51" i="27"/>
  <c r="H51" i="27"/>
  <c r="D51" i="27"/>
  <c r="AP50" i="27"/>
  <c r="H50" i="27"/>
  <c r="D50" i="27"/>
  <c r="AP49" i="27"/>
  <c r="H49" i="27"/>
  <c r="D49" i="27"/>
  <c r="AP48" i="27"/>
  <c r="H48" i="27"/>
  <c r="D48" i="27"/>
  <c r="AP47" i="27"/>
  <c r="H47" i="27"/>
  <c r="D47" i="27"/>
  <c r="AP46" i="27"/>
  <c r="H46" i="27"/>
  <c r="D46" i="27"/>
  <c r="AP45" i="27"/>
  <c r="H45" i="27"/>
  <c r="D45" i="27"/>
  <c r="AP44" i="27"/>
  <c r="H44" i="27"/>
  <c r="D44" i="27"/>
  <c r="AP43" i="27"/>
  <c r="H43" i="27"/>
  <c r="P43" i="27" s="1"/>
  <c r="D43" i="27"/>
  <c r="AP42" i="27"/>
  <c r="H42" i="27"/>
  <c r="D42" i="27"/>
  <c r="AP41" i="27"/>
  <c r="H41" i="27"/>
  <c r="D41" i="27"/>
  <c r="AP40" i="27"/>
  <c r="H40" i="27"/>
  <c r="D40" i="27"/>
  <c r="R40" i="27" s="1"/>
  <c r="AP39" i="27"/>
  <c r="H39" i="27"/>
  <c r="D39" i="27"/>
  <c r="AP38" i="27"/>
  <c r="H38" i="27"/>
  <c r="D38" i="27"/>
  <c r="AP37" i="27"/>
  <c r="H37" i="27"/>
  <c r="D37" i="27"/>
  <c r="AP36" i="27"/>
  <c r="H36" i="27"/>
  <c r="D36" i="27"/>
  <c r="P36" i="27" s="1"/>
  <c r="AP35" i="27"/>
  <c r="H35" i="27"/>
  <c r="D35" i="27"/>
  <c r="P35" i="27" s="1"/>
  <c r="Q35" i="27" s="1"/>
  <c r="AP34" i="27"/>
  <c r="H34" i="27"/>
  <c r="D34" i="27"/>
  <c r="AP33" i="27"/>
  <c r="H33" i="27"/>
  <c r="D33" i="27"/>
  <c r="AP32" i="27"/>
  <c r="H32" i="27"/>
  <c r="D32" i="27"/>
  <c r="AP31" i="27"/>
  <c r="H31" i="27"/>
  <c r="D31" i="27"/>
  <c r="AP30" i="27"/>
  <c r="H30" i="27"/>
  <c r="D30" i="27"/>
  <c r="AP29" i="27"/>
  <c r="H29" i="27"/>
  <c r="D29" i="27"/>
  <c r="AP28" i="27"/>
  <c r="H28" i="27"/>
  <c r="D28" i="27"/>
  <c r="R28" i="27" s="1"/>
  <c r="AP27" i="27"/>
  <c r="H27" i="27"/>
  <c r="D27" i="27"/>
  <c r="S27" i="27" s="1"/>
  <c r="AP26" i="27"/>
  <c r="H26" i="27"/>
  <c r="D26" i="27"/>
  <c r="AP25" i="27"/>
  <c r="H25" i="27"/>
  <c r="D25" i="27"/>
  <c r="AP24" i="27"/>
  <c r="H24" i="27"/>
  <c r="D24" i="27"/>
  <c r="AP23" i="27"/>
  <c r="H23" i="27"/>
  <c r="D23" i="27"/>
  <c r="AP22" i="27"/>
  <c r="H22" i="27"/>
  <c r="D22" i="27"/>
  <c r="AP21" i="27"/>
  <c r="H21" i="27"/>
  <c r="D21" i="27"/>
  <c r="P21" i="27" s="1"/>
  <c r="AP20" i="27"/>
  <c r="H20" i="27"/>
  <c r="D20" i="27"/>
  <c r="AP19" i="27"/>
  <c r="H19" i="27"/>
  <c r="D19" i="27"/>
  <c r="AP18" i="27"/>
  <c r="H18" i="27"/>
  <c r="D18" i="27"/>
  <c r="AP17" i="27"/>
  <c r="H17" i="27"/>
  <c r="D17" i="27"/>
  <c r="AP16" i="27"/>
  <c r="H16" i="27"/>
  <c r="D16" i="27"/>
  <c r="AP15" i="27"/>
  <c r="H15" i="27"/>
  <c r="D15" i="27"/>
  <c r="S15" i="27" s="1"/>
  <c r="AP14" i="27"/>
  <c r="H14" i="27"/>
  <c r="D14" i="27"/>
  <c r="AP13" i="27"/>
  <c r="H13" i="27"/>
  <c r="D13" i="27"/>
  <c r="P13" i="27" s="1"/>
  <c r="Q13" i="27" s="1"/>
  <c r="AP12" i="27"/>
  <c r="H12" i="27"/>
  <c r="D12" i="27"/>
  <c r="AP11" i="27"/>
  <c r="H11" i="27"/>
  <c r="D11" i="27"/>
  <c r="S11" i="27" s="1"/>
  <c r="AP10" i="27"/>
  <c r="H10" i="27"/>
  <c r="S10" i="27" s="1"/>
  <c r="D10" i="27"/>
  <c r="AP9" i="27"/>
  <c r="H9" i="27"/>
  <c r="D9" i="27"/>
  <c r="AP8" i="27"/>
  <c r="H8" i="27"/>
  <c r="D8" i="27"/>
  <c r="AP7" i="27"/>
  <c r="H7" i="27"/>
  <c r="D7" i="27"/>
  <c r="AP6" i="27"/>
  <c r="H6" i="27"/>
  <c r="D6" i="27"/>
  <c r="AP5" i="27"/>
  <c r="H5" i="27"/>
  <c r="D5" i="27"/>
  <c r="AP4" i="27"/>
  <c r="H4" i="27"/>
  <c r="D4" i="27"/>
  <c r="S26" i="27" l="1"/>
  <c r="P52" i="27"/>
  <c r="Q52" i="27" s="1"/>
  <c r="R55" i="27"/>
  <c r="S22" i="27"/>
  <c r="R48" i="27"/>
  <c r="R38" i="27"/>
  <c r="S19" i="27"/>
  <c r="S32" i="27"/>
  <c r="R56" i="27"/>
  <c r="S64" i="27"/>
  <c r="P69" i="27"/>
  <c r="Q69" i="27" s="1"/>
  <c r="S67" i="27"/>
  <c r="S57" i="27"/>
  <c r="S65" i="27"/>
  <c r="R26" i="27"/>
  <c r="R60" i="27"/>
  <c r="P10" i="27"/>
  <c r="R12" i="27"/>
  <c r="P25" i="27"/>
  <c r="Q25" i="27" s="1"/>
  <c r="R39" i="27"/>
  <c r="P44" i="27"/>
  <c r="R49" i="27"/>
  <c r="S59" i="27"/>
  <c r="P27" i="27"/>
  <c r="Q27" i="27" s="1"/>
  <c r="T27" i="27" s="1"/>
  <c r="R32" i="27"/>
  <c r="R10" i="27"/>
  <c r="R30" i="27"/>
  <c r="R47" i="27"/>
  <c r="P67" i="27"/>
  <c r="Q67" i="27" s="1"/>
  <c r="S6" i="27"/>
  <c r="S28" i="27"/>
  <c r="R33" i="27"/>
  <c r="S43" i="27"/>
  <c r="P65" i="27"/>
  <c r="Q65" i="27" s="1"/>
  <c r="R11" i="27"/>
  <c r="S41" i="27"/>
  <c r="S46" i="27"/>
  <c r="R51" i="27"/>
  <c r="P11" i="27"/>
  <c r="Q11" i="27" s="1"/>
  <c r="T11" i="27" s="1"/>
  <c r="Z11" i="27" s="1"/>
  <c r="P49" i="27"/>
  <c r="Q49" i="27" s="1"/>
  <c r="P51" i="27"/>
  <c r="Q51" i="27" s="1"/>
  <c r="T51" i="27" s="1"/>
  <c r="S68" i="27"/>
  <c r="T68" i="27" s="1"/>
  <c r="P19" i="27"/>
  <c r="Q19" i="27" s="1"/>
  <c r="P46" i="27"/>
  <c r="Q46" i="27" s="1"/>
  <c r="P62" i="27"/>
  <c r="R64" i="27"/>
  <c r="P15" i="27"/>
  <c r="Q15" i="27" s="1"/>
  <c r="T15" i="27" s="1"/>
  <c r="R19" i="27"/>
  <c r="R31" i="27"/>
  <c r="R46" i="27"/>
  <c r="S54" i="27"/>
  <c r="R62" i="27"/>
  <c r="P68" i="27"/>
  <c r="R15" i="27"/>
  <c r="P57" i="27"/>
  <c r="Q57" i="27" s="1"/>
  <c r="P59" i="27"/>
  <c r="R68" i="27"/>
  <c r="P18" i="27"/>
  <c r="Q18" i="27" s="1"/>
  <c r="P22" i="27"/>
  <c r="Q22" i="27" s="1"/>
  <c r="R27" i="27"/>
  <c r="S38" i="27"/>
  <c r="P54" i="27"/>
  <c r="Q54" i="27" s="1"/>
  <c r="R57" i="27"/>
  <c r="R59" i="27"/>
  <c r="P26" i="27"/>
  <c r="Q26" i="27" s="1"/>
  <c r="P41" i="27"/>
  <c r="Q41" i="27" s="1"/>
  <c r="P12" i="27"/>
  <c r="R22" i="27"/>
  <c r="P28" i="27"/>
  <c r="S30" i="27"/>
  <c r="P38" i="27"/>
  <c r="Q38" i="27" s="1"/>
  <c r="R41" i="27"/>
  <c r="R43" i="27"/>
  <c r="S49" i="27"/>
  <c r="S51" i="27"/>
  <c r="R65" i="27"/>
  <c r="R67" i="27"/>
  <c r="T67" i="27" s="1"/>
  <c r="U67" i="27" s="1"/>
  <c r="AB67" i="27" s="1"/>
  <c r="AL67" i="27" s="1"/>
  <c r="S9" i="27"/>
  <c r="R9" i="27"/>
  <c r="P20" i="27"/>
  <c r="Q20" i="27" s="1"/>
  <c r="S20" i="27"/>
  <c r="R20" i="27"/>
  <c r="T20" i="27" s="1"/>
  <c r="R4" i="27"/>
  <c r="Q43" i="27"/>
  <c r="R8" i="27"/>
  <c r="P16" i="27"/>
  <c r="Q16" i="27" s="1"/>
  <c r="S16" i="27"/>
  <c r="R16" i="27"/>
  <c r="R18" i="27"/>
  <c r="S4" i="27"/>
  <c r="P5" i="27"/>
  <c r="S14" i="27"/>
  <c r="R14" i="27"/>
  <c r="S18" i="27"/>
  <c r="S24" i="27"/>
  <c r="R24" i="27"/>
  <c r="S42" i="27"/>
  <c r="R42" i="27"/>
  <c r="P42" i="27"/>
  <c r="Q42" i="27" s="1"/>
  <c r="S50" i="27"/>
  <c r="R50" i="27"/>
  <c r="P50" i="27"/>
  <c r="P7" i="27"/>
  <c r="Q7" i="27" s="1"/>
  <c r="S7" i="27"/>
  <c r="Z67" i="27"/>
  <c r="R7" i="27"/>
  <c r="S8" i="27"/>
  <c r="P8" i="27"/>
  <c r="Q8" i="27" s="1"/>
  <c r="P4" i="27"/>
  <c r="Q4" i="27" s="1"/>
  <c r="T4" i="27" s="1"/>
  <c r="P9" i="27"/>
  <c r="R5" i="27"/>
  <c r="P24" i="27"/>
  <c r="Q24" i="27" s="1"/>
  <c r="S29" i="27"/>
  <c r="R29" i="27"/>
  <c r="S63" i="27"/>
  <c r="R63" i="27"/>
  <c r="S21" i="27"/>
  <c r="R21" i="27"/>
  <c r="S37" i="27"/>
  <c r="R37" i="27"/>
  <c r="P37" i="27"/>
  <c r="Q37" i="27" s="1"/>
  <c r="S45" i="27"/>
  <c r="R45" i="27"/>
  <c r="P45" i="27"/>
  <c r="Q45" i="27" s="1"/>
  <c r="S53" i="27"/>
  <c r="R53" i="27"/>
  <c r="P53" i="27"/>
  <c r="Q53" i="27" s="1"/>
  <c r="R6" i="27"/>
  <c r="Q12" i="27"/>
  <c r="S17" i="27"/>
  <c r="R17" i="27"/>
  <c r="Q21" i="27"/>
  <c r="P29" i="27"/>
  <c r="Q29" i="27" s="1"/>
  <c r="P31" i="27"/>
  <c r="Q31" i="27" s="1"/>
  <c r="S33" i="27"/>
  <c r="P33" i="27"/>
  <c r="Q33" i="27" s="1"/>
  <c r="P63" i="27"/>
  <c r="Q63" i="27" s="1"/>
  <c r="S13" i="27"/>
  <c r="R13" i="27"/>
  <c r="S36" i="27"/>
  <c r="R36" i="27"/>
  <c r="S44" i="27"/>
  <c r="R44" i="27"/>
  <c r="S52" i="27"/>
  <c r="R52" i="27"/>
  <c r="S5" i="27"/>
  <c r="P6" i="27"/>
  <c r="S12" i="27"/>
  <c r="P17" i="27"/>
  <c r="Q17" i="27" s="1"/>
  <c r="S25" i="27"/>
  <c r="R25" i="27"/>
  <c r="Q36" i="27"/>
  <c r="Q44" i="27"/>
  <c r="S61" i="27"/>
  <c r="R61" i="27"/>
  <c r="P61" i="27"/>
  <c r="Q61" i="27" s="1"/>
  <c r="S66" i="27"/>
  <c r="P66" i="27"/>
  <c r="R66" i="27"/>
  <c r="S31" i="27"/>
  <c r="S23" i="27"/>
  <c r="P23" i="27"/>
  <c r="R34" i="27"/>
  <c r="P34" i="27"/>
  <c r="Q34" i="27" s="1"/>
  <c r="S39" i="27"/>
  <c r="S60" i="27"/>
  <c r="S40" i="27"/>
  <c r="P40" i="27"/>
  <c r="Q40" i="27" s="1"/>
  <c r="S48" i="27"/>
  <c r="P48" i="27"/>
  <c r="Q48" i="27" s="1"/>
  <c r="S56" i="27"/>
  <c r="P56" i="27"/>
  <c r="Q56" i="27" s="1"/>
  <c r="S58" i="27"/>
  <c r="P58" i="27"/>
  <c r="Q58" i="27" s="1"/>
  <c r="R58" i="27"/>
  <c r="S47" i="27"/>
  <c r="S55" i="27"/>
  <c r="Q10" i="27"/>
  <c r="P14" i="27"/>
  <c r="Q14" i="27" s="1"/>
  <c r="R23" i="27"/>
  <c r="P30" i="27"/>
  <c r="Q30" i="27" s="1"/>
  <c r="P32" i="27"/>
  <c r="Q32" i="27" s="1"/>
  <c r="S34" i="27"/>
  <c r="S35" i="27"/>
  <c r="R35" i="27"/>
  <c r="P39" i="27"/>
  <c r="Q39" i="27" s="1"/>
  <c r="P47" i="27"/>
  <c r="Q47" i="27" s="1"/>
  <c r="P55" i="27"/>
  <c r="Q55" i="27" s="1"/>
  <c r="P60" i="27"/>
  <c r="Q60" i="27" s="1"/>
  <c r="Q28" i="27"/>
  <c r="P64" i="27"/>
  <c r="Q64" i="27" s="1"/>
  <c r="Q62" i="27"/>
  <c r="T62" i="27" s="1"/>
  <c r="Q68" i="27"/>
  <c r="R69" i="27"/>
  <c r="P70" i="27"/>
  <c r="S69" i="27"/>
  <c r="R70" i="27"/>
  <c r="S70" i="27"/>
  <c r="T53" i="27" l="1"/>
  <c r="Z53" i="27" s="1"/>
  <c r="T10" i="27"/>
  <c r="U10" i="27" s="1"/>
  <c r="AB10" i="27" s="1"/>
  <c r="AL10" i="27" s="1"/>
  <c r="T41" i="27"/>
  <c r="T17" i="27"/>
  <c r="U17" i="27" s="1"/>
  <c r="AB17" i="27" s="1"/>
  <c r="AL17" i="27" s="1"/>
  <c r="T43" i="27"/>
  <c r="T60" i="27"/>
  <c r="Z60" i="27" s="1"/>
  <c r="T22" i="27"/>
  <c r="T12" i="27"/>
  <c r="Z12" i="27" s="1"/>
  <c r="T30" i="27"/>
  <c r="U30" i="27" s="1"/>
  <c r="AB30" i="27" s="1"/>
  <c r="AL30" i="27" s="1"/>
  <c r="T19" i="27"/>
  <c r="T21" i="27"/>
  <c r="T26" i="27"/>
  <c r="Z26" i="27" s="1"/>
  <c r="T65" i="27"/>
  <c r="T13" i="27"/>
  <c r="Z13" i="27" s="1"/>
  <c r="T8" i="27"/>
  <c r="Z8" i="27" s="1"/>
  <c r="T57" i="27"/>
  <c r="T55" i="27"/>
  <c r="U55" i="27" s="1"/>
  <c r="AB55" i="27" s="1"/>
  <c r="AL55" i="27" s="1"/>
  <c r="T25" i="27"/>
  <c r="U25" i="27" s="1"/>
  <c r="AB25" i="27" s="1"/>
  <c r="AL25" i="27" s="1"/>
  <c r="T49" i="27"/>
  <c r="T54" i="27"/>
  <c r="U54" i="27" s="1"/>
  <c r="AB54" i="27" s="1"/>
  <c r="T28" i="27"/>
  <c r="U28" i="27" s="1"/>
  <c r="AB28" i="27" s="1"/>
  <c r="AL28" i="27" s="1"/>
  <c r="T58" i="27"/>
  <c r="Z58" i="27" s="1"/>
  <c r="T52" i="27"/>
  <c r="U52" i="27" s="1"/>
  <c r="AB52" i="27" s="1"/>
  <c r="AL52" i="27" s="1"/>
  <c r="Q5" i="27"/>
  <c r="T5" i="27" s="1"/>
  <c r="T46" i="27"/>
  <c r="U46" i="27" s="1"/>
  <c r="AB46" i="27" s="1"/>
  <c r="T44" i="27"/>
  <c r="U44" i="27" s="1"/>
  <c r="AB44" i="27" s="1"/>
  <c r="AL44" i="27" s="1"/>
  <c r="U11" i="27"/>
  <c r="AB11" i="27" s="1"/>
  <c r="AL11" i="27" s="1"/>
  <c r="T42" i="27"/>
  <c r="Z42" i="27" s="1"/>
  <c r="Q59" i="27"/>
  <c r="T59" i="27" s="1"/>
  <c r="T36" i="27"/>
  <c r="T31" i="27"/>
  <c r="Z31" i="27" s="1"/>
  <c r="T35" i="27"/>
  <c r="Z35" i="27" s="1"/>
  <c r="T7" i="27"/>
  <c r="U7" i="27" s="1"/>
  <c r="AB7" i="27" s="1"/>
  <c r="AL7" i="27" s="1"/>
  <c r="T16" i="27"/>
  <c r="T63" i="27"/>
  <c r="Z63" i="27" s="1"/>
  <c r="T38" i="27"/>
  <c r="T69" i="27"/>
  <c r="Z69" i="27" s="1"/>
  <c r="T37" i="27"/>
  <c r="T18" i="27"/>
  <c r="U18" i="27" s="1"/>
  <c r="AB18" i="27" s="1"/>
  <c r="AL18" i="27" s="1"/>
  <c r="U62" i="27"/>
  <c r="AB62" i="27" s="1"/>
  <c r="AL62" i="27" s="1"/>
  <c r="Z62" i="27"/>
  <c r="Z27" i="27"/>
  <c r="U27" i="27"/>
  <c r="AB27" i="27" s="1"/>
  <c r="AL27" i="27" s="1"/>
  <c r="U21" i="27"/>
  <c r="AB21" i="27" s="1"/>
  <c r="AL21" i="27" s="1"/>
  <c r="Z21" i="27"/>
  <c r="U13" i="27"/>
  <c r="AB13" i="27" s="1"/>
  <c r="AL13" i="27" s="1"/>
  <c r="U16" i="27"/>
  <c r="AB16" i="27" s="1"/>
  <c r="AL16" i="27" s="1"/>
  <c r="Z16" i="27"/>
  <c r="AA67" i="27"/>
  <c r="Z4" i="27"/>
  <c r="U4" i="27"/>
  <c r="AB4" i="27"/>
  <c r="AL4" i="27" s="1"/>
  <c r="AA11" i="27"/>
  <c r="U58" i="27"/>
  <c r="AB58" i="27" s="1"/>
  <c r="AL58" i="27" s="1"/>
  <c r="U36" i="27"/>
  <c r="AB36" i="27" s="1"/>
  <c r="AL36" i="27" s="1"/>
  <c r="Z36" i="27"/>
  <c r="U51" i="27"/>
  <c r="AB51" i="27" s="1"/>
  <c r="AL51" i="27" s="1"/>
  <c r="Z51" i="27"/>
  <c r="U65" i="27"/>
  <c r="AB65" i="27" s="1"/>
  <c r="AL65" i="27" s="1"/>
  <c r="Z65" i="27"/>
  <c r="Z52" i="27"/>
  <c r="U60" i="27"/>
  <c r="AB60" i="27" s="1"/>
  <c r="AL60" i="27" s="1"/>
  <c r="U20" i="27"/>
  <c r="AB20" i="27" s="1"/>
  <c r="AL20" i="27" s="1"/>
  <c r="Z20" i="27"/>
  <c r="T39" i="27"/>
  <c r="Q70" i="27"/>
  <c r="T70" i="27" s="1"/>
  <c r="T14" i="27"/>
  <c r="T34" i="27"/>
  <c r="T61" i="27"/>
  <c r="Q66" i="27"/>
  <c r="T66" i="27" s="1"/>
  <c r="T64" i="27"/>
  <c r="T32" i="27"/>
  <c r="T47" i="27"/>
  <c r="Q23" i="27"/>
  <c r="T23" i="27" s="1"/>
  <c r="T33" i="27"/>
  <c r="T45" i="27"/>
  <c r="Q6" i="27"/>
  <c r="T6" i="27" s="1"/>
  <c r="Z22" i="27"/>
  <c r="U22" i="27"/>
  <c r="AB22" i="27" s="1"/>
  <c r="AL22" i="27" s="1"/>
  <c r="U53" i="27"/>
  <c r="AB53" i="27" s="1"/>
  <c r="AL53" i="27" s="1"/>
  <c r="U43" i="27"/>
  <c r="AB43" i="27" s="1"/>
  <c r="AL43" i="27" s="1"/>
  <c r="Z43" i="27"/>
  <c r="U41" i="27"/>
  <c r="AB41" i="27" s="1"/>
  <c r="AL41" i="27" s="1"/>
  <c r="Z41" i="27"/>
  <c r="Z15" i="27"/>
  <c r="U15" i="27"/>
  <c r="AB15" i="27" s="1"/>
  <c r="AL15" i="27" s="1"/>
  <c r="T56" i="27"/>
  <c r="Q50" i="27"/>
  <c r="T50" i="27" s="1"/>
  <c r="T24" i="27"/>
  <c r="Q9" i="27"/>
  <c r="T9" i="27" s="1"/>
  <c r="T48" i="27"/>
  <c r="T29" i="27"/>
  <c r="Z25" i="27"/>
  <c r="T40" i="27"/>
  <c r="U31" i="27"/>
  <c r="U63" i="27"/>
  <c r="AB63" i="27" s="1"/>
  <c r="AL63" i="27" s="1"/>
  <c r="Z68" i="27"/>
  <c r="U68" i="27"/>
  <c r="AB68" i="27" s="1"/>
  <c r="AL68" i="27" s="1"/>
  <c r="Z17" i="27"/>
  <c r="U37" i="27"/>
  <c r="AB37" i="27" s="1"/>
  <c r="AL37" i="27" s="1"/>
  <c r="Z37" i="27"/>
  <c r="AP70" i="26"/>
  <c r="H70" i="26"/>
  <c r="D70" i="26"/>
  <c r="S70" i="26" s="1"/>
  <c r="AP69" i="26"/>
  <c r="H69" i="26"/>
  <c r="D69" i="26"/>
  <c r="S69" i="26" s="1"/>
  <c r="AP68" i="26"/>
  <c r="H68" i="26"/>
  <c r="D68" i="26"/>
  <c r="AP67" i="26"/>
  <c r="H67" i="26"/>
  <c r="D67" i="26"/>
  <c r="AP66" i="26"/>
  <c r="H66" i="26"/>
  <c r="D66" i="26"/>
  <c r="AP65" i="26"/>
  <c r="H65" i="26"/>
  <c r="D65" i="26"/>
  <c r="AP64" i="26"/>
  <c r="H64" i="26"/>
  <c r="P64" i="26" s="1"/>
  <c r="D64" i="26"/>
  <c r="AP63" i="26"/>
  <c r="H63" i="26"/>
  <c r="R63" i="26" s="1"/>
  <c r="D63" i="26"/>
  <c r="AP62" i="26"/>
  <c r="H62" i="26"/>
  <c r="D62" i="26"/>
  <c r="AP61" i="26"/>
  <c r="H61" i="26"/>
  <c r="D61" i="26"/>
  <c r="S61" i="26" s="1"/>
  <c r="AP60" i="26"/>
  <c r="H60" i="26"/>
  <c r="D60" i="26"/>
  <c r="AP59" i="26"/>
  <c r="H59" i="26"/>
  <c r="D59" i="26"/>
  <c r="S59" i="26" s="1"/>
  <c r="AP58" i="26"/>
  <c r="H58" i="26"/>
  <c r="D58" i="26"/>
  <c r="AP57" i="26"/>
  <c r="H57" i="26"/>
  <c r="D57" i="26"/>
  <c r="AP56" i="26"/>
  <c r="H56" i="26"/>
  <c r="R56" i="26" s="1"/>
  <c r="D56" i="26"/>
  <c r="AP55" i="26"/>
  <c r="H55" i="26"/>
  <c r="D55" i="26"/>
  <c r="AP54" i="26"/>
  <c r="H54" i="26"/>
  <c r="D54" i="26"/>
  <c r="AP53" i="26"/>
  <c r="H53" i="26"/>
  <c r="D53" i="26"/>
  <c r="AP52" i="26"/>
  <c r="H52" i="26"/>
  <c r="D52" i="26"/>
  <c r="AP51" i="26"/>
  <c r="H51" i="26"/>
  <c r="D51" i="26"/>
  <c r="S51" i="26" s="1"/>
  <c r="AP50" i="26"/>
  <c r="H50" i="26"/>
  <c r="D50" i="26"/>
  <c r="AP49" i="26"/>
  <c r="H49" i="26"/>
  <c r="D49" i="26"/>
  <c r="AP48" i="26"/>
  <c r="H48" i="26"/>
  <c r="R48" i="26" s="1"/>
  <c r="D48" i="26"/>
  <c r="AP47" i="26"/>
  <c r="H47" i="26"/>
  <c r="D47" i="26"/>
  <c r="S47" i="26" s="1"/>
  <c r="AP46" i="26"/>
  <c r="H46" i="26"/>
  <c r="D46" i="26"/>
  <c r="AP45" i="26"/>
  <c r="H45" i="26"/>
  <c r="R45" i="26" s="1"/>
  <c r="D45" i="26"/>
  <c r="AP44" i="26"/>
  <c r="H44" i="26"/>
  <c r="D44" i="26"/>
  <c r="AP43" i="26"/>
  <c r="H43" i="26"/>
  <c r="D43" i="26"/>
  <c r="AP42" i="26"/>
  <c r="H42" i="26"/>
  <c r="D42" i="26"/>
  <c r="S42" i="26" s="1"/>
  <c r="AP41" i="26"/>
  <c r="H41" i="26"/>
  <c r="D41" i="26"/>
  <c r="AP40" i="26"/>
  <c r="H40" i="26"/>
  <c r="D40" i="26"/>
  <c r="AP39" i="26"/>
  <c r="H39" i="26"/>
  <c r="D39" i="26"/>
  <c r="AP38" i="26"/>
  <c r="H38" i="26"/>
  <c r="D38" i="26"/>
  <c r="AP37" i="26"/>
  <c r="H37" i="26"/>
  <c r="D37" i="26"/>
  <c r="AP36" i="26"/>
  <c r="H36" i="26"/>
  <c r="D36" i="26"/>
  <c r="P36" i="26" s="1"/>
  <c r="Q36" i="26" s="1"/>
  <c r="AP35" i="26"/>
  <c r="H35" i="26"/>
  <c r="D35" i="26"/>
  <c r="AP34" i="26"/>
  <c r="H34" i="26"/>
  <c r="D34" i="26"/>
  <c r="AP33" i="26"/>
  <c r="H33" i="26"/>
  <c r="D33" i="26"/>
  <c r="AP32" i="26"/>
  <c r="H32" i="26"/>
  <c r="D32" i="26"/>
  <c r="AP31" i="26"/>
  <c r="H31" i="26"/>
  <c r="D31" i="26"/>
  <c r="AP30" i="26"/>
  <c r="H30" i="26"/>
  <c r="D30" i="26"/>
  <c r="AP29" i="26"/>
  <c r="H29" i="26"/>
  <c r="D29" i="26"/>
  <c r="S29" i="26" s="1"/>
  <c r="AP28" i="26"/>
  <c r="H28" i="26"/>
  <c r="D28" i="26"/>
  <c r="AP27" i="26"/>
  <c r="H27" i="26"/>
  <c r="D27" i="26"/>
  <c r="S27" i="26" s="1"/>
  <c r="AP26" i="26"/>
  <c r="H26" i="26"/>
  <c r="D26" i="26"/>
  <c r="AP25" i="26"/>
  <c r="H25" i="26"/>
  <c r="D25" i="26"/>
  <c r="S25" i="26" s="1"/>
  <c r="AP24" i="26"/>
  <c r="H24" i="26"/>
  <c r="D24" i="26"/>
  <c r="AP23" i="26"/>
  <c r="H23" i="26"/>
  <c r="D23" i="26"/>
  <c r="AP22" i="26"/>
  <c r="H22" i="26"/>
  <c r="D22" i="26"/>
  <c r="AP21" i="26"/>
  <c r="H21" i="26"/>
  <c r="P21" i="26" s="1"/>
  <c r="D21" i="26"/>
  <c r="AP20" i="26"/>
  <c r="R20" i="26"/>
  <c r="H20" i="26"/>
  <c r="D20" i="26"/>
  <c r="AP19" i="26"/>
  <c r="H19" i="26"/>
  <c r="D19" i="26"/>
  <c r="S19" i="26" s="1"/>
  <c r="AP18" i="26"/>
  <c r="H18" i="26"/>
  <c r="D18" i="26"/>
  <c r="AP17" i="26"/>
  <c r="H17" i="26"/>
  <c r="D17" i="26"/>
  <c r="AP16" i="26"/>
  <c r="S16" i="26"/>
  <c r="H16" i="26"/>
  <c r="D16" i="26"/>
  <c r="AP15" i="26"/>
  <c r="H15" i="26"/>
  <c r="D15" i="26"/>
  <c r="R15" i="26" s="1"/>
  <c r="AP14" i="26"/>
  <c r="H14" i="26"/>
  <c r="D14" i="26"/>
  <c r="AP13" i="26"/>
  <c r="H13" i="26"/>
  <c r="D13" i="26"/>
  <c r="R13" i="26" s="1"/>
  <c r="AP12" i="26"/>
  <c r="H12" i="26"/>
  <c r="S12" i="26" s="1"/>
  <c r="D12" i="26"/>
  <c r="AP11" i="26"/>
  <c r="H11" i="26"/>
  <c r="D11" i="26"/>
  <c r="AP10" i="26"/>
  <c r="H10" i="26"/>
  <c r="D10" i="26"/>
  <c r="AP9" i="26"/>
  <c r="H9" i="26"/>
  <c r="D9" i="26"/>
  <c r="AP8" i="26"/>
  <c r="H8" i="26"/>
  <c r="D8" i="26"/>
  <c r="AP7" i="26"/>
  <c r="H7" i="26"/>
  <c r="D7" i="26"/>
  <c r="P7" i="26" s="1"/>
  <c r="AP6" i="26"/>
  <c r="H6" i="26"/>
  <c r="D6" i="26"/>
  <c r="AP5" i="26"/>
  <c r="H5" i="26"/>
  <c r="D5" i="26"/>
  <c r="AP4" i="26"/>
  <c r="H4" i="26"/>
  <c r="D4" i="26"/>
  <c r="P4" i="26" s="1"/>
  <c r="Q4" i="26" s="1"/>
  <c r="Z44" i="27" l="1"/>
  <c r="AB31" i="27"/>
  <c r="AL31" i="27" s="1"/>
  <c r="Z10" i="27"/>
  <c r="Z55" i="27"/>
  <c r="Z30" i="27"/>
  <c r="Z46" i="27"/>
  <c r="U12" i="27"/>
  <c r="U42" i="27"/>
  <c r="AB42" i="27" s="1"/>
  <c r="AL42" i="27" s="1"/>
  <c r="Z18" i="27"/>
  <c r="Z54" i="27"/>
  <c r="U8" i="27"/>
  <c r="AB8" i="27" s="1"/>
  <c r="AL8" i="27" s="1"/>
  <c r="U26" i="27"/>
  <c r="AB26" i="27" s="1"/>
  <c r="AL26" i="27" s="1"/>
  <c r="AB12" i="27"/>
  <c r="AL12" i="27" s="1"/>
  <c r="Z19" i="27"/>
  <c r="U19" i="27"/>
  <c r="AB19" i="27" s="1"/>
  <c r="P8" i="26"/>
  <c r="P16" i="26"/>
  <c r="Q16" i="26" s="1"/>
  <c r="P43" i="26"/>
  <c r="S55" i="26"/>
  <c r="P68" i="26"/>
  <c r="Q68" i="26" s="1"/>
  <c r="S31" i="26"/>
  <c r="S53" i="26"/>
  <c r="R24" i="26"/>
  <c r="S44" i="26"/>
  <c r="S6" i="26"/>
  <c r="P31" i="26"/>
  <c r="Q31" i="26" s="1"/>
  <c r="P51" i="26"/>
  <c r="R53" i="26"/>
  <c r="P56" i="26"/>
  <c r="Q56" i="26" s="1"/>
  <c r="S9" i="26"/>
  <c r="P17" i="26"/>
  <c r="R29" i="26"/>
  <c r="R31" i="26"/>
  <c r="R39" i="26"/>
  <c r="R51" i="26"/>
  <c r="S67" i="26"/>
  <c r="P27" i="26"/>
  <c r="Q27" i="26" s="1"/>
  <c r="S37" i="26"/>
  <c r="P47" i="26"/>
  <c r="Q47" i="26" s="1"/>
  <c r="S30" i="26"/>
  <c r="S40" i="26"/>
  <c r="R47" i="26"/>
  <c r="P37" i="26"/>
  <c r="Q37" i="26" s="1"/>
  <c r="R43" i="26"/>
  <c r="R64" i="26"/>
  <c r="P6" i="26"/>
  <c r="P12" i="26"/>
  <c r="Q12" i="26" s="1"/>
  <c r="S13" i="26"/>
  <c r="S32" i="26"/>
  <c r="P34" i="26"/>
  <c r="S48" i="26"/>
  <c r="S50" i="26"/>
  <c r="S52" i="26"/>
  <c r="S63" i="26"/>
  <c r="P30" i="26"/>
  <c r="Q30" i="26" s="1"/>
  <c r="P67" i="26"/>
  <c r="Q67" i="26" s="1"/>
  <c r="S15" i="26"/>
  <c r="R68" i="26"/>
  <c r="R6" i="26"/>
  <c r="Q8" i="26"/>
  <c r="R12" i="26"/>
  <c r="P20" i="26"/>
  <c r="P32" i="26"/>
  <c r="Q32" i="26" s="1"/>
  <c r="R34" i="26"/>
  <c r="R36" i="26"/>
  <c r="T36" i="26" s="1"/>
  <c r="P48" i="26"/>
  <c r="Q48" i="26" s="1"/>
  <c r="R67" i="26"/>
  <c r="R4" i="26"/>
  <c r="S24" i="26"/>
  <c r="R32" i="26"/>
  <c r="S36" i="26"/>
  <c r="P40" i="26"/>
  <c r="P59" i="26"/>
  <c r="Q59" i="26" s="1"/>
  <c r="T59" i="26" s="1"/>
  <c r="R61" i="26"/>
  <c r="P69" i="26"/>
  <c r="Q69" i="26" s="1"/>
  <c r="P13" i="26"/>
  <c r="R9" i="26"/>
  <c r="T9" i="26" s="1"/>
  <c r="R11" i="26"/>
  <c r="R16" i="26"/>
  <c r="Q20" i="26"/>
  <c r="S39" i="26"/>
  <c r="R40" i="26"/>
  <c r="S43" i="26"/>
  <c r="S45" i="26"/>
  <c r="R55" i="26"/>
  <c r="R59" i="26"/>
  <c r="S64" i="26"/>
  <c r="S66" i="26"/>
  <c r="S68" i="26"/>
  <c r="S7" i="26"/>
  <c r="P9" i="26"/>
  <c r="Q9" i="26" s="1"/>
  <c r="S11" i="26"/>
  <c r="R19" i="26"/>
  <c r="S20" i="26"/>
  <c r="R23" i="26"/>
  <c r="R27" i="26"/>
  <c r="P39" i="26"/>
  <c r="Q39" i="26" s="1"/>
  <c r="T39" i="26" s="1"/>
  <c r="S56" i="26"/>
  <c r="S58" i="26"/>
  <c r="S60" i="26"/>
  <c r="Z5" i="27"/>
  <c r="U5" i="27"/>
  <c r="AB5" i="27" s="1"/>
  <c r="AL5" i="27" s="1"/>
  <c r="Z28" i="27"/>
  <c r="Z7" i="27"/>
  <c r="U49" i="27"/>
  <c r="AB49" i="27" s="1"/>
  <c r="Z49" i="27"/>
  <c r="U57" i="27"/>
  <c r="AB57" i="27" s="1"/>
  <c r="Z57" i="27"/>
  <c r="U59" i="27"/>
  <c r="AB59" i="27" s="1"/>
  <c r="Z59" i="27"/>
  <c r="AL54" i="27"/>
  <c r="AA54" i="27"/>
  <c r="AO54" i="27"/>
  <c r="AL46" i="27"/>
  <c r="AA46" i="27"/>
  <c r="AO46" i="27"/>
  <c r="U35" i="27"/>
  <c r="AB35" i="27" s="1"/>
  <c r="AL35" i="27" s="1"/>
  <c r="U69" i="27"/>
  <c r="AB69" i="27" s="1"/>
  <c r="AL69" i="27" s="1"/>
  <c r="U38" i="27"/>
  <c r="AB38" i="27" s="1"/>
  <c r="Z38" i="27"/>
  <c r="Z9" i="27"/>
  <c r="U9" i="27"/>
  <c r="AB9" i="27" s="1"/>
  <c r="AL9" i="27" s="1"/>
  <c r="AA41" i="27"/>
  <c r="Z70" i="27"/>
  <c r="U70" i="27"/>
  <c r="AB70" i="27" s="1"/>
  <c r="AL70" i="27" s="1"/>
  <c r="AA65" i="27"/>
  <c r="AA58" i="27"/>
  <c r="AA42" i="27"/>
  <c r="AA25" i="27"/>
  <c r="AA21" i="27"/>
  <c r="AA17" i="27"/>
  <c r="AA15" i="27"/>
  <c r="AA16" i="27"/>
  <c r="AA27" i="27"/>
  <c r="AA7" i="27"/>
  <c r="AA68" i="27"/>
  <c r="AA22" i="27"/>
  <c r="AA60" i="27"/>
  <c r="AA18" i="27"/>
  <c r="AA43" i="27"/>
  <c r="AA20" i="27"/>
  <c r="AA44" i="27"/>
  <c r="AA62" i="27"/>
  <c r="Z33" i="27"/>
  <c r="U33" i="27"/>
  <c r="AB33" i="27" s="1"/>
  <c r="AL33" i="27" s="1"/>
  <c r="AA37" i="27"/>
  <c r="AA53" i="27"/>
  <c r="AA51" i="27"/>
  <c r="AA63" i="27"/>
  <c r="AA12" i="27"/>
  <c r="U48" i="27"/>
  <c r="AB48" i="27" s="1"/>
  <c r="AL48" i="27" s="1"/>
  <c r="Z48" i="27"/>
  <c r="AA8" i="27"/>
  <c r="AO11" i="27"/>
  <c r="AA4" i="27"/>
  <c r="AA13" i="27"/>
  <c r="U47" i="27"/>
  <c r="AB47" i="27" s="1"/>
  <c r="AL47" i="27" s="1"/>
  <c r="Z47" i="27"/>
  <c r="U39" i="27"/>
  <c r="AB39" i="27" s="1"/>
  <c r="AL39" i="27" s="1"/>
  <c r="Z39" i="27"/>
  <c r="AA28" i="27"/>
  <c r="AA10" i="27"/>
  <c r="U34" i="27"/>
  <c r="AB34" i="27" s="1"/>
  <c r="AL34" i="27" s="1"/>
  <c r="Z34" i="27"/>
  <c r="Z29" i="27"/>
  <c r="U29" i="27"/>
  <c r="AB29" i="27" s="1"/>
  <c r="AL29" i="27" s="1"/>
  <c r="Z23" i="27"/>
  <c r="U23" i="27"/>
  <c r="AB23" i="27" s="1"/>
  <c r="AL23" i="27" s="1"/>
  <c r="AA31" i="27"/>
  <c r="U24" i="27"/>
  <c r="AB24" i="27" s="1"/>
  <c r="AL24" i="27" s="1"/>
  <c r="Z24" i="27"/>
  <c r="U32" i="27"/>
  <c r="AB32" i="27" s="1"/>
  <c r="AL32" i="27" s="1"/>
  <c r="Z32" i="27"/>
  <c r="U14" i="27"/>
  <c r="AB14" i="27" s="1"/>
  <c r="AL14" i="27" s="1"/>
  <c r="Z14" i="27"/>
  <c r="AA36" i="27"/>
  <c r="U64" i="27"/>
  <c r="AB64" i="27" s="1"/>
  <c r="AL64" i="27" s="1"/>
  <c r="Z64" i="27"/>
  <c r="AO67" i="27"/>
  <c r="U56" i="27"/>
  <c r="AB56" i="27" s="1"/>
  <c r="AL56" i="27" s="1"/>
  <c r="Z56" i="27"/>
  <c r="U45" i="27"/>
  <c r="AB45" i="27" s="1"/>
  <c r="AL45" i="27" s="1"/>
  <c r="Z45" i="27"/>
  <c r="U61" i="27"/>
  <c r="AB61" i="27" s="1"/>
  <c r="AL61" i="27" s="1"/>
  <c r="Z61" i="27"/>
  <c r="U50" i="27"/>
  <c r="AB50" i="27" s="1"/>
  <c r="AL50" i="27" s="1"/>
  <c r="Z50" i="27"/>
  <c r="AA30" i="27"/>
  <c r="U66" i="27"/>
  <c r="AB66" i="27" s="1"/>
  <c r="AL66" i="27" s="1"/>
  <c r="Z66" i="27"/>
  <c r="AA5" i="27"/>
  <c r="Z6" i="27"/>
  <c r="U6" i="27"/>
  <c r="AB6" i="27" s="1"/>
  <c r="AL6" i="27" s="1"/>
  <c r="U40" i="27"/>
  <c r="AB40" i="27" s="1"/>
  <c r="AL40" i="27" s="1"/>
  <c r="Z40" i="27"/>
  <c r="AA52" i="27"/>
  <c r="AA55" i="27"/>
  <c r="P5" i="26"/>
  <c r="Q5" i="26" s="1"/>
  <c r="S33" i="26"/>
  <c r="R33" i="26"/>
  <c r="P33" i="26"/>
  <c r="Q33" i="26" s="1"/>
  <c r="S46" i="26"/>
  <c r="R46" i="26"/>
  <c r="P46" i="26"/>
  <c r="S18" i="26"/>
  <c r="R18" i="26"/>
  <c r="P18" i="26"/>
  <c r="Q18" i="26" s="1"/>
  <c r="S4" i="26"/>
  <c r="T4" i="26" s="1"/>
  <c r="S49" i="26"/>
  <c r="R49" i="26"/>
  <c r="P49" i="26"/>
  <c r="Q49" i="26" s="1"/>
  <c r="S5" i="26"/>
  <c r="R7" i="26"/>
  <c r="P11" i="26"/>
  <c r="Q11" i="26" s="1"/>
  <c r="R17" i="26"/>
  <c r="Q28" i="26"/>
  <c r="S35" i="26"/>
  <c r="R35" i="26"/>
  <c r="P35" i="26"/>
  <c r="Q35" i="26" s="1"/>
  <c r="Q43" i="26"/>
  <c r="T43" i="26" s="1"/>
  <c r="Q64" i="26"/>
  <c r="S10" i="26"/>
  <c r="R10" i="26"/>
  <c r="P10" i="26"/>
  <c r="S28" i="26"/>
  <c r="R28" i="26"/>
  <c r="P28" i="26"/>
  <c r="R8" i="26"/>
  <c r="T16" i="26"/>
  <c r="S17" i="26"/>
  <c r="Q17" i="26"/>
  <c r="T17" i="26" s="1"/>
  <c r="Q40" i="26"/>
  <c r="S54" i="26"/>
  <c r="R54" i="26"/>
  <c r="P54" i="26"/>
  <c r="Q54" i="26" s="1"/>
  <c r="T54" i="26" s="1"/>
  <c r="S57" i="26"/>
  <c r="R57" i="26"/>
  <c r="T57" i="26" s="1"/>
  <c r="P57" i="26"/>
  <c r="Q57" i="26" s="1"/>
  <c r="S21" i="26"/>
  <c r="Q21" i="26"/>
  <c r="S22" i="26"/>
  <c r="R22" i="26"/>
  <c r="P22" i="26"/>
  <c r="Q22" i="26" s="1"/>
  <c r="Q7" i="26"/>
  <c r="Q26" i="26"/>
  <c r="R26" i="26"/>
  <c r="S38" i="26"/>
  <c r="R38" i="26"/>
  <c r="P38" i="26"/>
  <c r="Q38" i="26" s="1"/>
  <c r="Q51" i="26"/>
  <c r="T51" i="26" s="1"/>
  <c r="S62" i="26"/>
  <c r="R62" i="26"/>
  <c r="P62" i="26"/>
  <c r="S65" i="26"/>
  <c r="R65" i="26"/>
  <c r="P65" i="26"/>
  <c r="Q65" i="26" s="1"/>
  <c r="S8" i="26"/>
  <c r="S14" i="26"/>
  <c r="R14" i="26"/>
  <c r="P14" i="26"/>
  <c r="Q14" i="26" s="1"/>
  <c r="R5" i="26"/>
  <c r="Q6" i="26"/>
  <c r="Q13" i="26"/>
  <c r="T13" i="26" s="1"/>
  <c r="R21" i="26"/>
  <c r="P26" i="26"/>
  <c r="S41" i="26"/>
  <c r="R41" i="26"/>
  <c r="P41" i="26"/>
  <c r="Q41" i="26" s="1"/>
  <c r="S23" i="26"/>
  <c r="S26" i="26"/>
  <c r="P29" i="26"/>
  <c r="R37" i="26"/>
  <c r="T37" i="26" s="1"/>
  <c r="R42" i="26"/>
  <c r="P45" i="26"/>
  <c r="T47" i="26"/>
  <c r="R50" i="26"/>
  <c r="P53" i="26"/>
  <c r="R58" i="26"/>
  <c r="P61" i="26"/>
  <c r="R66" i="26"/>
  <c r="T31" i="26"/>
  <c r="P23" i="26"/>
  <c r="P25" i="26"/>
  <c r="Q25" i="26" s="1"/>
  <c r="P44" i="26"/>
  <c r="Q44" i="26" s="1"/>
  <c r="P52" i="26"/>
  <c r="Q52" i="26" s="1"/>
  <c r="P60" i="26"/>
  <c r="Q60" i="26" s="1"/>
  <c r="P15" i="26"/>
  <c r="P19" i="26"/>
  <c r="P24" i="26"/>
  <c r="R30" i="26"/>
  <c r="S34" i="26"/>
  <c r="R44" i="26"/>
  <c r="R52" i="26"/>
  <c r="P55" i="26"/>
  <c r="Q55" i="26" s="1"/>
  <c r="R60" i="26"/>
  <c r="P63" i="26"/>
  <c r="Q63" i="26" s="1"/>
  <c r="R25" i="26"/>
  <c r="Q34" i="26"/>
  <c r="P42" i="26"/>
  <c r="T44" i="26"/>
  <c r="P50" i="26"/>
  <c r="P58" i="26"/>
  <c r="Q58" i="26" s="1"/>
  <c r="P66" i="26"/>
  <c r="R69" i="26"/>
  <c r="T69" i="26" s="1"/>
  <c r="P70" i="26"/>
  <c r="Q70" i="26"/>
  <c r="R70" i="26"/>
  <c r="AP43" i="25"/>
  <c r="H43" i="25"/>
  <c r="D43" i="25"/>
  <c r="D4" i="25"/>
  <c r="AO69" i="27" l="1"/>
  <c r="AL19" i="27"/>
  <c r="AO19" i="27"/>
  <c r="AA19" i="27"/>
  <c r="AA69" i="27"/>
  <c r="AA26" i="27"/>
  <c r="T8" i="26"/>
  <c r="T64" i="26"/>
  <c r="Z64" i="26" s="1"/>
  <c r="T20" i="26"/>
  <c r="T12" i="26"/>
  <c r="T18" i="26"/>
  <c r="T56" i="26"/>
  <c r="U56" i="26" s="1"/>
  <c r="T26" i="26"/>
  <c r="T40" i="26"/>
  <c r="U40" i="26" s="1"/>
  <c r="T48" i="26"/>
  <c r="T68" i="26"/>
  <c r="U68" i="26" s="1"/>
  <c r="AB68" i="26" s="1"/>
  <c r="T27" i="26"/>
  <c r="U36" i="26"/>
  <c r="AB36" i="26" s="1"/>
  <c r="Z36" i="26"/>
  <c r="Z20" i="26"/>
  <c r="U20" i="26"/>
  <c r="AB20" i="26" s="1"/>
  <c r="AL20" i="26" s="1"/>
  <c r="T67" i="26"/>
  <c r="U67" i="26" s="1"/>
  <c r="AB67" i="26" s="1"/>
  <c r="T35" i="26"/>
  <c r="T62" i="26"/>
  <c r="U62" i="26" s="1"/>
  <c r="T70" i="26"/>
  <c r="Z70" i="26" s="1"/>
  <c r="T30" i="26"/>
  <c r="Q62" i="26"/>
  <c r="T32" i="26"/>
  <c r="T7" i="26"/>
  <c r="U7" i="26" s="1"/>
  <c r="AB7" i="26" s="1"/>
  <c r="T60" i="26"/>
  <c r="Z60" i="26" s="1"/>
  <c r="T6" i="26"/>
  <c r="Z6" i="26" s="1"/>
  <c r="Q46" i="26"/>
  <c r="T46" i="26" s="1"/>
  <c r="T28" i="26"/>
  <c r="Z28" i="26" s="1"/>
  <c r="T5" i="26"/>
  <c r="T21" i="26"/>
  <c r="T65" i="26"/>
  <c r="U65" i="26" s="1"/>
  <c r="AB65" i="26" s="1"/>
  <c r="AL49" i="27"/>
  <c r="AA49" i="27"/>
  <c r="AO49" i="27"/>
  <c r="AL57" i="27"/>
  <c r="AA57" i="27"/>
  <c r="AO57" i="27"/>
  <c r="AL59" i="27"/>
  <c r="AA59" i="27"/>
  <c r="AA35" i="27"/>
  <c r="AL38" i="27"/>
  <c r="AA38" i="27"/>
  <c r="AO38" i="27"/>
  <c r="AA66" i="27"/>
  <c r="AA9" i="27"/>
  <c r="AA33" i="27"/>
  <c r="AA24" i="27"/>
  <c r="AA6" i="27"/>
  <c r="AA45" i="27"/>
  <c r="AA29" i="27"/>
  <c r="AO30" i="27"/>
  <c r="AA48" i="27"/>
  <c r="AO27" i="27"/>
  <c r="AO36" i="27"/>
  <c r="AO37" i="27"/>
  <c r="AO18" i="27"/>
  <c r="AA61" i="27"/>
  <c r="AA32" i="27"/>
  <c r="AO42" i="27"/>
  <c r="AO51" i="27"/>
  <c r="AO60" i="27"/>
  <c r="AO5" i="27"/>
  <c r="AO35" i="27"/>
  <c r="AO26" i="27"/>
  <c r="AO28" i="27"/>
  <c r="AO55" i="27"/>
  <c r="AA34" i="27"/>
  <c r="AO68" i="27"/>
  <c r="AA50" i="27"/>
  <c r="AA39" i="27"/>
  <c r="AO13" i="27"/>
  <c r="AO17" i="27"/>
  <c r="AA70" i="27"/>
  <c r="AO52" i="27"/>
  <c r="AO8" i="27"/>
  <c r="AO12" i="27"/>
  <c r="AO44" i="27"/>
  <c r="AO20" i="27"/>
  <c r="AO16" i="27"/>
  <c r="AO58" i="27"/>
  <c r="AA23" i="27"/>
  <c r="AO10" i="27"/>
  <c r="AA47" i="27"/>
  <c r="AO63" i="27"/>
  <c r="AO53" i="27"/>
  <c r="AO43" i="27"/>
  <c r="AO7" i="27"/>
  <c r="AO15" i="27"/>
  <c r="AO21" i="27"/>
  <c r="AO41" i="27"/>
  <c r="AA56" i="27"/>
  <c r="AO62" i="27"/>
  <c r="AA64" i="27"/>
  <c r="AA40" i="27"/>
  <c r="AO4" i="27"/>
  <c r="AO22" i="27"/>
  <c r="AO25" i="27"/>
  <c r="AO65" i="27"/>
  <c r="AA14" i="27"/>
  <c r="AO31" i="27"/>
  <c r="U60" i="26"/>
  <c r="U48" i="26"/>
  <c r="AB48" i="26" s="1"/>
  <c r="Z48" i="26"/>
  <c r="U6" i="26"/>
  <c r="AB6" i="26" s="1"/>
  <c r="U51" i="26"/>
  <c r="AB51" i="26"/>
  <c r="Z51" i="26"/>
  <c r="Z8" i="26"/>
  <c r="U8" i="26"/>
  <c r="AB8" i="26" s="1"/>
  <c r="U43" i="26"/>
  <c r="AB43" i="26" s="1"/>
  <c r="Z43" i="26"/>
  <c r="U54" i="26"/>
  <c r="AB54" i="26" s="1"/>
  <c r="Z54" i="26"/>
  <c r="Z4" i="26"/>
  <c r="U4" i="26"/>
  <c r="AB4" i="26" s="1"/>
  <c r="U17" i="26"/>
  <c r="AB17" i="26" s="1"/>
  <c r="Z17" i="26"/>
  <c r="U30" i="26"/>
  <c r="AB30" i="26" s="1"/>
  <c r="Z30" i="26"/>
  <c r="U28" i="26"/>
  <c r="AB28" i="26" s="1"/>
  <c r="U37" i="26"/>
  <c r="AB37" i="26" s="1"/>
  <c r="Z37" i="26"/>
  <c r="U21" i="26"/>
  <c r="AB21" i="26" s="1"/>
  <c r="Z21" i="26"/>
  <c r="U35" i="26"/>
  <c r="AB35" i="26" s="1"/>
  <c r="Z35" i="26"/>
  <c r="AA20" i="26"/>
  <c r="U13" i="26"/>
  <c r="AB13" i="26" s="1"/>
  <c r="Z13" i="26"/>
  <c r="Z5" i="26"/>
  <c r="U5" i="26"/>
  <c r="AB5" i="26" s="1"/>
  <c r="U26" i="26"/>
  <c r="AB26" i="26"/>
  <c r="Z26" i="26"/>
  <c r="U57" i="26"/>
  <c r="AB57" i="26" s="1"/>
  <c r="Z57" i="26"/>
  <c r="U44" i="26"/>
  <c r="AB44" i="26" s="1"/>
  <c r="Z44" i="26"/>
  <c r="Q23" i="26"/>
  <c r="T23" i="26" s="1"/>
  <c r="T55" i="26"/>
  <c r="Q29" i="26"/>
  <c r="T29" i="26" s="1"/>
  <c r="Z7" i="26"/>
  <c r="Q10" i="26"/>
  <c r="T10" i="26" s="1"/>
  <c r="U64" i="26"/>
  <c r="AB64" i="26" s="1"/>
  <c r="Z31" i="26"/>
  <c r="U31" i="26"/>
  <c r="AB31" i="26" s="1"/>
  <c r="T25" i="26"/>
  <c r="T41" i="26"/>
  <c r="U9" i="26"/>
  <c r="AB9" i="26" s="1"/>
  <c r="Z9" i="26"/>
  <c r="Z18" i="26"/>
  <c r="U18" i="26"/>
  <c r="AB18" i="26" s="1"/>
  <c r="Q24" i="26"/>
  <c r="T24" i="26" s="1"/>
  <c r="T33" i="26"/>
  <c r="U47" i="26"/>
  <c r="AB47" i="26" s="1"/>
  <c r="Z47" i="26"/>
  <c r="Q45" i="26"/>
  <c r="T45" i="26" s="1"/>
  <c r="Z12" i="26"/>
  <c r="U12" i="26"/>
  <c r="AB12" i="26" s="1"/>
  <c r="Q15" i="26"/>
  <c r="T15" i="26" s="1"/>
  <c r="U27" i="26"/>
  <c r="AB27" i="26" s="1"/>
  <c r="Z27" i="26"/>
  <c r="Q50" i="26"/>
  <c r="T50" i="26" s="1"/>
  <c r="T63" i="26"/>
  <c r="T22" i="26"/>
  <c r="T38" i="26"/>
  <c r="Z16" i="26"/>
  <c r="U16" i="26"/>
  <c r="AB16" i="26" s="1"/>
  <c r="Q19" i="26"/>
  <c r="T19" i="26" s="1"/>
  <c r="T11" i="26"/>
  <c r="T49" i="26"/>
  <c r="Z65" i="26"/>
  <c r="Z69" i="26"/>
  <c r="U69" i="26"/>
  <c r="AB69" i="26" s="1"/>
  <c r="Q61" i="26"/>
  <c r="T61" i="26"/>
  <c r="T14" i="26"/>
  <c r="Z68" i="26"/>
  <c r="U59" i="26"/>
  <c r="AB59" i="26" s="1"/>
  <c r="Z59" i="26"/>
  <c r="Q53" i="26"/>
  <c r="T53" i="26" s="1"/>
  <c r="T34" i="26"/>
  <c r="T58" i="26"/>
  <c r="U39" i="26"/>
  <c r="AB39" i="26" s="1"/>
  <c r="Z39" i="26"/>
  <c r="T52" i="26"/>
  <c r="Q66" i="26"/>
  <c r="T66" i="26" s="1"/>
  <c r="Q42" i="26"/>
  <c r="T42" i="26" s="1"/>
  <c r="R43" i="25"/>
  <c r="P43" i="25"/>
  <c r="Q43" i="25" s="1"/>
  <c r="T43" i="25" s="1"/>
  <c r="S43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7" i="25"/>
  <c r="D26" i="25"/>
  <c r="D25" i="25"/>
  <c r="D19" i="25"/>
  <c r="D18" i="25"/>
  <c r="D17" i="25"/>
  <c r="D12" i="25"/>
  <c r="D11" i="25"/>
  <c r="D6" i="25"/>
  <c r="D5" i="25"/>
  <c r="Z56" i="26" l="1"/>
  <c r="Z62" i="26"/>
  <c r="Z40" i="26"/>
  <c r="AB56" i="26"/>
  <c r="AB40" i="26"/>
  <c r="AB60" i="26"/>
  <c r="AL60" i="26" s="1"/>
  <c r="Z67" i="26"/>
  <c r="AB62" i="26"/>
  <c r="AH62" i="26" s="1"/>
  <c r="U46" i="26"/>
  <c r="AB46" i="26" s="1"/>
  <c r="AA46" i="26" s="1"/>
  <c r="Z46" i="26"/>
  <c r="AA36" i="26"/>
  <c r="AL36" i="26"/>
  <c r="AH36" i="26"/>
  <c r="U70" i="26"/>
  <c r="AB70" i="26" s="1"/>
  <c r="AA70" i="26" s="1"/>
  <c r="AH20" i="26"/>
  <c r="U32" i="26"/>
  <c r="AB32" i="26" s="1"/>
  <c r="Z32" i="26"/>
  <c r="AO32" i="27"/>
  <c r="AO40" i="27"/>
  <c r="AO29" i="27"/>
  <c r="AO6" i="27"/>
  <c r="AO9" i="27"/>
  <c r="AO14" i="27"/>
  <c r="AO70" i="27"/>
  <c r="AO39" i="27"/>
  <c r="AO61" i="27"/>
  <c r="AO64" i="27"/>
  <c r="AO23" i="27"/>
  <c r="AO48" i="27"/>
  <c r="AO24" i="27"/>
  <c r="AO66" i="27"/>
  <c r="AO50" i="27"/>
  <c r="AO47" i="27"/>
  <c r="AO34" i="27"/>
  <c r="AO45" i="27"/>
  <c r="AO56" i="27"/>
  <c r="AO33" i="27"/>
  <c r="AH68" i="26"/>
  <c r="AA68" i="26"/>
  <c r="AL68" i="26"/>
  <c r="Z10" i="26"/>
  <c r="U10" i="26"/>
  <c r="AB10" i="26" s="1"/>
  <c r="AH35" i="26"/>
  <c r="AA35" i="26"/>
  <c r="AL35" i="26"/>
  <c r="AH30" i="26"/>
  <c r="AL30" i="26"/>
  <c r="AA30" i="26"/>
  <c r="AL8" i="26"/>
  <c r="AA8" i="26"/>
  <c r="AH8" i="26"/>
  <c r="AL9" i="26"/>
  <c r="AH9" i="26"/>
  <c r="AA9" i="26"/>
  <c r="U45" i="26"/>
  <c r="AB45" i="26" s="1"/>
  <c r="Z45" i="26"/>
  <c r="AH44" i="26"/>
  <c r="AA44" i="26"/>
  <c r="AL44" i="26"/>
  <c r="AL21" i="26"/>
  <c r="AH21" i="26"/>
  <c r="AA21" i="26"/>
  <c r="AH48" i="26"/>
  <c r="AA48" i="26"/>
  <c r="AL48" i="26"/>
  <c r="AH31" i="26"/>
  <c r="AA31" i="26"/>
  <c r="AL31" i="26"/>
  <c r="U42" i="26"/>
  <c r="AB42" i="26" s="1"/>
  <c r="Z42" i="26"/>
  <c r="AH47" i="26"/>
  <c r="AA47" i="26"/>
  <c r="AL47" i="26"/>
  <c r="U29" i="26"/>
  <c r="AB29" i="26" s="1"/>
  <c r="Z29" i="26"/>
  <c r="AH46" i="26"/>
  <c r="AL46" i="26"/>
  <c r="AA37" i="26"/>
  <c r="AL37" i="26"/>
  <c r="AH37" i="26"/>
  <c r="AL17" i="26"/>
  <c r="AH17" i="26"/>
  <c r="AA17" i="26"/>
  <c r="AH39" i="26"/>
  <c r="AA39" i="26"/>
  <c r="AL39" i="26"/>
  <c r="U53" i="26"/>
  <c r="AB53" i="26" s="1"/>
  <c r="Z53" i="26"/>
  <c r="AH18" i="26"/>
  <c r="AA18" i="26"/>
  <c r="AL18" i="26"/>
  <c r="AA4" i="26"/>
  <c r="AH4" i="26"/>
  <c r="AL4" i="26"/>
  <c r="AH65" i="26"/>
  <c r="AA65" i="26"/>
  <c r="AL65" i="26"/>
  <c r="AH67" i="26"/>
  <c r="AA67" i="26"/>
  <c r="AL67" i="26"/>
  <c r="U24" i="26"/>
  <c r="AB24" i="26" s="1"/>
  <c r="Z24" i="26"/>
  <c r="AA16" i="26"/>
  <c r="AL16" i="26"/>
  <c r="AH16" i="26"/>
  <c r="Z15" i="26"/>
  <c r="U15" i="26"/>
  <c r="AB15" i="26" s="1"/>
  <c r="AH28" i="26"/>
  <c r="AA28" i="26"/>
  <c r="AL28" i="26"/>
  <c r="Z19" i="26"/>
  <c r="U19" i="26"/>
  <c r="AB19" i="26" s="1"/>
  <c r="U66" i="26"/>
  <c r="AB66" i="26"/>
  <c r="Z66" i="26"/>
  <c r="AH59" i="26"/>
  <c r="AA59" i="26"/>
  <c r="AL59" i="26"/>
  <c r="AK20" i="26"/>
  <c r="U52" i="26"/>
  <c r="Z52" i="26"/>
  <c r="AB52" i="26"/>
  <c r="U14" i="26"/>
  <c r="AB14" i="26" s="1"/>
  <c r="Z14" i="26"/>
  <c r="U38" i="26"/>
  <c r="AB38" i="26" s="1"/>
  <c r="Z38" i="26"/>
  <c r="U41" i="26"/>
  <c r="AB41" i="26" s="1"/>
  <c r="Z41" i="26"/>
  <c r="U55" i="26"/>
  <c r="AB55" i="26" s="1"/>
  <c r="Z55" i="26"/>
  <c r="U50" i="26"/>
  <c r="AB50" i="26" s="1"/>
  <c r="Z50" i="26"/>
  <c r="AA54" i="26"/>
  <c r="AH54" i="26"/>
  <c r="AL54" i="26"/>
  <c r="AH57" i="26"/>
  <c r="AA57" i="26"/>
  <c r="AL57" i="26"/>
  <c r="AA60" i="26"/>
  <c r="U58" i="26"/>
  <c r="AB58" i="26" s="1"/>
  <c r="Z58" i="26"/>
  <c r="Z11" i="26"/>
  <c r="U11" i="26"/>
  <c r="AB11" i="26" s="1"/>
  <c r="AA12" i="26"/>
  <c r="AL12" i="26"/>
  <c r="AH12" i="26"/>
  <c r="U63" i="26"/>
  <c r="AB63" i="26" s="1"/>
  <c r="Z63" i="26"/>
  <c r="Z23" i="26"/>
  <c r="U23" i="26"/>
  <c r="AB23" i="26" s="1"/>
  <c r="AH51" i="26"/>
  <c r="AA51" i="26"/>
  <c r="AL51" i="26"/>
  <c r="U34" i="26"/>
  <c r="AB34" i="26" s="1"/>
  <c r="Z34" i="26"/>
  <c r="AH69" i="26"/>
  <c r="AA69" i="26"/>
  <c r="AL69" i="26"/>
  <c r="AK36" i="26"/>
  <c r="AL7" i="26"/>
  <c r="AH7" i="26"/>
  <c r="AA7" i="26"/>
  <c r="AH5" i="26"/>
  <c r="AA5" i="26"/>
  <c r="AL5" i="26"/>
  <c r="AH43" i="26"/>
  <c r="AA43" i="26"/>
  <c r="AL43" i="26"/>
  <c r="U61" i="26"/>
  <c r="AB61" i="26" s="1"/>
  <c r="Z61" i="26"/>
  <c r="U49" i="26"/>
  <c r="AB49" i="26" s="1"/>
  <c r="Z49" i="26"/>
  <c r="AO20" i="26"/>
  <c r="U33" i="26"/>
  <c r="AB33" i="26" s="1"/>
  <c r="Z33" i="26"/>
  <c r="U25" i="26"/>
  <c r="AB25" i="26" s="1"/>
  <c r="Z25" i="26"/>
  <c r="AH27" i="26"/>
  <c r="AA27" i="26"/>
  <c r="AL27" i="26"/>
  <c r="AA62" i="26"/>
  <c r="AL62" i="26"/>
  <c r="AL13" i="26"/>
  <c r="AH13" i="26"/>
  <c r="AA13" i="26"/>
  <c r="AH40" i="26"/>
  <c r="AA40" i="26"/>
  <c r="AL40" i="26"/>
  <c r="AL6" i="26"/>
  <c r="AH6" i="26"/>
  <c r="AA6" i="26"/>
  <c r="U22" i="26"/>
  <c r="AB22" i="26" s="1"/>
  <c r="Z22" i="26"/>
  <c r="AH26" i="26"/>
  <c r="AA26" i="26"/>
  <c r="AL26" i="26"/>
  <c r="AH56" i="26"/>
  <c r="AA56" i="26"/>
  <c r="AL56" i="26"/>
  <c r="AH64" i="26"/>
  <c r="AA64" i="26"/>
  <c r="AL64" i="26"/>
  <c r="Z43" i="25"/>
  <c r="U43" i="25"/>
  <c r="AB43" i="25" s="1"/>
  <c r="AO43" i="25" s="1"/>
  <c r="AP70" i="25"/>
  <c r="AP69" i="25"/>
  <c r="AP68" i="25"/>
  <c r="AP67" i="25"/>
  <c r="AP66" i="25"/>
  <c r="AP65" i="25"/>
  <c r="AP64" i="25"/>
  <c r="AP63" i="25"/>
  <c r="AP62" i="25"/>
  <c r="AP61" i="25"/>
  <c r="AP60" i="25"/>
  <c r="AP59" i="25"/>
  <c r="AP58" i="25"/>
  <c r="AP57" i="25"/>
  <c r="AP56" i="25"/>
  <c r="AP55" i="25"/>
  <c r="AP54" i="25"/>
  <c r="AP53" i="25"/>
  <c r="AP52" i="25"/>
  <c r="AP51" i="25"/>
  <c r="AP50" i="25"/>
  <c r="AP49" i="25"/>
  <c r="AP48" i="25"/>
  <c r="AP47" i="25"/>
  <c r="AP46" i="25"/>
  <c r="AP45" i="25"/>
  <c r="AP44" i="25"/>
  <c r="AP42" i="25"/>
  <c r="AP41" i="25"/>
  <c r="AP40" i="25"/>
  <c r="AP39" i="25"/>
  <c r="AP38" i="25"/>
  <c r="AP37" i="25"/>
  <c r="AP36" i="25"/>
  <c r="AP35" i="25"/>
  <c r="AP34" i="25"/>
  <c r="AP33" i="25"/>
  <c r="AP32" i="25"/>
  <c r="AP31" i="25"/>
  <c r="AP30" i="25"/>
  <c r="AP29" i="25"/>
  <c r="AP28" i="25"/>
  <c r="AP27" i="25"/>
  <c r="AP26" i="25"/>
  <c r="AP25" i="25"/>
  <c r="AP24" i="25"/>
  <c r="AP23" i="25"/>
  <c r="AP22" i="25"/>
  <c r="AP21" i="25"/>
  <c r="AP20" i="25"/>
  <c r="AP19" i="25"/>
  <c r="AP18" i="25"/>
  <c r="AP17" i="25"/>
  <c r="AP16" i="25"/>
  <c r="AP15" i="25"/>
  <c r="AP14" i="25"/>
  <c r="AP13" i="25"/>
  <c r="AP12" i="25"/>
  <c r="AP11" i="25"/>
  <c r="AP10" i="25"/>
  <c r="AP9" i="25"/>
  <c r="AP8" i="25"/>
  <c r="AP7" i="25"/>
  <c r="AP6" i="25"/>
  <c r="AP5" i="25"/>
  <c r="AP4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AO36" i="26" l="1"/>
  <c r="AH60" i="26"/>
  <c r="AH70" i="26"/>
  <c r="AK70" i="26" s="1"/>
  <c r="AL70" i="26"/>
  <c r="AO70" i="26" s="1"/>
  <c r="AA32" i="26"/>
  <c r="AL32" i="26"/>
  <c r="AH32" i="26"/>
  <c r="AA50" i="26"/>
  <c r="AH50" i="26"/>
  <c r="AL50" i="26"/>
  <c r="AA29" i="26"/>
  <c r="AH29" i="26"/>
  <c r="AL29" i="26"/>
  <c r="AA25" i="26"/>
  <c r="AL25" i="26"/>
  <c r="AH25" i="26"/>
  <c r="AH53" i="26"/>
  <c r="AA53" i="26"/>
  <c r="AL53" i="26"/>
  <c r="AA33" i="26"/>
  <c r="AL33" i="26"/>
  <c r="AH33" i="26"/>
  <c r="AL10" i="26"/>
  <c r="AA10" i="26"/>
  <c r="AH10" i="26"/>
  <c r="AA58" i="26"/>
  <c r="AH58" i="26"/>
  <c r="AL58" i="26"/>
  <c r="AH49" i="26"/>
  <c r="AA49" i="26"/>
  <c r="AL49" i="26"/>
  <c r="AH41" i="26"/>
  <c r="AA41" i="26"/>
  <c r="AL41" i="26"/>
  <c r="AH19" i="26"/>
  <c r="AA19" i="26"/>
  <c r="AL19" i="26"/>
  <c r="AH45" i="26"/>
  <c r="AA45" i="26"/>
  <c r="AL45" i="26"/>
  <c r="AK26" i="26"/>
  <c r="AO69" i="26"/>
  <c r="AO12" i="26"/>
  <c r="AO60" i="26"/>
  <c r="AH52" i="26"/>
  <c r="AA52" i="26"/>
  <c r="AL52" i="26"/>
  <c r="AH24" i="26"/>
  <c r="AA24" i="26"/>
  <c r="AL24" i="26"/>
  <c r="AO4" i="26"/>
  <c r="AO37" i="26"/>
  <c r="AK31" i="26"/>
  <c r="AK40" i="26"/>
  <c r="AA66" i="26"/>
  <c r="AH66" i="26"/>
  <c r="AL66" i="26"/>
  <c r="AK4" i="26"/>
  <c r="AO39" i="26"/>
  <c r="AO48" i="26"/>
  <c r="AO21" i="26"/>
  <c r="AK9" i="26"/>
  <c r="AO35" i="26"/>
  <c r="AK68" i="26"/>
  <c r="AK64" i="26"/>
  <c r="AK27" i="26"/>
  <c r="AK5" i="26"/>
  <c r="AK69" i="26"/>
  <c r="AK60" i="26"/>
  <c r="AO67" i="26"/>
  <c r="AO46" i="26"/>
  <c r="AK47" i="26"/>
  <c r="AO44" i="26"/>
  <c r="AO9" i="26"/>
  <c r="AO64" i="26"/>
  <c r="AO27" i="26"/>
  <c r="AO5" i="26"/>
  <c r="AK51" i="26"/>
  <c r="AK28" i="26"/>
  <c r="AO47" i="26"/>
  <c r="AK30" i="26"/>
  <c r="AK13" i="26"/>
  <c r="AA23" i="26"/>
  <c r="AH23" i="26"/>
  <c r="AL23" i="26"/>
  <c r="AA38" i="26"/>
  <c r="AH38" i="26"/>
  <c r="AL38" i="26"/>
  <c r="AO18" i="26"/>
  <c r="AK48" i="26"/>
  <c r="AK35" i="26"/>
  <c r="AK7" i="26"/>
  <c r="AK16" i="26"/>
  <c r="AK56" i="26"/>
  <c r="AO62" i="26"/>
  <c r="AO43" i="26"/>
  <c r="AO7" i="26"/>
  <c r="AH63" i="26"/>
  <c r="AA63" i="26"/>
  <c r="AL63" i="26"/>
  <c r="AK57" i="26"/>
  <c r="AH55" i="26"/>
  <c r="AA55" i="26"/>
  <c r="AL55" i="26"/>
  <c r="AO59" i="26"/>
  <c r="AO16" i="26"/>
  <c r="AO65" i="26"/>
  <c r="AK18" i="26"/>
  <c r="AK17" i="26"/>
  <c r="AO8" i="26"/>
  <c r="AH22" i="26"/>
  <c r="AL22" i="26"/>
  <c r="AA22" i="26"/>
  <c r="AH61" i="26"/>
  <c r="AA61" i="26"/>
  <c r="AL61" i="26"/>
  <c r="AO57" i="26"/>
  <c r="AK46" i="26"/>
  <c r="AK8" i="26"/>
  <c r="AO13" i="26"/>
  <c r="AH11" i="26"/>
  <c r="AA11" i="26"/>
  <c r="AL11" i="26"/>
  <c r="AK67" i="26"/>
  <c r="AA42" i="26"/>
  <c r="AH42" i="26"/>
  <c r="AL42" i="26"/>
  <c r="AK6" i="26"/>
  <c r="AO26" i="26"/>
  <c r="AO6" i="26"/>
  <c r="AK62" i="26"/>
  <c r="AO51" i="26"/>
  <c r="AO54" i="26"/>
  <c r="AO28" i="26"/>
  <c r="AO17" i="26"/>
  <c r="AO31" i="26"/>
  <c r="AK21" i="26"/>
  <c r="AO56" i="26"/>
  <c r="AH15" i="26"/>
  <c r="AA15" i="26"/>
  <c r="AL15" i="26"/>
  <c r="AK39" i="26"/>
  <c r="AH34" i="26"/>
  <c r="AL34" i="26"/>
  <c r="AA34" i="26"/>
  <c r="AK44" i="26"/>
  <c r="AO40" i="26"/>
  <c r="AK43" i="26"/>
  <c r="AK12" i="26"/>
  <c r="AK54" i="26"/>
  <c r="AH14" i="26"/>
  <c r="AA14" i="26"/>
  <c r="AL14" i="26"/>
  <c r="AK59" i="26"/>
  <c r="AK65" i="26"/>
  <c r="AK37" i="26"/>
  <c r="AO30" i="26"/>
  <c r="AO68" i="26"/>
  <c r="AA43" i="25"/>
  <c r="H42" i="25"/>
  <c r="H41" i="25"/>
  <c r="AK32" i="26" l="1"/>
  <c r="AO32" i="26"/>
  <c r="AO61" i="26"/>
  <c r="AK52" i="26"/>
  <c r="AK50" i="26"/>
  <c r="AK15" i="26"/>
  <c r="AK42" i="26"/>
  <c r="AO63" i="26"/>
  <c r="AK38" i="26"/>
  <c r="AK66" i="26"/>
  <c r="AO45" i="26"/>
  <c r="AK41" i="26"/>
  <c r="AK25" i="26"/>
  <c r="AK61" i="26"/>
  <c r="AO49" i="26"/>
  <c r="AO10" i="26"/>
  <c r="AO25" i="26"/>
  <c r="AO38" i="26"/>
  <c r="AO34" i="26"/>
  <c r="AK63" i="26"/>
  <c r="AK33" i="26"/>
  <c r="AO22" i="26"/>
  <c r="AK23" i="26"/>
  <c r="AK49" i="26"/>
  <c r="AO11" i="26"/>
  <c r="AK22" i="26"/>
  <c r="AK24" i="26"/>
  <c r="AO58" i="26"/>
  <c r="AK29" i="26"/>
  <c r="AO66" i="26"/>
  <c r="AK53" i="26"/>
  <c r="AO23" i="26"/>
  <c r="AO24" i="26"/>
  <c r="AK45" i="26"/>
  <c r="AO55" i="26"/>
  <c r="AO19" i="26"/>
  <c r="AO29" i="26"/>
  <c r="AK55" i="26"/>
  <c r="AO52" i="26"/>
  <c r="AK19" i="26"/>
  <c r="AK58" i="26"/>
  <c r="AO53" i="26"/>
  <c r="AO42" i="26"/>
  <c r="AK10" i="26"/>
  <c r="AK34" i="26"/>
  <c r="AO33" i="26"/>
  <c r="AO14" i="26"/>
  <c r="AK14" i="26"/>
  <c r="AO15" i="26"/>
  <c r="AK11" i="26"/>
  <c r="AO41" i="26"/>
  <c r="AO50" i="26"/>
  <c r="AK43" i="25"/>
  <c r="AI43" i="25"/>
  <c r="AM43" i="25"/>
  <c r="H9" i="25"/>
  <c r="H40" i="25" l="1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8" i="25"/>
  <c r="H7" i="25"/>
  <c r="H6" i="25"/>
  <c r="R6" i="25" s="1"/>
  <c r="H5" i="25"/>
  <c r="H4" i="25"/>
  <c r="P5" i="25" l="1"/>
  <c r="Q5" i="25" s="1"/>
  <c r="R5" i="25"/>
  <c r="S6" i="25"/>
  <c r="R4" i="25"/>
  <c r="S5" i="25"/>
  <c r="P6" i="25"/>
  <c r="Q6" i="25" s="1"/>
  <c r="S4" i="25"/>
  <c r="P4" i="25"/>
  <c r="Q4" i="25" s="1"/>
  <c r="T5" i="25" l="1"/>
  <c r="T6" i="25"/>
  <c r="T4" i="25"/>
  <c r="U5" i="25" l="1"/>
  <c r="AB5" i="25" s="1"/>
  <c r="AO5" i="25" s="1"/>
  <c r="Z5" i="25"/>
  <c r="U6" i="25"/>
  <c r="AB6" i="25" s="1"/>
  <c r="AO6" i="25" s="1"/>
  <c r="Z6" i="25"/>
  <c r="Z4" i="25"/>
  <c r="U4" i="25"/>
  <c r="AB4" i="25" s="1"/>
  <c r="AA4" i="25" l="1"/>
  <c r="AO4" i="25"/>
  <c r="AK4" i="25"/>
  <c r="AI6" i="25"/>
  <c r="AI5" i="25"/>
  <c r="AA5" i="25"/>
  <c r="AA6" i="25"/>
  <c r="AI4" i="25"/>
  <c r="AM6" i="25" l="1"/>
  <c r="AM5" i="25"/>
  <c r="AK5" i="25"/>
  <c r="AM4" i="25"/>
  <c r="AK6" i="25"/>
  <c r="P17" i="25" l="1"/>
  <c r="Q17" i="25" s="1"/>
  <c r="P41" i="25"/>
  <c r="P18" i="25"/>
  <c r="Q18" i="25" s="1"/>
  <c r="P61" i="25"/>
  <c r="P45" i="25"/>
  <c r="Q45" i="25" s="1"/>
  <c r="P56" i="25"/>
  <c r="P27" i="25"/>
  <c r="R12" i="25"/>
  <c r="P12" i="25"/>
  <c r="S12" i="25"/>
  <c r="P59" i="25"/>
  <c r="Q59" i="25" s="1"/>
  <c r="P36" i="25"/>
  <c r="Q36" i="25" s="1"/>
  <c r="P46" i="25"/>
  <c r="Q46" i="25" s="1"/>
  <c r="P70" i="25"/>
  <c r="Q70" i="25" s="1"/>
  <c r="R70" i="25"/>
  <c r="S70" i="25"/>
  <c r="P44" i="25"/>
  <c r="Q44" i="25" s="1"/>
  <c r="P31" i="25"/>
  <c r="Q31" i="25" s="1"/>
  <c r="R69" i="25"/>
  <c r="S69" i="25"/>
  <c r="P69" i="25"/>
  <c r="S19" i="25"/>
  <c r="R19" i="25"/>
  <c r="P19" i="25"/>
  <c r="Q19" i="25" s="1"/>
  <c r="S25" i="25"/>
  <c r="P25" i="25"/>
  <c r="R25" i="25"/>
  <c r="P58" i="25"/>
  <c r="R11" i="25"/>
  <c r="P11" i="25"/>
  <c r="Q11" i="25" s="1"/>
  <c r="S11" i="25"/>
  <c r="P33" i="25"/>
  <c r="Q33" i="25" s="1"/>
  <c r="P32" i="25"/>
  <c r="Q32" i="25" s="1"/>
  <c r="P37" i="25"/>
  <c r="Q37" i="25" s="1"/>
  <c r="S17" i="25"/>
  <c r="R17" i="25"/>
  <c r="R18" i="25"/>
  <c r="S18" i="25"/>
  <c r="P38" i="25"/>
  <c r="S38" i="25"/>
  <c r="R38" i="25"/>
  <c r="R53" i="25"/>
  <c r="P53" i="25"/>
  <c r="Q53" i="25" s="1"/>
  <c r="S53" i="25"/>
  <c r="S62" i="25"/>
  <c r="P62" i="25"/>
  <c r="Q62" i="25" s="1"/>
  <c r="R62" i="25"/>
  <c r="R29" i="25"/>
  <c r="S29" i="25"/>
  <c r="P29" i="25"/>
  <c r="S37" i="25"/>
  <c r="R37" i="25"/>
  <c r="P47" i="25"/>
  <c r="Q47" i="25" s="1"/>
  <c r="R47" i="25"/>
  <c r="S47" i="25"/>
  <c r="S55" i="25"/>
  <c r="R55" i="25"/>
  <c r="P55" i="25"/>
  <c r="Q55" i="25" s="1"/>
  <c r="P63" i="25"/>
  <c r="Q63" i="25" s="1"/>
  <c r="S63" i="25"/>
  <c r="R63" i="25"/>
  <c r="S61" i="25"/>
  <c r="R61" i="25"/>
  <c r="S54" i="25"/>
  <c r="P54" i="25"/>
  <c r="Q54" i="25" s="1"/>
  <c r="R54" i="25"/>
  <c r="R30" i="25"/>
  <c r="P30" i="25"/>
  <c r="S30" i="25"/>
  <c r="P39" i="25"/>
  <c r="R39" i="25"/>
  <c r="S39" i="25"/>
  <c r="R48" i="25"/>
  <c r="S48" i="25"/>
  <c r="P48" i="25"/>
  <c r="R56" i="25"/>
  <c r="S56" i="25"/>
  <c r="P64" i="25"/>
  <c r="S64" i="25"/>
  <c r="R64" i="25"/>
  <c r="R46" i="25"/>
  <c r="S46" i="25"/>
  <c r="R31" i="25"/>
  <c r="S31" i="25"/>
  <c r="R40" i="25"/>
  <c r="P40" i="25"/>
  <c r="S40" i="25"/>
  <c r="P49" i="25"/>
  <c r="Q49" i="25" s="1"/>
  <c r="R49" i="25"/>
  <c r="S49" i="25"/>
  <c r="R57" i="25"/>
  <c r="S57" i="25"/>
  <c r="P57" i="25"/>
  <c r="Q57" i="25" s="1"/>
  <c r="P65" i="25"/>
  <c r="Q65" i="25" s="1"/>
  <c r="S65" i="25"/>
  <c r="R65" i="25"/>
  <c r="R27" i="25"/>
  <c r="S27" i="25"/>
  <c r="S36" i="25"/>
  <c r="R36" i="25"/>
  <c r="S32" i="25"/>
  <c r="R32" i="25"/>
  <c r="S41" i="25"/>
  <c r="R41" i="25"/>
  <c r="P50" i="25"/>
  <c r="S50" i="25"/>
  <c r="R50" i="25"/>
  <c r="R58" i="25"/>
  <c r="S58" i="25"/>
  <c r="S66" i="25"/>
  <c r="P66" i="25"/>
  <c r="R66" i="25"/>
  <c r="P35" i="25"/>
  <c r="Q35" i="25" s="1"/>
  <c r="S35" i="25"/>
  <c r="R35" i="25"/>
  <c r="S33" i="25"/>
  <c r="R33" i="25"/>
  <c r="R42" i="25"/>
  <c r="S42" i="25"/>
  <c r="P42" i="25"/>
  <c r="S51" i="25"/>
  <c r="R51" i="25"/>
  <c r="P51" i="25"/>
  <c r="S59" i="25"/>
  <c r="R59" i="25"/>
  <c r="R67" i="25"/>
  <c r="P67" i="25"/>
  <c r="Q67" i="25" s="1"/>
  <c r="S67" i="25"/>
  <c r="R45" i="25"/>
  <c r="S45" i="25"/>
  <c r="P26" i="25"/>
  <c r="Q26" i="25" s="1"/>
  <c r="R26" i="25"/>
  <c r="S26" i="25"/>
  <c r="R34" i="25"/>
  <c r="P34" i="25"/>
  <c r="Q34" i="25" s="1"/>
  <c r="S34" i="25"/>
  <c r="R44" i="25"/>
  <c r="S44" i="25"/>
  <c r="P52" i="25"/>
  <c r="Q52" i="25" s="1"/>
  <c r="R52" i="25"/>
  <c r="S52" i="25"/>
  <c r="R60" i="25"/>
  <c r="S60" i="25"/>
  <c r="P60" i="25"/>
  <c r="S68" i="25"/>
  <c r="R68" i="25"/>
  <c r="P68" i="25"/>
  <c r="Q68" i="25" s="1"/>
  <c r="T68" i="25" l="1"/>
  <c r="Z68" i="25" s="1"/>
  <c r="T11" i="25"/>
  <c r="T18" i="25"/>
  <c r="Q42" i="25"/>
  <c r="T42" i="25" s="1"/>
  <c r="T65" i="25"/>
  <c r="T54" i="25"/>
  <c r="Q64" i="25"/>
  <c r="T64" i="25" s="1"/>
  <c r="Q41" i="25"/>
  <c r="T41" i="25" s="1"/>
  <c r="T44" i="25"/>
  <c r="Q60" i="25"/>
  <c r="T60" i="25" s="1"/>
  <c r="T33" i="25"/>
  <c r="T47" i="25"/>
  <c r="Z47" i="25" s="1"/>
  <c r="T31" i="25"/>
  <c r="Q30" i="25"/>
  <c r="T30" i="25" s="1"/>
  <c r="Q48" i="25"/>
  <c r="T48" i="25" s="1"/>
  <c r="Q38" i="25"/>
  <c r="T38" i="25" s="1"/>
  <c r="Q69" i="25"/>
  <c r="T69" i="25" s="1"/>
  <c r="T49" i="25"/>
  <c r="T70" i="25"/>
  <c r="Q27" i="25"/>
  <c r="T27" i="25" s="1"/>
  <c r="T46" i="25"/>
  <c r="Q25" i="25"/>
  <c r="T25" i="25" s="1"/>
  <c r="T57" i="25"/>
  <c r="Q50" i="25"/>
  <c r="T50" i="25" s="1"/>
  <c r="Q56" i="25"/>
  <c r="T56" i="25" s="1"/>
  <c r="T55" i="25"/>
  <c r="T36" i="25"/>
  <c r="T34" i="25"/>
  <c r="T45" i="25"/>
  <c r="Q51" i="25"/>
  <c r="T51" i="25" s="1"/>
  <c r="T67" i="25"/>
  <c r="Q66" i="25"/>
  <c r="T66" i="25" s="1"/>
  <c r="Q40" i="25"/>
  <c r="T40" i="25" s="1"/>
  <c r="Q29" i="25"/>
  <c r="T29" i="25" s="1"/>
  <c r="Q12" i="25"/>
  <c r="T12" i="25" s="1"/>
  <c r="T26" i="25"/>
  <c r="Q61" i="25"/>
  <c r="T61" i="25" s="1"/>
  <c r="T17" i="25"/>
  <c r="T52" i="25"/>
  <c r="T37" i="25"/>
  <c r="T19" i="25"/>
  <c r="T32" i="25"/>
  <c r="T63" i="25"/>
  <c r="T35" i="25"/>
  <c r="Q39" i="25"/>
  <c r="T39" i="25" s="1"/>
  <c r="T62" i="25"/>
  <c r="T53" i="25"/>
  <c r="Q58" i="25"/>
  <c r="T58" i="25" s="1"/>
  <c r="T59" i="25"/>
  <c r="U47" i="25" l="1"/>
  <c r="AB47" i="25" s="1"/>
  <c r="U54" i="25"/>
  <c r="AB54" i="25" s="1"/>
  <c r="AO54" i="25" s="1"/>
  <c r="Z65" i="25"/>
  <c r="U18" i="25"/>
  <c r="AB18" i="25" s="1"/>
  <c r="AO18" i="25" s="1"/>
  <c r="U31" i="25"/>
  <c r="AB31" i="25" s="1"/>
  <c r="AO31" i="25" s="1"/>
  <c r="U11" i="25"/>
  <c r="AB11" i="25" s="1"/>
  <c r="Z44" i="25"/>
  <c r="U68" i="25"/>
  <c r="AB68" i="25" s="1"/>
  <c r="AO68" i="25" s="1"/>
  <c r="Z31" i="25"/>
  <c r="Z11" i="25"/>
  <c r="Z54" i="25"/>
  <c r="Z33" i="25"/>
  <c r="U33" i="25"/>
  <c r="AB33" i="25" s="1"/>
  <c r="AO33" i="25" s="1"/>
  <c r="Z18" i="25"/>
  <c r="Z60" i="25"/>
  <c r="U60" i="25"/>
  <c r="U41" i="25"/>
  <c r="AB41" i="25" s="1"/>
  <c r="AO41" i="25" s="1"/>
  <c r="Z41" i="25"/>
  <c r="U64" i="25"/>
  <c r="AB64" i="25" s="1"/>
  <c r="AO64" i="25" s="1"/>
  <c r="Z64" i="25"/>
  <c r="U42" i="25"/>
  <c r="AB42" i="25" s="1"/>
  <c r="AO42" i="25" s="1"/>
  <c r="Z42" i="25"/>
  <c r="U44" i="25"/>
  <c r="AB44" i="25" s="1"/>
  <c r="AO44" i="25" s="1"/>
  <c r="U65" i="25"/>
  <c r="U66" i="25"/>
  <c r="AB66" i="25" s="1"/>
  <c r="AO66" i="25" s="1"/>
  <c r="Z66" i="25"/>
  <c r="U50" i="25"/>
  <c r="AB50" i="25" s="1"/>
  <c r="AO50" i="25" s="1"/>
  <c r="Z50" i="25"/>
  <c r="Z61" i="25"/>
  <c r="U61" i="25"/>
  <c r="AB61" i="25" s="1"/>
  <c r="AO61" i="25" s="1"/>
  <c r="U48" i="25"/>
  <c r="AB48" i="25" s="1"/>
  <c r="AO48" i="25" s="1"/>
  <c r="Z48" i="25"/>
  <c r="Z12" i="25"/>
  <c r="U12" i="25"/>
  <c r="AB12" i="25" s="1"/>
  <c r="AO12" i="25" s="1"/>
  <c r="Z29" i="25"/>
  <c r="U29" i="25"/>
  <c r="AB29" i="25" s="1"/>
  <c r="AO29" i="25" s="1"/>
  <c r="Z39" i="25"/>
  <c r="U39" i="25"/>
  <c r="AB39" i="25" s="1"/>
  <c r="AO39" i="25" s="1"/>
  <c r="Z56" i="25"/>
  <c r="U56" i="25"/>
  <c r="AB56" i="25" s="1"/>
  <c r="AO56" i="25" s="1"/>
  <c r="U40" i="25"/>
  <c r="AB40" i="25" s="1"/>
  <c r="AO40" i="25" s="1"/>
  <c r="Z40" i="25"/>
  <c r="Z30" i="25"/>
  <c r="U30" i="25"/>
  <c r="AB30" i="25" s="1"/>
  <c r="AO30" i="25" s="1"/>
  <c r="Z51" i="25"/>
  <c r="U51" i="25"/>
  <c r="AB51" i="25" s="1"/>
  <c r="AO51" i="25" s="1"/>
  <c r="U70" i="25"/>
  <c r="AB70" i="25" s="1"/>
  <c r="AO70" i="25" s="1"/>
  <c r="Z70" i="25"/>
  <c r="U58" i="25"/>
  <c r="AB58" i="25" s="1"/>
  <c r="AO58" i="25" s="1"/>
  <c r="Z58" i="25"/>
  <c r="Z52" i="25"/>
  <c r="U52" i="25"/>
  <c r="AB52" i="25" s="1"/>
  <c r="AO52" i="25" s="1"/>
  <c r="Z55" i="25"/>
  <c r="U55" i="25"/>
  <c r="AB55" i="25" s="1"/>
  <c r="AO55" i="25" s="1"/>
  <c r="U62" i="25"/>
  <c r="AB62" i="25" s="1"/>
  <c r="AO62" i="25" s="1"/>
  <c r="Z62" i="25"/>
  <c r="U36" i="25"/>
  <c r="AB36" i="25" s="1"/>
  <c r="AO36" i="25" s="1"/>
  <c r="Z36" i="25"/>
  <c r="U35" i="25"/>
  <c r="AB35" i="25" s="1"/>
  <c r="AO35" i="25" s="1"/>
  <c r="Z35" i="25"/>
  <c r="Z67" i="25"/>
  <c r="U67" i="25"/>
  <c r="AB67" i="25" s="1"/>
  <c r="AO67" i="25" s="1"/>
  <c r="Z63" i="25"/>
  <c r="U63" i="25"/>
  <c r="AB63" i="25" s="1"/>
  <c r="AO63" i="25" s="1"/>
  <c r="U32" i="25"/>
  <c r="AB32" i="25" s="1"/>
  <c r="AO32" i="25" s="1"/>
  <c r="Z32" i="25"/>
  <c r="Z45" i="25"/>
  <c r="U45" i="25"/>
  <c r="AB45" i="25" s="1"/>
  <c r="AO45" i="25" s="1"/>
  <c r="Z57" i="25"/>
  <c r="U57" i="25"/>
  <c r="AB57" i="25" s="1"/>
  <c r="AO57" i="25" s="1"/>
  <c r="Z69" i="25"/>
  <c r="U69" i="25"/>
  <c r="AB69" i="25" s="1"/>
  <c r="AO69" i="25" s="1"/>
  <c r="Z37" i="25"/>
  <c r="U37" i="25"/>
  <c r="AB37" i="25" s="1"/>
  <c r="AO37" i="25" s="1"/>
  <c r="U25" i="25"/>
  <c r="AB25" i="25" s="1"/>
  <c r="AO25" i="25" s="1"/>
  <c r="Z25" i="25"/>
  <c r="U17" i="25"/>
  <c r="AB17" i="25" s="1"/>
  <c r="AO17" i="25" s="1"/>
  <c r="Z17" i="25"/>
  <c r="Z38" i="25"/>
  <c r="U38" i="25"/>
  <c r="AB38" i="25" s="1"/>
  <c r="AO38" i="25" s="1"/>
  <c r="Z49" i="25"/>
  <c r="U49" i="25"/>
  <c r="AB49" i="25" s="1"/>
  <c r="AO49" i="25" s="1"/>
  <c r="Z59" i="25"/>
  <c r="U59" i="25"/>
  <c r="AB59" i="25" s="1"/>
  <c r="AO59" i="25" s="1"/>
  <c r="U19" i="25"/>
  <c r="AB19" i="25" s="1"/>
  <c r="AO19" i="25" s="1"/>
  <c r="Z19" i="25"/>
  <c r="Z26" i="25"/>
  <c r="U26" i="25"/>
  <c r="AB26" i="25" s="1"/>
  <c r="AO26" i="25" s="1"/>
  <c r="Z34" i="25"/>
  <c r="U34" i="25"/>
  <c r="AB34" i="25" s="1"/>
  <c r="AO34" i="25" s="1"/>
  <c r="Z46" i="25"/>
  <c r="U46" i="25"/>
  <c r="AB46" i="25" s="1"/>
  <c r="AO46" i="25" s="1"/>
  <c r="Z27" i="25"/>
  <c r="U27" i="25"/>
  <c r="AB27" i="25" s="1"/>
  <c r="AO27" i="25" s="1"/>
  <c r="U53" i="25"/>
  <c r="AB53" i="25" s="1"/>
  <c r="AO53" i="25" s="1"/>
  <c r="Z53" i="25"/>
  <c r="AA11" i="25" l="1"/>
  <c r="AO11" i="25"/>
  <c r="AA47" i="25"/>
  <c r="AO47" i="25"/>
  <c r="AK42" i="25"/>
  <c r="AI33" i="25"/>
  <c r="AK64" i="25"/>
  <c r="AK54" i="25"/>
  <c r="AI44" i="25"/>
  <c r="AI31" i="25"/>
  <c r="AA31" i="25"/>
  <c r="AI18" i="25"/>
  <c r="AA18" i="25"/>
  <c r="AK41" i="25"/>
  <c r="AK68" i="25"/>
  <c r="AK11" i="25"/>
  <c r="AA68" i="25"/>
  <c r="AB60" i="25"/>
  <c r="AO60" i="25" s="1"/>
  <c r="AB65" i="25"/>
  <c r="AK47" i="25"/>
  <c r="AA54" i="25"/>
  <c r="AA41" i="25"/>
  <c r="AA64" i="25"/>
  <c r="AA44" i="25"/>
  <c r="AA33" i="25"/>
  <c r="AA42" i="25"/>
  <c r="AA40" i="25"/>
  <c r="AA55" i="25"/>
  <c r="AA58" i="25"/>
  <c r="AA66" i="25"/>
  <c r="AA27" i="25"/>
  <c r="AA36" i="25"/>
  <c r="AA52" i="25"/>
  <c r="AA48" i="25"/>
  <c r="AA51" i="25"/>
  <c r="AA69" i="25"/>
  <c r="AA30" i="25"/>
  <c r="AA50" i="25"/>
  <c r="AA39" i="25"/>
  <c r="AA35" i="25"/>
  <c r="AA12" i="25"/>
  <c r="AA26" i="25"/>
  <c r="AA19" i="25"/>
  <c r="AA56" i="25"/>
  <c r="AA59" i="25"/>
  <c r="AA25" i="25"/>
  <c r="AA67" i="25"/>
  <c r="AA57" i="25"/>
  <c r="AA63" i="25"/>
  <c r="AA34" i="25"/>
  <c r="AA49" i="25"/>
  <c r="AA29" i="25"/>
  <c r="AA46" i="25"/>
  <c r="AA53" i="25"/>
  <c r="AA61" i="25"/>
  <c r="AA17" i="25"/>
  <c r="AA38" i="25"/>
  <c r="AA45" i="25"/>
  <c r="AA62" i="25"/>
  <c r="AA70" i="25"/>
  <c r="AA37" i="25"/>
  <c r="AA32" i="25"/>
  <c r="AI64" i="25"/>
  <c r="AA65" i="25" l="1"/>
  <c r="AO65" i="25"/>
  <c r="AM18" i="25"/>
  <c r="AM54" i="25"/>
  <c r="AI54" i="25"/>
  <c r="AI11" i="25"/>
  <c r="AI68" i="25"/>
  <c r="AK31" i="25"/>
  <c r="AK33" i="25"/>
  <c r="AM68" i="25"/>
  <c r="AM11" i="25"/>
  <c r="AI41" i="25"/>
  <c r="AM42" i="25"/>
  <c r="AK18" i="25"/>
  <c r="AM41" i="25"/>
  <c r="AM33" i="25"/>
  <c r="AM31" i="25"/>
  <c r="AI42" i="25"/>
  <c r="AM44" i="25"/>
  <c r="AI47" i="25"/>
  <c r="AM47" i="25"/>
  <c r="AK60" i="25"/>
  <c r="AA60" i="25"/>
  <c r="AM64" i="25"/>
  <c r="AK44" i="25"/>
  <c r="AK29" i="25"/>
  <c r="AI29" i="25"/>
  <c r="AM67" i="25"/>
  <c r="AM56" i="25"/>
  <c r="AM19" i="25"/>
  <c r="AM35" i="25"/>
  <c r="AM69" i="25"/>
  <c r="AM48" i="25"/>
  <c r="AM52" i="25"/>
  <c r="AM27" i="25"/>
  <c r="AI32" i="25"/>
  <c r="AK32" i="25"/>
  <c r="AI45" i="25"/>
  <c r="AK45" i="25"/>
  <c r="AI17" i="25"/>
  <c r="AK17" i="25"/>
  <c r="AM46" i="25"/>
  <c r="AM29" i="25"/>
  <c r="AM63" i="25"/>
  <c r="AK67" i="25"/>
  <c r="AI67" i="25"/>
  <c r="AI56" i="25"/>
  <c r="AK56" i="25"/>
  <c r="AI35" i="25"/>
  <c r="AK35" i="25"/>
  <c r="AM50" i="25"/>
  <c r="AK48" i="25"/>
  <c r="AI48" i="25"/>
  <c r="AK58" i="25"/>
  <c r="AI58" i="25"/>
  <c r="AI62" i="25"/>
  <c r="AK62" i="25"/>
  <c r="AM17" i="25"/>
  <c r="AI46" i="25"/>
  <c r="AK46" i="25"/>
  <c r="AM25" i="25"/>
  <c r="AM26" i="25"/>
  <c r="AM39" i="25"/>
  <c r="AK50" i="25"/>
  <c r="AI50" i="25"/>
  <c r="AK52" i="25"/>
  <c r="AI52" i="25"/>
  <c r="AM66" i="25"/>
  <c r="AM34" i="25"/>
  <c r="AM70" i="25"/>
  <c r="AK63" i="25"/>
  <c r="AI63" i="25"/>
  <c r="AI36" i="25"/>
  <c r="AK36" i="25"/>
  <c r="AK66" i="25"/>
  <c r="AI66" i="25"/>
  <c r="AI55" i="25"/>
  <c r="AK55" i="25"/>
  <c r="AM32" i="25"/>
  <c r="AK38" i="25"/>
  <c r="AI38" i="25"/>
  <c r="AI30" i="25"/>
  <c r="AK30" i="25"/>
  <c r="AI70" i="25"/>
  <c r="AK70" i="25"/>
  <c r="AM61" i="25"/>
  <c r="AM57" i="25"/>
  <c r="AI25" i="25"/>
  <c r="AK25" i="25"/>
  <c r="AI12" i="25"/>
  <c r="AK12" i="25"/>
  <c r="AI39" i="25"/>
  <c r="AK39" i="25"/>
  <c r="AK51" i="25"/>
  <c r="AI51" i="25"/>
  <c r="AM55" i="25"/>
  <c r="AM38" i="25"/>
  <c r="AM49" i="25"/>
  <c r="AK26" i="25"/>
  <c r="AI26" i="25"/>
  <c r="AI37" i="25"/>
  <c r="AK37" i="25"/>
  <c r="AM37" i="25"/>
  <c r="AI49" i="25"/>
  <c r="AK49" i="25"/>
  <c r="AI57" i="25"/>
  <c r="AK57" i="25"/>
  <c r="AM59" i="25"/>
  <c r="AM30" i="25"/>
  <c r="AM36" i="25"/>
  <c r="AM45" i="25"/>
  <c r="AM62" i="25"/>
  <c r="AI61" i="25"/>
  <c r="AK61" i="25"/>
  <c r="AM53" i="25"/>
  <c r="AI19" i="25"/>
  <c r="AK19" i="25"/>
  <c r="AM12" i="25"/>
  <c r="AM51" i="25"/>
  <c r="AM40" i="25"/>
  <c r="AI53" i="25"/>
  <c r="AK53" i="25"/>
  <c r="AI34" i="25"/>
  <c r="AK34" i="25"/>
  <c r="AK59" i="25"/>
  <c r="AI59" i="25"/>
  <c r="AK69" i="25"/>
  <c r="AI69" i="25"/>
  <c r="AK27" i="25"/>
  <c r="AI27" i="25"/>
  <c r="AM58" i="25"/>
  <c r="AK40" i="25"/>
  <c r="AI40" i="25"/>
  <c r="D7" i="25"/>
  <c r="R7" i="25" s="1"/>
  <c r="D9" i="25"/>
  <c r="P9" i="25" s="1"/>
  <c r="Q9" i="25" s="1"/>
  <c r="D14" i="25"/>
  <c r="D15" i="25"/>
  <c r="S15" i="25" s="1"/>
  <c r="D13" i="25"/>
  <c r="S13" i="25" s="1"/>
  <c r="D8" i="25"/>
  <c r="S8" i="25" s="1"/>
  <c r="D10" i="25"/>
  <c r="R10" i="25" s="1"/>
  <c r="D16" i="25"/>
  <c r="S16" i="25" s="1"/>
  <c r="D28" i="25"/>
  <c r="D22" i="25"/>
  <c r="R22" i="25" s="1"/>
  <c r="D24" i="25"/>
  <c r="R24" i="25" s="1"/>
  <c r="D20" i="25"/>
  <c r="R20" i="25" s="1"/>
  <c r="D21" i="25"/>
  <c r="D23" i="25"/>
  <c r="P23" i="25" s="1"/>
  <c r="AI60" i="25" l="1"/>
  <c r="AM65" i="25"/>
  <c r="AK65" i="25"/>
  <c r="AI65" i="25"/>
  <c r="AM60" i="25"/>
  <c r="P10" i="25"/>
  <c r="Q10" i="25" s="1"/>
  <c r="R8" i="25"/>
  <c r="S10" i="25"/>
  <c r="R16" i="25"/>
  <c r="P24" i="25"/>
  <c r="Q24" i="25" s="1"/>
  <c r="P16" i="25"/>
  <c r="Q16" i="25" s="1"/>
  <c r="R23" i="25"/>
  <c r="S9" i="25"/>
  <c r="S23" i="25"/>
  <c r="S7" i="25"/>
  <c r="Q23" i="25"/>
  <c r="R21" i="25"/>
  <c r="S28" i="25"/>
  <c r="P22" i="25"/>
  <c r="P28" i="25"/>
  <c r="Q28" i="25" s="1"/>
  <c r="P13" i="25"/>
  <c r="Q13" i="25" s="1"/>
  <c r="R9" i="25"/>
  <c r="S14" i="25"/>
  <c r="R14" i="25"/>
  <c r="S21" i="25"/>
  <c r="S24" i="25"/>
  <c r="T24" i="25" s="1"/>
  <c r="R28" i="25"/>
  <c r="P8" i="25"/>
  <c r="S20" i="25"/>
  <c r="S22" i="25"/>
  <c r="P20" i="25"/>
  <c r="Q20" i="25" s="1"/>
  <c r="R13" i="25"/>
  <c r="P7" i="25"/>
  <c r="Q7" i="25" s="1"/>
  <c r="R15" i="25"/>
  <c r="P15" i="25"/>
  <c r="Q15" i="25" s="1"/>
  <c r="P14" i="25"/>
  <c r="Q14" i="25" s="1"/>
  <c r="P21" i="25"/>
  <c r="Q21" i="25" s="1"/>
  <c r="T16" i="25" l="1"/>
  <c r="Z16" i="25" s="1"/>
  <c r="T23" i="25"/>
  <c r="Z23" i="25" s="1"/>
  <c r="T20" i="25"/>
  <c r="Z20" i="25" s="1"/>
  <c r="T9" i="25"/>
  <c r="U9" i="25" s="1"/>
  <c r="T10" i="25"/>
  <c r="T15" i="25"/>
  <c r="T14" i="25"/>
  <c r="U14" i="25" s="1"/>
  <c r="T28" i="25"/>
  <c r="U24" i="25"/>
  <c r="AB24" i="25" s="1"/>
  <c r="AO24" i="25" s="1"/>
  <c r="Z24" i="25"/>
  <c r="T13" i="25"/>
  <c r="T21" i="25"/>
  <c r="Q22" i="25"/>
  <c r="T22" i="25" s="1"/>
  <c r="Q8" i="25"/>
  <c r="T8" i="25" s="1"/>
  <c r="T7" i="25"/>
  <c r="U16" i="25" l="1"/>
  <c r="AB16" i="25" s="1"/>
  <c r="AO16" i="25" s="1"/>
  <c r="Z9" i="25"/>
  <c r="AK16" i="25"/>
  <c r="AA16" i="25"/>
  <c r="Z10" i="25"/>
  <c r="U20" i="25"/>
  <c r="AB20" i="25" s="1"/>
  <c r="AB9" i="25"/>
  <c r="U28" i="25"/>
  <c r="AB28" i="25" s="1"/>
  <c r="AO28" i="25" s="1"/>
  <c r="Z14" i="25"/>
  <c r="AB14" i="25"/>
  <c r="U23" i="25"/>
  <c r="AB23" i="25" s="1"/>
  <c r="AO23" i="25" s="1"/>
  <c r="U15" i="25"/>
  <c r="AB15" i="25" s="1"/>
  <c r="AO15" i="25" s="1"/>
  <c r="Z28" i="25"/>
  <c r="U10" i="25"/>
  <c r="AB10" i="25" s="1"/>
  <c r="Z15" i="25"/>
  <c r="Z8" i="25"/>
  <c r="U8" i="25"/>
  <c r="AB8" i="25" s="1"/>
  <c r="AO8" i="25" s="1"/>
  <c r="U22" i="25"/>
  <c r="AB22" i="25" s="1"/>
  <c r="AO22" i="25" s="1"/>
  <c r="Z22" i="25"/>
  <c r="AA24" i="25"/>
  <c r="U21" i="25"/>
  <c r="AB21" i="25" s="1"/>
  <c r="AO21" i="25" s="1"/>
  <c r="Z21" i="25"/>
  <c r="U13" i="25"/>
  <c r="AB13" i="25" s="1"/>
  <c r="AO13" i="25" s="1"/>
  <c r="Z13" i="25"/>
  <c r="Z7" i="25"/>
  <c r="U7" i="25"/>
  <c r="AB7" i="25" s="1"/>
  <c r="AO7" i="25" s="1"/>
  <c r="AM16" i="25"/>
  <c r="AA9" i="25" l="1"/>
  <c r="AO9" i="25"/>
  <c r="AA20" i="25"/>
  <c r="AO20" i="25"/>
  <c r="AA10" i="25"/>
  <c r="AO10" i="25"/>
  <c r="AA14" i="25"/>
  <c r="AO14" i="25"/>
  <c r="AI16" i="25"/>
  <c r="AK23" i="25"/>
  <c r="AM23" i="25"/>
  <c r="AA23" i="25"/>
  <c r="AI28" i="25"/>
  <c r="AA28" i="25"/>
  <c r="AI15" i="25"/>
  <c r="AI20" i="25"/>
  <c r="AI10" i="25"/>
  <c r="AM10" i="25"/>
  <c r="AK14" i="25"/>
  <c r="AI9" i="25"/>
  <c r="AA15" i="25"/>
  <c r="AA21" i="25"/>
  <c r="AA8" i="25"/>
  <c r="AM24" i="25"/>
  <c r="AA13" i="25"/>
  <c r="AA22" i="25"/>
  <c r="AA7" i="25"/>
  <c r="AI23" i="25"/>
  <c r="AK24" i="25"/>
  <c r="AI24" i="25"/>
  <c r="AM28" i="25" l="1"/>
  <c r="AK15" i="25"/>
  <c r="AK9" i="25"/>
  <c r="AK10" i="25"/>
  <c r="AM9" i="25"/>
  <c r="AK20" i="25"/>
  <c r="AK28" i="25"/>
  <c r="AM20" i="25"/>
  <c r="AI14" i="25"/>
  <c r="AM14" i="25"/>
  <c r="AM15" i="25"/>
  <c r="AK8" i="25"/>
  <c r="AI8" i="25"/>
  <c r="AK7" i="25"/>
  <c r="AI7" i="25"/>
  <c r="AM13" i="25"/>
  <c r="AM21" i="25"/>
  <c r="AM8" i="25"/>
  <c r="AI22" i="25"/>
  <c r="AK22" i="25"/>
  <c r="AM22" i="25"/>
  <c r="AM7" i="25"/>
  <c r="AK13" i="25"/>
  <c r="AI13" i="25"/>
  <c r="AI21" i="25"/>
  <c r="AK21" i="25"/>
  <c r="AH4" i="27" l="1"/>
  <c r="AH7" i="27"/>
  <c r="AJ7" i="27" s="1"/>
  <c r="AH15" i="27"/>
  <c r="AJ15" i="27" s="1"/>
  <c r="AH23" i="27"/>
  <c r="AJ23" i="27" s="1"/>
  <c r="AH31" i="27"/>
  <c r="AJ31" i="27" s="1"/>
  <c r="AH39" i="27"/>
  <c r="AJ39" i="27" s="1"/>
  <c r="AH47" i="27"/>
  <c r="AJ47" i="27" s="1"/>
  <c r="AH55" i="27"/>
  <c r="AJ55" i="27" s="1"/>
  <c r="AH63" i="27"/>
  <c r="AJ63" i="27" s="1"/>
  <c r="AH8" i="27"/>
  <c r="AJ8" i="27" s="1"/>
  <c r="AH16" i="27"/>
  <c r="AJ16" i="27" s="1"/>
  <c r="AH24" i="27"/>
  <c r="AJ24" i="27" s="1"/>
  <c r="AH32" i="27"/>
  <c r="AJ32" i="27" s="1"/>
  <c r="AH40" i="27"/>
  <c r="AJ40" i="27" s="1"/>
  <c r="AH48" i="27"/>
  <c r="AJ48" i="27" s="1"/>
  <c r="AH56" i="27"/>
  <c r="AJ56" i="27" s="1"/>
  <c r="AH64" i="27"/>
  <c r="AJ64" i="27" s="1"/>
  <c r="AH17" i="27"/>
  <c r="AJ17" i="27" s="1"/>
  <c r="AH33" i="27"/>
  <c r="AJ33" i="27" s="1"/>
  <c r="AH65" i="27"/>
  <c r="AJ65" i="27" s="1"/>
  <c r="AH10" i="27"/>
  <c r="AJ10" i="27" s="1"/>
  <c r="AH18" i="27"/>
  <c r="AJ18" i="27" s="1"/>
  <c r="AH26" i="27"/>
  <c r="AJ26" i="27" s="1"/>
  <c r="AH34" i="27"/>
  <c r="AJ34" i="27" s="1"/>
  <c r="AH42" i="27"/>
  <c r="AJ42" i="27" s="1"/>
  <c r="AH50" i="27"/>
  <c r="AJ50" i="27" s="1"/>
  <c r="AH58" i="27"/>
  <c r="AJ58" i="27" s="1"/>
  <c r="AH66" i="27"/>
  <c r="AJ66" i="27" s="1"/>
  <c r="AH57" i="27"/>
  <c r="AJ57" i="27" s="1"/>
  <c r="AH11" i="27"/>
  <c r="AJ11" i="27" s="1"/>
  <c r="AH19" i="27"/>
  <c r="AJ19" i="27" s="1"/>
  <c r="AH27" i="27"/>
  <c r="AJ27" i="27" s="1"/>
  <c r="AH35" i="27"/>
  <c r="AJ35" i="27" s="1"/>
  <c r="AH43" i="27"/>
  <c r="AJ43" i="27" s="1"/>
  <c r="AH51" i="27"/>
  <c r="AJ51" i="27" s="1"/>
  <c r="AH59" i="27"/>
  <c r="AJ59" i="27" s="1"/>
  <c r="AH67" i="27"/>
  <c r="AJ67" i="27" s="1"/>
  <c r="AH9" i="27"/>
  <c r="AJ9" i="27" s="1"/>
  <c r="AH25" i="27"/>
  <c r="AJ25" i="27" s="1"/>
  <c r="AH41" i="27"/>
  <c r="AJ41" i="27" s="1"/>
  <c r="AH49" i="27"/>
  <c r="AJ49" i="27" s="1"/>
  <c r="AH12" i="27"/>
  <c r="AJ12" i="27" s="1"/>
  <c r="AH20" i="27"/>
  <c r="AJ20" i="27" s="1"/>
  <c r="AH28" i="27"/>
  <c r="AJ28" i="27" s="1"/>
  <c r="AH36" i="27"/>
  <c r="AJ36" i="27" s="1"/>
  <c r="AH44" i="27"/>
  <c r="AJ44" i="27" s="1"/>
  <c r="AH52" i="27"/>
  <c r="AJ52" i="27" s="1"/>
  <c r="AH60" i="27"/>
  <c r="AJ60" i="27" s="1"/>
  <c r="AH68" i="27"/>
  <c r="AJ68" i="27" s="1"/>
  <c r="AH5" i="27"/>
  <c r="AJ5" i="27" s="1"/>
  <c r="AH13" i="27"/>
  <c r="AJ13" i="27" s="1"/>
  <c r="AH21" i="27"/>
  <c r="AJ21" i="27" s="1"/>
  <c r="AH29" i="27"/>
  <c r="AJ29" i="27" s="1"/>
  <c r="AH37" i="27"/>
  <c r="AJ37" i="27" s="1"/>
  <c r="AH45" i="27"/>
  <c r="AJ45" i="27" s="1"/>
  <c r="AH53" i="27"/>
  <c r="AJ53" i="27" s="1"/>
  <c r="AH61" i="27"/>
  <c r="AJ61" i="27" s="1"/>
  <c r="AH69" i="27"/>
  <c r="AJ69" i="27" s="1"/>
  <c r="AH6" i="27"/>
  <c r="AJ6" i="27" s="1"/>
  <c r="AH14" i="27"/>
  <c r="AJ14" i="27" s="1"/>
  <c r="AH22" i="27"/>
  <c r="AJ22" i="27" s="1"/>
  <c r="AH30" i="27"/>
  <c r="AJ30" i="27" s="1"/>
  <c r="AH38" i="27"/>
  <c r="AJ38" i="27" s="1"/>
  <c r="AH46" i="27"/>
  <c r="AJ46" i="27" s="1"/>
  <c r="AH54" i="27"/>
  <c r="AJ54" i="27" s="1"/>
  <c r="AH62" i="27"/>
  <c r="AJ62" i="27" s="1"/>
  <c r="AH70" i="27"/>
  <c r="AJ70" i="27" s="1"/>
  <c r="AK62" i="27" l="1"/>
  <c r="AK69" i="27"/>
  <c r="AK12" i="27"/>
  <c r="AK50" i="27"/>
  <c r="AK8" i="27"/>
  <c r="AK54" i="27"/>
  <c r="AK68" i="27"/>
  <c r="AK35" i="27"/>
  <c r="AK64" i="27"/>
  <c r="AK46" i="27"/>
  <c r="AK53" i="27"/>
  <c r="AK60" i="27"/>
  <c r="AK41" i="27"/>
  <c r="AK27" i="27"/>
  <c r="AK34" i="27"/>
  <c r="AK56" i="27"/>
  <c r="AK55" i="27"/>
  <c r="AK5" i="27"/>
  <c r="AK43" i="27"/>
  <c r="AK17" i="27"/>
  <c r="AK7" i="27"/>
  <c r="AK61" i="27"/>
  <c r="AK49" i="27"/>
  <c r="AK42" i="27"/>
  <c r="AK63" i="27"/>
  <c r="AK38" i="27"/>
  <c r="AK45" i="27"/>
  <c r="AK52" i="27"/>
  <c r="AK25" i="27"/>
  <c r="AK19" i="27"/>
  <c r="AK26" i="27"/>
  <c r="AK48" i="27"/>
  <c r="AK47" i="27"/>
  <c r="AK30" i="27"/>
  <c r="AK44" i="27"/>
  <c r="AK11" i="27"/>
  <c r="AK40" i="27"/>
  <c r="AK70" i="27"/>
  <c r="AK29" i="27"/>
  <c r="AK67" i="27"/>
  <c r="AK10" i="27"/>
  <c r="AK31" i="27"/>
  <c r="AK14" i="27"/>
  <c r="AK21" i="27"/>
  <c r="AK28" i="27"/>
  <c r="AK59" i="27"/>
  <c r="AK66" i="27"/>
  <c r="AK65" i="27"/>
  <c r="AK24" i="27"/>
  <c r="AK23" i="27"/>
  <c r="AK37" i="27"/>
  <c r="AK9" i="27"/>
  <c r="AK18" i="27"/>
  <c r="AK39" i="27"/>
  <c r="AK22" i="27"/>
  <c r="AK36" i="27"/>
  <c r="AK57" i="27"/>
  <c r="AK32" i="27"/>
  <c r="AK6" i="27"/>
  <c r="AK13" i="27"/>
  <c r="AK20" i="27"/>
  <c r="AK51" i="27"/>
  <c r="AK58" i="27"/>
  <c r="AK33" i="27"/>
  <c r="AK16" i="27"/>
  <c r="AK15" i="27"/>
  <c r="AJ4" i="27"/>
  <c r="AK4" i="27" l="1"/>
  <c r="AO59" i="27"/>
</calcChain>
</file>

<file path=xl/sharedStrings.xml><?xml version="1.0" encoding="utf-8"?>
<sst xmlns="http://schemas.openxmlformats.org/spreadsheetml/2006/main" count="333" uniqueCount="33">
  <si>
    <t>II</t>
  </si>
  <si>
    <t>ICMS</t>
  </si>
  <si>
    <t>BASE ICMS</t>
  </si>
  <si>
    <t>IPI</t>
  </si>
  <si>
    <t>SISCOMEX</t>
  </si>
  <si>
    <t>AFRMM</t>
  </si>
  <si>
    <t>CIF</t>
  </si>
  <si>
    <t>OUTROS</t>
  </si>
  <si>
    <t>SP</t>
  </si>
  <si>
    <t>PIS-Imp</t>
  </si>
  <si>
    <t>COF-Imp</t>
  </si>
  <si>
    <t>FRETE ROD</t>
  </si>
  <si>
    <t>ARMAZENAGEM</t>
  </si>
  <si>
    <t>DESPACHANTE</t>
  </si>
  <si>
    <t>SOMA</t>
  </si>
  <si>
    <t>PCC+IR+CS</t>
  </si>
  <si>
    <t>RT</t>
  </si>
  <si>
    <t>MC %</t>
  </si>
  <si>
    <t>MC R$</t>
  </si>
  <si>
    <t>USD</t>
  </si>
  <si>
    <t>EUR</t>
  </si>
  <si>
    <t>Cambio</t>
  </si>
  <si>
    <t>Qtd</t>
  </si>
  <si>
    <t>Freight</t>
  </si>
  <si>
    <t>+ IPI</t>
  </si>
  <si>
    <t>Insurance</t>
  </si>
  <si>
    <t>$</t>
  </si>
  <si>
    <t>ID</t>
  </si>
  <si>
    <t>EXW</t>
  </si>
  <si>
    <t>Markup</t>
  </si>
  <si>
    <t>Coef</t>
  </si>
  <si>
    <t>Custo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</si>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</sst>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44" fontId="1" fillId="0" borderId="0" xfId="0" applyNumberFormat="1" applyFont="1" applyFill="1" applyBorder="1" applyAlignment="1">
      <alignment horizontal="center" vertical="center"/>
    </xf>
    <xf numFmtId="44" fontId="0" fillId="0" borderId="0" xfId="0" applyNumberFormat="1" applyFont="1" applyFill="1" applyBorder="1" applyAlignment="1">
      <alignment horizontal="center" vertical="center"/>
    </xf>
    <xf numFmtId="44" fontId="6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 shrinkToFit="1"/>
    </xf>
    <xf numFmtId="44" fontId="0" fillId="0" borderId="0" xfId="0" applyNumberFormat="1" applyFont="1" applyFill="1" applyBorder="1" applyAlignment="1">
      <alignment horizontal="center" vertical="center" shrinkToFit="1"/>
    </xf>
    <xf numFmtId="43" fontId="0" fillId="0" borderId="0" xfId="0" applyNumberFormat="1" applyFont="1" applyFill="1" applyAlignment="1">
      <alignment vertical="center"/>
    </xf>
    <xf numFmtId="0" fontId="0" fillId="0" borderId="0" xfId="0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horizontal="center" vertical="center"/>
      <protection hidden="1"/>
    </xf>
    <xf numFmtId="43" fontId="7" fillId="2" borderId="0" xfId="2" applyFont="1" applyFill="1" applyAlignment="1" applyProtection="1">
      <alignment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vertical="center" shrinkToFit="1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horizontal="center" vertical="center" shrinkToFit="1"/>
      <protection hidden="1"/>
    </xf>
    <xf numFmtId="43" fontId="4" fillId="3" borderId="8" xfId="2" applyFont="1" applyFill="1" applyBorder="1" applyAlignment="1" applyProtection="1">
      <alignment horizontal="center" vertical="center" shrinkToFit="1"/>
      <protection hidden="1"/>
    </xf>
    <xf numFmtId="49" fontId="4" fillId="3" borderId="10" xfId="2" applyNumberFormat="1" applyFont="1" applyFill="1" applyBorder="1" applyAlignment="1" applyProtection="1">
      <alignment horizontal="center" vertical="center" shrinkToFit="1"/>
      <protection hidden="1"/>
    </xf>
    <xf numFmtId="43" fontId="1" fillId="5" borderId="2" xfId="2" applyFont="1" applyFill="1" applyBorder="1" applyAlignment="1" applyProtection="1">
      <alignment vertical="center"/>
      <protection hidden="1"/>
    </xf>
    <xf numFmtId="43" fontId="1" fillId="0" borderId="2" xfId="2" applyFont="1" applyFill="1" applyBorder="1" applyAlignment="1" applyProtection="1">
      <alignment vertical="center"/>
      <protection hidden="1"/>
    </xf>
    <xf numFmtId="10" fontId="1" fillId="0" borderId="2" xfId="1" applyNumberFormat="1" applyFont="1" applyFill="1" applyBorder="1" applyAlignment="1" applyProtection="1">
      <alignment vertical="center"/>
      <protection hidden="1"/>
    </xf>
    <xf numFmtId="9" fontId="1" fillId="0" borderId="2" xfId="1" applyNumberFormat="1" applyFont="1" applyFill="1" applyBorder="1" applyAlignment="1" applyProtection="1">
      <alignment horizontal="center" vertical="center"/>
      <protection hidden="1"/>
    </xf>
    <xf numFmtId="43" fontId="1" fillId="5" borderId="2" xfId="2" applyNumberFormat="1" applyFont="1" applyFill="1" applyBorder="1" applyAlignment="1" applyProtection="1">
      <alignment vertical="center" shrinkToFit="1"/>
      <protection hidden="1"/>
    </xf>
    <xf numFmtId="9" fontId="1" fillId="0" borderId="2" xfId="1" applyFont="1" applyFill="1" applyBorder="1" applyAlignment="1" applyProtection="1">
      <alignment horizontal="center" vertical="center"/>
      <protection hidden="1"/>
    </xf>
    <xf numFmtId="9" fontId="1" fillId="0" borderId="6" xfId="1" applyFont="1" applyFill="1" applyBorder="1" applyAlignment="1" applyProtection="1">
      <alignment horizontal="center" vertical="center"/>
      <protection hidden="1"/>
    </xf>
    <xf numFmtId="43" fontId="9" fillId="6" borderId="1" xfId="2" applyFont="1" applyFill="1" applyBorder="1" applyAlignment="1" applyProtection="1">
      <alignment horizontal="center" vertical="center"/>
      <protection hidden="1"/>
    </xf>
    <xf numFmtId="43" fontId="1" fillId="4" borderId="7" xfId="2" applyFont="1" applyFill="1" applyBorder="1" applyAlignment="1" applyProtection="1">
      <alignment vertical="center"/>
      <protection hidden="1"/>
    </xf>
    <xf numFmtId="43" fontId="1" fillId="4" borderId="3" xfId="2" applyFont="1" applyFill="1" applyBorder="1" applyAlignment="1" applyProtection="1">
      <alignment horizontal="center" vertical="center"/>
      <protection hidden="1"/>
    </xf>
    <xf numFmtId="43" fontId="9" fillId="8" borderId="1" xfId="2" applyFont="1" applyFill="1" applyBorder="1" applyAlignment="1" applyProtection="1">
      <alignment horizontal="center" vertical="center"/>
      <protection hidden="1"/>
    </xf>
    <xf numFmtId="43" fontId="1" fillId="7" borderId="7" xfId="2" applyFont="1" applyFill="1" applyBorder="1" applyAlignment="1" applyProtection="1">
      <alignment horizontal="center" vertical="center"/>
      <protection hidden="1"/>
    </xf>
    <xf numFmtId="43" fontId="1" fillId="7" borderId="3" xfId="2" applyFont="1" applyFill="1" applyBorder="1" applyAlignment="1" applyProtection="1">
      <alignment horizontal="center" vertical="center"/>
      <protection hidden="1"/>
    </xf>
    <xf numFmtId="9" fontId="5" fillId="5" borderId="11" xfId="1" applyFont="1" applyFill="1" applyBorder="1" applyAlignment="1" applyProtection="1">
      <alignment horizontal="center" vertical="center"/>
      <protection hidden="1"/>
    </xf>
    <xf numFmtId="43" fontId="1" fillId="5" borderId="4" xfId="2" applyFont="1" applyFill="1" applyBorder="1" applyAlignment="1" applyProtection="1">
      <alignment vertical="center"/>
      <protection hidden="1"/>
    </xf>
    <xf numFmtId="43" fontId="1" fillId="0" borderId="4" xfId="2" applyFont="1" applyFill="1" applyBorder="1" applyAlignment="1" applyProtection="1">
      <alignment vertical="center"/>
      <protection hidden="1"/>
    </xf>
    <xf numFmtId="10" fontId="1" fillId="0" borderId="4" xfId="1" applyNumberFormat="1" applyFont="1" applyFill="1" applyBorder="1" applyAlignment="1" applyProtection="1">
      <alignment vertical="center"/>
      <protection hidden="1"/>
    </xf>
    <xf numFmtId="9" fontId="1" fillId="0" borderId="4" xfId="1" applyNumberFormat="1" applyFont="1" applyFill="1" applyBorder="1" applyAlignment="1" applyProtection="1">
      <alignment horizontal="center" vertical="center"/>
      <protection hidden="1"/>
    </xf>
    <xf numFmtId="9" fontId="1" fillId="0" borderId="4" xfId="1" applyFont="1" applyFill="1" applyBorder="1" applyAlignment="1" applyProtection="1">
      <alignment horizontal="center" vertical="center"/>
      <protection hidden="1"/>
    </xf>
    <xf numFmtId="9" fontId="1" fillId="0" borderId="13" xfId="1" applyFont="1" applyFill="1" applyBorder="1" applyAlignment="1" applyProtection="1">
      <alignment horizontal="center" vertical="center"/>
      <protection hidden="1"/>
    </xf>
    <xf numFmtId="43" fontId="1" fillId="4" borderId="9" xfId="2" applyFont="1" applyFill="1" applyBorder="1" applyAlignment="1" applyProtection="1">
      <alignment vertical="center"/>
      <protection hidden="1"/>
    </xf>
    <xf numFmtId="43" fontId="1" fillId="4" borderId="5" xfId="2" applyFont="1" applyFill="1" applyBorder="1" applyAlignment="1" applyProtection="1">
      <alignment horizontal="center" vertical="center"/>
      <protection hidden="1"/>
    </xf>
    <xf numFmtId="43" fontId="1" fillId="7" borderId="9" xfId="2" applyFont="1" applyFill="1" applyBorder="1" applyAlignment="1" applyProtection="1">
      <alignment horizontal="center" vertical="center"/>
      <protection hidden="1"/>
    </xf>
    <xf numFmtId="43" fontId="1" fillId="7" borderId="5" xfId="2" applyFont="1" applyFill="1" applyBorder="1" applyAlignment="1" applyProtection="1">
      <alignment horizontal="center" vertical="center"/>
      <protection hidden="1"/>
    </xf>
    <xf numFmtId="9" fontId="5" fillId="5" borderId="12" xfId="1" applyFont="1" applyFill="1" applyBorder="1" applyAlignment="1" applyProtection="1">
      <alignment horizontal="center" vertical="center"/>
      <protection hidden="1"/>
    </xf>
    <xf numFmtId="9" fontId="1" fillId="2" borderId="2" xfId="1" applyFont="1" applyFill="1" applyBorder="1" applyAlignment="1" applyProtection="1">
      <alignment horizontal="center" vertical="center"/>
      <protection locked="0"/>
    </xf>
    <xf numFmtId="9" fontId="1" fillId="2" borderId="2" xfId="1" applyNumberFormat="1" applyFont="1" applyFill="1" applyBorder="1" applyAlignment="1" applyProtection="1">
      <alignment horizontal="center" vertical="center"/>
      <protection locked="0"/>
    </xf>
    <xf numFmtId="9" fontId="1" fillId="2" borderId="4" xfId="1" applyFont="1" applyFill="1" applyBorder="1" applyAlignment="1" applyProtection="1">
      <alignment horizontal="center" vertical="center"/>
      <protection locked="0"/>
    </xf>
    <xf numFmtId="10" fontId="1" fillId="2" borderId="2" xfId="1" applyNumberFormat="1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43" fontId="5" fillId="2" borderId="14" xfId="2" applyFont="1" applyFill="1" applyBorder="1" applyAlignment="1" applyProtection="1">
      <alignment vertical="center"/>
      <protection locked="0"/>
    </xf>
    <xf numFmtId="43" fontId="5" fillId="2" borderId="15" xfId="2" applyFont="1" applyFill="1" applyBorder="1" applyAlignment="1" applyProtection="1">
      <alignment vertical="center"/>
      <protection locked="0"/>
    </xf>
    <xf numFmtId="10" fontId="1" fillId="7" borderId="2" xfId="1" applyNumberFormat="1" applyFont="1" applyFill="1" applyBorder="1" applyAlignment="1" applyProtection="1">
      <alignment horizontal="center" vertical="center"/>
      <protection locked="0"/>
    </xf>
    <xf numFmtId="10" fontId="1" fillId="9" borderId="2" xfId="1" applyNumberFormat="1" applyFont="1" applyFill="1" applyBorder="1" applyAlignment="1" applyProtection="1">
      <alignment horizontal="center" vertical="center"/>
      <protection locked="0"/>
    </xf>
    <xf numFmtId="43" fontId="9" fillId="2" borderId="1" xfId="2" applyFont="1" applyFill="1" applyBorder="1" applyAlignment="1" applyProtection="1">
      <alignment horizontal="center" vertical="center"/>
      <protection hidden="1"/>
    </xf>
    <xf numFmtId="43" fontId="1" fillId="2" borderId="7" xfId="2" applyFont="1" applyFill="1" applyBorder="1" applyAlignment="1" applyProtection="1">
      <alignment vertical="center"/>
      <protection hidden="1"/>
    </xf>
    <xf numFmtId="43" fontId="1" fillId="2" borderId="9" xfId="2" applyFont="1" applyFill="1" applyBorder="1" applyAlignment="1" applyProtection="1">
      <alignment vertical="center"/>
      <protection hidden="1"/>
    </xf>
  </cellXfs>
  <cellStyles count="7">
    <cellStyle name="Moeda 2" xfId="6" xr:uid="{00000000-0005-0000-0000-000000000000}"/>
    <cellStyle name="Normal" xfId="0" builtinId="0"/>
    <cellStyle name="Normal 2" xfId="3" xr:uid="{00000000-0005-0000-0000-000002000000}"/>
    <cellStyle name="Porcentagem" xfId="1" builtinId="5"/>
    <cellStyle name="Porcentagem 2" xfId="5" xr:uid="{00000000-0005-0000-0000-000004000000}"/>
    <cellStyle name="Vírgula" xfId="2" builtinId="3"/>
    <cellStyle name="Vírgula 2" xfId="4" xr:uid="{00000000-0005-0000-0000-000006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ED96-CB2A-4BB0-8BFA-49917D3BE326}">
  <dimension ref="A1:AR460"/>
  <sheetViews>
    <sheetView showGridLines="0" topLeftCell="A49" zoomScaleNormal="100" zoomScaleSheetLayoutView="80" workbookViewId="0">
      <selection activeCell="AM4" sqref="AM4:AM70"/>
    </sheetView>
  </sheetViews>
  <sheetFormatPr defaultRowHeight="18" x14ac:dyDescent="0.3"/>
  <cols>
    <col min="1" max="1" width="3" style="5" bestFit="1" customWidth="1"/>
    <col min="2" max="2" width="6.88671875" style="4" bestFit="1" customWidth="1"/>
    <col min="3" max="3" width="6.109375" style="6" bestFit="1" customWidth="1"/>
    <col min="4" max="4" width="8.77734375" style="4" bestFit="1" customWidth="1"/>
    <col min="5" max="6" width="9.33203125" style="4" hidden="1" customWidth="1"/>
    <col min="7" max="7" width="10.5546875" style="4" hidden="1" customWidth="1"/>
    <col min="8" max="8" width="10.33203125" style="4" hidden="1" customWidth="1"/>
    <col min="9" max="10" width="6.88671875" style="4" hidden="1" customWidth="1"/>
    <col min="11" max="11" width="9" style="4" hidden="1" customWidth="1"/>
    <col min="12" max="12" width="9.6640625" style="4" hidden="1" customWidth="1"/>
    <col min="13" max="13" width="6.88671875" style="4" hidden="1" customWidth="1"/>
    <col min="14" max="14" width="9.109375" style="4" hidden="1" customWidth="1"/>
    <col min="15" max="15" width="11.21875" style="4" hidden="1" customWidth="1"/>
    <col min="16" max="17" width="11.33203125" style="4" hidden="1" customWidth="1"/>
    <col min="18" max="19" width="10.33203125" style="4" hidden="1" customWidth="1"/>
    <col min="20" max="20" width="11.5546875" style="4" hidden="1" customWidth="1"/>
    <col min="21" max="21" width="11.33203125" style="4" hidden="1" customWidth="1"/>
    <col min="22" max="22" width="11.44140625" style="4" hidden="1" customWidth="1"/>
    <col min="23" max="23" width="16.33203125" style="4" hidden="1" customWidth="1"/>
    <col min="24" max="24" width="14.88671875" style="4" hidden="1" customWidth="1"/>
    <col min="25" max="25" width="9.44140625" style="4" hidden="1" customWidth="1"/>
    <col min="26" max="26" width="11.33203125" style="4" hidden="1" customWidth="1"/>
    <col min="27" max="27" width="6.21875" style="5" bestFit="1" customWidth="1"/>
    <col min="28" max="28" width="7.77734375" style="11" bestFit="1" customWidth="1"/>
    <col min="29" max="29" width="11.44140625" style="4" hidden="1" customWidth="1"/>
    <col min="30" max="30" width="6.21875" style="4" bestFit="1" customWidth="1"/>
    <col min="31" max="31" width="4.44140625" style="4" bestFit="1" customWidth="1"/>
    <col min="32" max="32" width="4.44140625" style="4" hidden="1" customWidth="1"/>
    <col min="33" max="33" width="9.44140625" style="4" hidden="1" customWidth="1"/>
    <col min="34" max="34" width="11.5546875" style="7" bestFit="1" customWidth="1"/>
    <col min="35" max="35" width="9" style="7" bestFit="1" customWidth="1"/>
    <col min="36" max="36" width="7.109375" style="4" bestFit="1" customWidth="1"/>
    <col min="37" max="37" width="7.77734375" style="4" customWidth="1"/>
    <col min="38" max="38" width="11.5546875" style="7" bestFit="1" customWidth="1"/>
    <col min="39" max="39" width="9" style="7" bestFit="1" customWidth="1"/>
    <col min="40" max="40" width="7.109375" style="4" bestFit="1" customWidth="1"/>
    <col min="41" max="41" width="7.77734375" style="4" customWidth="1"/>
    <col min="42" max="42" width="4.6640625" style="4" bestFit="1" customWidth="1"/>
    <col min="43" max="16384" width="8.88671875" style="4"/>
  </cols>
  <sheetData>
    <row r="1" spans="1:44" ht="19.8" x14ac:dyDescent="0.3">
      <c r="B1" s="14"/>
      <c r="C1" s="15" t="s">
        <v>20</v>
      </c>
      <c r="D1" s="16">
        <v>5.8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7"/>
      <c r="AB1" s="18"/>
      <c r="AC1" s="14"/>
      <c r="AD1" s="14"/>
      <c r="AE1" s="14"/>
      <c r="AF1" s="14"/>
      <c r="AG1" s="14"/>
      <c r="AH1" s="19"/>
      <c r="AI1" s="19"/>
      <c r="AJ1" s="14"/>
      <c r="AK1" s="14"/>
      <c r="AL1" s="19"/>
      <c r="AM1" s="19"/>
      <c r="AN1" s="14"/>
      <c r="AO1" s="14"/>
      <c r="AP1" s="14"/>
    </row>
    <row r="2" spans="1:44" ht="20.399999999999999" thickBot="1" x14ac:dyDescent="0.35">
      <c r="B2" s="14"/>
      <c r="C2" s="15" t="s">
        <v>19</v>
      </c>
      <c r="D2" s="16">
        <v>5.4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7"/>
      <c r="AB2" s="18"/>
      <c r="AC2" s="14"/>
      <c r="AD2" s="14"/>
      <c r="AE2" s="14"/>
      <c r="AF2" s="14"/>
      <c r="AG2" s="14"/>
      <c r="AH2" s="19"/>
      <c r="AI2" s="19"/>
      <c r="AJ2" s="14"/>
      <c r="AK2" s="14"/>
      <c r="AL2" s="19"/>
      <c r="AM2" s="19"/>
      <c r="AN2" s="14"/>
      <c r="AO2" s="14"/>
      <c r="AP2" s="14"/>
    </row>
    <row r="3" spans="1:44" s="11" customFormat="1" ht="14.4" x14ac:dyDescent="0.3">
      <c r="A3" s="10" t="s">
        <v>27</v>
      </c>
      <c r="B3" s="21" t="s">
        <v>28</v>
      </c>
      <c r="C3" s="20" t="s">
        <v>26</v>
      </c>
      <c r="D3" s="21" t="s">
        <v>21</v>
      </c>
      <c r="E3" s="21" t="s">
        <v>22</v>
      </c>
      <c r="F3" s="21" t="s">
        <v>23</v>
      </c>
      <c r="G3" s="21" t="s">
        <v>25</v>
      </c>
      <c r="H3" s="21" t="s">
        <v>6</v>
      </c>
      <c r="I3" s="21" t="s">
        <v>0</v>
      </c>
      <c r="J3" s="21" t="s">
        <v>3</v>
      </c>
      <c r="K3" s="21" t="s">
        <v>9</v>
      </c>
      <c r="L3" s="21" t="s">
        <v>10</v>
      </c>
      <c r="M3" s="21" t="s">
        <v>1</v>
      </c>
      <c r="N3" s="21" t="s">
        <v>5</v>
      </c>
      <c r="O3" s="21" t="s">
        <v>4</v>
      </c>
      <c r="P3" s="21" t="s">
        <v>0</v>
      </c>
      <c r="Q3" s="21" t="s">
        <v>3</v>
      </c>
      <c r="R3" s="21" t="s">
        <v>9</v>
      </c>
      <c r="S3" s="21" t="s">
        <v>10</v>
      </c>
      <c r="T3" s="21" t="s">
        <v>2</v>
      </c>
      <c r="U3" s="21" t="s">
        <v>1</v>
      </c>
      <c r="V3" s="21" t="s">
        <v>11</v>
      </c>
      <c r="W3" s="21" t="s">
        <v>12</v>
      </c>
      <c r="X3" s="21" t="s">
        <v>13</v>
      </c>
      <c r="Y3" s="21" t="s">
        <v>7</v>
      </c>
      <c r="Z3" s="21" t="s">
        <v>14</v>
      </c>
      <c r="AA3" s="21" t="s">
        <v>30</v>
      </c>
      <c r="AB3" s="21" t="s">
        <v>31</v>
      </c>
      <c r="AC3" s="21" t="s">
        <v>15</v>
      </c>
      <c r="AD3" s="21" t="s">
        <v>32</v>
      </c>
      <c r="AE3" s="21" t="s">
        <v>16</v>
      </c>
      <c r="AF3" s="21" t="s">
        <v>8</v>
      </c>
      <c r="AG3" s="21" t="s">
        <v>7</v>
      </c>
      <c r="AH3" s="21" t="s">
        <v>8</v>
      </c>
      <c r="AI3" s="21" t="s">
        <v>29</v>
      </c>
      <c r="AJ3" s="21" t="s">
        <v>17</v>
      </c>
      <c r="AK3" s="21" t="s">
        <v>18</v>
      </c>
      <c r="AL3" s="21" t="s">
        <v>7</v>
      </c>
      <c r="AM3" s="21" t="s">
        <v>29</v>
      </c>
      <c r="AN3" s="21" t="s">
        <v>17</v>
      </c>
      <c r="AO3" s="21" t="s">
        <v>18</v>
      </c>
      <c r="AP3" s="22" t="s">
        <v>24</v>
      </c>
    </row>
    <row r="4" spans="1:44" ht="21" x14ac:dyDescent="0.3">
      <c r="A4" s="8">
        <v>1</v>
      </c>
      <c r="B4" s="54">
        <v>12.118600000000001</v>
      </c>
      <c r="C4" s="52" t="s">
        <v>20</v>
      </c>
      <c r="D4" s="23">
        <f t="shared" ref="D4:D67" si="0">IF(C4="USD",$D$2,$D$1)</f>
        <v>5.8</v>
      </c>
      <c r="E4" s="24">
        <v>6400</v>
      </c>
      <c r="F4" s="24">
        <v>450</v>
      </c>
      <c r="G4" s="24">
        <v>0</v>
      </c>
      <c r="H4" s="24">
        <f t="shared" ref="H4:H67" si="1">(B4*E4)+F4</f>
        <v>78009.040000000008</v>
      </c>
      <c r="I4" s="25">
        <v>0.16</v>
      </c>
      <c r="J4" s="25">
        <v>0</v>
      </c>
      <c r="K4" s="25">
        <v>2.1000000000000001E-2</v>
      </c>
      <c r="L4" s="25">
        <v>0.1065</v>
      </c>
      <c r="M4" s="25">
        <v>0.12</v>
      </c>
      <c r="N4" s="24">
        <v>909.74</v>
      </c>
      <c r="O4" s="24">
        <v>214.5</v>
      </c>
      <c r="P4" s="24">
        <f t="shared" ref="P4:P67" si="2">D4*H4*I4</f>
        <v>72392.389120000007</v>
      </c>
      <c r="Q4" s="24">
        <f t="shared" ref="Q4:Q67" si="3">(H4+P4)*D4*J4</f>
        <v>0</v>
      </c>
      <c r="R4" s="24">
        <f t="shared" ref="R4:R67" si="4">D4*H4*K4</f>
        <v>9501.5010720000009</v>
      </c>
      <c r="S4" s="24">
        <f t="shared" ref="S4:S67" si="5">D4*H4*L4</f>
        <v>48186.184008000004</v>
      </c>
      <c r="T4" s="24">
        <f t="shared" ref="T4:T67" si="6">((H4*D4)+N4+O4+P4+Q4+R4+S4)/(1-M4)</f>
        <v>663246.30249999987</v>
      </c>
      <c r="U4" s="24">
        <f>T4*M4</f>
        <v>79589.556299999982</v>
      </c>
      <c r="V4" s="24">
        <v>2500</v>
      </c>
      <c r="W4" s="24">
        <v>2500</v>
      </c>
      <c r="X4" s="24">
        <v>680</v>
      </c>
      <c r="Y4" s="24">
        <v>0</v>
      </c>
      <c r="Z4" s="24">
        <f>T4+V4+W4+X4+Y4</f>
        <v>668926.30249999987</v>
      </c>
      <c r="AA4" s="26">
        <f t="shared" ref="AA4:AA67" si="7">(AB4/(D4*B4))-1</f>
        <v>0.31009594532869666</v>
      </c>
      <c r="AB4" s="27">
        <f t="shared" ref="AB4:AB68" si="8">((T4-Q4-U4)+V4+W4+X4+Y4)/E4</f>
        <v>92.083866593749988</v>
      </c>
      <c r="AC4" s="28">
        <v>0.06</v>
      </c>
      <c r="AD4" s="48">
        <v>0.05</v>
      </c>
      <c r="AE4" s="48">
        <v>0</v>
      </c>
      <c r="AF4" s="28">
        <v>0.12</v>
      </c>
      <c r="AG4" s="29">
        <v>0.2</v>
      </c>
      <c r="AH4" s="30">
        <f t="shared" ref="AH4:AH68" si="9">AB4/(1-AC4-AD4-AE4-AF4-AJ4)</f>
        <v>167.4295198895949</v>
      </c>
      <c r="AI4" s="31">
        <v>1.8182286005457426</v>
      </c>
      <c r="AJ4" s="51">
        <v>0.22001415130096982</v>
      </c>
      <c r="AK4" s="32">
        <f t="shared" ref="AK4:AK67" si="10">AH4*AJ4</f>
        <v>36.836863721238068</v>
      </c>
      <c r="AL4" s="33">
        <f t="shared" ref="AL4:AL68" si="11">AB4/(1-AC4-AD4-AE4-AG4-AN4)</f>
        <v>195.92901966867245</v>
      </c>
      <c r="AM4" s="34">
        <v>2.1277236384204001</v>
      </c>
      <c r="AN4" s="51">
        <v>0.22001415130096982</v>
      </c>
      <c r="AO4" s="35">
        <f t="shared" ref="AO4:AO67" si="12">AL4*AN4</f>
        <v>43.107156977633991</v>
      </c>
      <c r="AP4" s="36">
        <f t="shared" ref="AP4:AP67" si="13">J4</f>
        <v>0</v>
      </c>
      <c r="AR4" s="13"/>
    </row>
    <row r="5" spans="1:44" ht="21" x14ac:dyDescent="0.3">
      <c r="A5" s="8">
        <v>2</v>
      </c>
      <c r="B5" s="54">
        <v>6.6642029999999997</v>
      </c>
      <c r="C5" s="52" t="s">
        <v>20</v>
      </c>
      <c r="D5" s="23">
        <f t="shared" si="0"/>
        <v>5.8</v>
      </c>
      <c r="E5" s="24">
        <v>6400</v>
      </c>
      <c r="F5" s="24">
        <v>450</v>
      </c>
      <c r="G5" s="24">
        <v>0</v>
      </c>
      <c r="H5" s="24">
        <f t="shared" si="1"/>
        <v>43100.8992</v>
      </c>
      <c r="I5" s="25">
        <v>0.16</v>
      </c>
      <c r="J5" s="25">
        <v>0</v>
      </c>
      <c r="K5" s="25">
        <v>2.1000000000000001E-2</v>
      </c>
      <c r="L5" s="25">
        <v>0.1065</v>
      </c>
      <c r="M5" s="25">
        <v>0.12</v>
      </c>
      <c r="N5" s="24">
        <v>909.74</v>
      </c>
      <c r="O5" s="24">
        <v>214.5</v>
      </c>
      <c r="P5" s="24">
        <f t="shared" si="2"/>
        <v>39997.634457600005</v>
      </c>
      <c r="Q5" s="24">
        <f t="shared" si="3"/>
        <v>0</v>
      </c>
      <c r="R5" s="24">
        <f t="shared" si="4"/>
        <v>5249.6895225600001</v>
      </c>
      <c r="S5" s="24">
        <f t="shared" si="5"/>
        <v>26623.425435839999</v>
      </c>
      <c r="T5" s="24">
        <f t="shared" si="6"/>
        <v>367022.95997272723</v>
      </c>
      <c r="U5" s="24">
        <f t="shared" ref="U5:U19" si="14">T5*M5</f>
        <v>44042.755196727267</v>
      </c>
      <c r="V5" s="24">
        <v>2500</v>
      </c>
      <c r="W5" s="24">
        <v>2500</v>
      </c>
      <c r="X5" s="24">
        <v>680</v>
      </c>
      <c r="Y5" s="24">
        <v>0</v>
      </c>
      <c r="Z5" s="24">
        <f t="shared" ref="Z5:Z19" si="15">T5+V5+W5+X5+Y5</f>
        <v>372702.95997272723</v>
      </c>
      <c r="AA5" s="26">
        <f t="shared" si="7"/>
        <v>0.32858986821985225</v>
      </c>
      <c r="AB5" s="27">
        <f t="shared" si="8"/>
        <v>51.353156996249993</v>
      </c>
      <c r="AC5" s="28">
        <v>0.06</v>
      </c>
      <c r="AD5" s="48">
        <v>0.05</v>
      </c>
      <c r="AE5" s="48">
        <v>0</v>
      </c>
      <c r="AF5" s="28">
        <v>0.12</v>
      </c>
      <c r="AG5" s="29">
        <v>0.2</v>
      </c>
      <c r="AH5" s="30">
        <f t="shared" si="9"/>
        <v>93.389548533619035</v>
      </c>
      <c r="AI5" s="31">
        <v>1.8182286005457426</v>
      </c>
      <c r="AJ5" s="51">
        <v>0.220118800202107</v>
      </c>
      <c r="AK5" s="32">
        <f t="shared" si="10"/>
        <v>20.556795374636664</v>
      </c>
      <c r="AL5" s="33">
        <f t="shared" si="11"/>
        <v>109.28966091501053</v>
      </c>
      <c r="AM5" s="34">
        <v>2.1277236384204001</v>
      </c>
      <c r="AN5" s="51">
        <v>0.22011880020210739</v>
      </c>
      <c r="AO5" s="35">
        <f t="shared" si="12"/>
        <v>24.056709035107268</v>
      </c>
      <c r="AP5" s="36">
        <f t="shared" si="13"/>
        <v>0</v>
      </c>
      <c r="AR5" s="13"/>
    </row>
    <row r="6" spans="1:44" ht="21" x14ac:dyDescent="0.3">
      <c r="A6" s="8">
        <v>3</v>
      </c>
      <c r="B6" s="54">
        <v>5.6484999999999994</v>
      </c>
      <c r="C6" s="52" t="s">
        <v>20</v>
      </c>
      <c r="D6" s="23">
        <f t="shared" si="0"/>
        <v>5.8</v>
      </c>
      <c r="E6" s="24">
        <v>6400</v>
      </c>
      <c r="F6" s="24">
        <v>450</v>
      </c>
      <c r="G6" s="24">
        <v>0</v>
      </c>
      <c r="H6" s="24">
        <f t="shared" si="1"/>
        <v>36600.399999999994</v>
      </c>
      <c r="I6" s="25">
        <v>0.16</v>
      </c>
      <c r="J6" s="25">
        <v>0</v>
      </c>
      <c r="K6" s="25">
        <v>2.1000000000000001E-2</v>
      </c>
      <c r="L6" s="25">
        <v>0.1065</v>
      </c>
      <c r="M6" s="25">
        <v>0.12</v>
      </c>
      <c r="N6" s="24">
        <v>909.74</v>
      </c>
      <c r="O6" s="24">
        <v>214.5</v>
      </c>
      <c r="P6" s="24">
        <f t="shared" si="2"/>
        <v>33965.17119999999</v>
      </c>
      <c r="Q6" s="24">
        <f t="shared" si="3"/>
        <v>0</v>
      </c>
      <c r="R6" s="24">
        <f t="shared" si="4"/>
        <v>4457.928719999999</v>
      </c>
      <c r="S6" s="24">
        <f t="shared" si="5"/>
        <v>22608.067079999993</v>
      </c>
      <c r="T6" s="24">
        <f t="shared" si="6"/>
        <v>311861.05340909079</v>
      </c>
      <c r="U6" s="24">
        <f>T6*M6</f>
        <v>37423.326409090892</v>
      </c>
      <c r="V6" s="24">
        <v>2500</v>
      </c>
      <c r="W6" s="24">
        <v>2500</v>
      </c>
      <c r="X6" s="24">
        <v>680</v>
      </c>
      <c r="Y6" s="24">
        <v>0</v>
      </c>
      <c r="Z6" s="24">
        <f>T6+V6+W6+X6+Y6</f>
        <v>317541.05340909079</v>
      </c>
      <c r="AA6" s="26">
        <f t="shared" si="7"/>
        <v>0.3359785736142944</v>
      </c>
      <c r="AB6" s="27">
        <f t="shared" si="8"/>
        <v>43.768394843749981</v>
      </c>
      <c r="AC6" s="28">
        <v>0.06</v>
      </c>
      <c r="AD6" s="48">
        <v>0.05</v>
      </c>
      <c r="AE6" s="48">
        <v>0</v>
      </c>
      <c r="AF6" s="28">
        <v>0.12</v>
      </c>
      <c r="AG6" s="29">
        <v>0.2</v>
      </c>
      <c r="AH6" s="30">
        <f t="shared" si="9"/>
        <v>79.588590906958316</v>
      </c>
      <c r="AI6" s="31">
        <v>1.8182286005457426</v>
      </c>
      <c r="AJ6" s="51">
        <v>0.22006697134622361</v>
      </c>
      <c r="AK6" s="32">
        <f t="shared" si="10"/>
        <v>17.514820154607907</v>
      </c>
      <c r="AL6" s="33">
        <f t="shared" si="11"/>
        <v>93.137515720344041</v>
      </c>
      <c r="AM6" s="34">
        <v>2.1277236384204001</v>
      </c>
      <c r="AN6" s="51">
        <v>0.22006697134622361</v>
      </c>
      <c r="AO6" s="35">
        <f t="shared" si="12"/>
        <v>20.496491003287403</v>
      </c>
      <c r="AP6" s="36">
        <f t="shared" si="13"/>
        <v>0</v>
      </c>
      <c r="AR6" s="13"/>
    </row>
    <row r="7" spans="1:44" ht="21" x14ac:dyDescent="0.3">
      <c r="A7" s="8">
        <v>4</v>
      </c>
      <c r="B7" s="54">
        <v>7.5</v>
      </c>
      <c r="C7" s="52" t="s">
        <v>19</v>
      </c>
      <c r="D7" s="23">
        <f t="shared" si="0"/>
        <v>5.4</v>
      </c>
      <c r="E7" s="24">
        <v>6400</v>
      </c>
      <c r="F7" s="24">
        <v>2850</v>
      </c>
      <c r="G7" s="24">
        <v>0</v>
      </c>
      <c r="H7" s="24">
        <f t="shared" si="1"/>
        <v>50850</v>
      </c>
      <c r="I7" s="25">
        <v>0.16</v>
      </c>
      <c r="J7" s="25">
        <v>0</v>
      </c>
      <c r="K7" s="25">
        <v>2.1000000000000001E-2</v>
      </c>
      <c r="L7" s="25">
        <v>0.1065</v>
      </c>
      <c r="M7" s="25">
        <v>0.12</v>
      </c>
      <c r="N7" s="24">
        <v>909.74</v>
      </c>
      <c r="O7" s="24">
        <v>214.5</v>
      </c>
      <c r="P7" s="24">
        <f t="shared" si="2"/>
        <v>43934.400000000001</v>
      </c>
      <c r="Q7" s="24">
        <f t="shared" si="3"/>
        <v>0</v>
      </c>
      <c r="R7" s="24">
        <f t="shared" si="4"/>
        <v>5766.39</v>
      </c>
      <c r="S7" s="24">
        <f t="shared" si="5"/>
        <v>29243.834999999999</v>
      </c>
      <c r="T7" s="24">
        <f t="shared" si="6"/>
        <v>403021.43750000006</v>
      </c>
      <c r="U7" s="24">
        <f t="shared" si="14"/>
        <v>48362.572500000002</v>
      </c>
      <c r="V7" s="24">
        <v>2500</v>
      </c>
      <c r="W7" s="24">
        <v>2500</v>
      </c>
      <c r="X7" s="24">
        <v>680</v>
      </c>
      <c r="Y7" s="24">
        <v>0</v>
      </c>
      <c r="Z7" s="24">
        <f t="shared" si="15"/>
        <v>408701.43750000006</v>
      </c>
      <c r="AA7" s="26">
        <f t="shared" si="7"/>
        <v>0.3901962384259261</v>
      </c>
      <c r="AB7" s="27">
        <f t="shared" si="8"/>
        <v>56.302947656250005</v>
      </c>
      <c r="AC7" s="28">
        <v>0.06</v>
      </c>
      <c r="AD7" s="48">
        <v>0.05</v>
      </c>
      <c r="AE7" s="48">
        <v>0</v>
      </c>
      <c r="AF7" s="28">
        <v>0.12</v>
      </c>
      <c r="AG7" s="29">
        <v>0.2</v>
      </c>
      <c r="AH7" s="30">
        <f t="shared" si="9"/>
        <v>102.38627717246642</v>
      </c>
      <c r="AI7" s="31">
        <v>1.8182286005457426</v>
      </c>
      <c r="AJ7" s="51">
        <v>0.22009283264192239</v>
      </c>
      <c r="AK7" s="32">
        <f t="shared" si="10"/>
        <v>22.534485766549132</v>
      </c>
      <c r="AL7" s="33">
        <f t="shared" si="11"/>
        <v>119.8171714911217</v>
      </c>
      <c r="AM7" s="34">
        <v>2.1277236384204001</v>
      </c>
      <c r="AN7" s="51">
        <v>0.22009283264192239</v>
      </c>
      <c r="AO7" s="35">
        <f t="shared" si="12"/>
        <v>26.370900672623964</v>
      </c>
      <c r="AP7" s="36">
        <f t="shared" si="13"/>
        <v>0</v>
      </c>
      <c r="AR7" s="13"/>
    </row>
    <row r="8" spans="1:44" ht="21" x14ac:dyDescent="0.3">
      <c r="A8" s="8">
        <v>5</v>
      </c>
      <c r="B8" s="54">
        <v>5.04</v>
      </c>
      <c r="C8" s="52" t="s">
        <v>19</v>
      </c>
      <c r="D8" s="23">
        <f t="shared" si="0"/>
        <v>5.4</v>
      </c>
      <c r="E8" s="24">
        <v>6400</v>
      </c>
      <c r="F8" s="24">
        <v>2850</v>
      </c>
      <c r="G8" s="24">
        <v>0</v>
      </c>
      <c r="H8" s="24">
        <f t="shared" si="1"/>
        <v>35106</v>
      </c>
      <c r="I8" s="25">
        <v>0.16</v>
      </c>
      <c r="J8" s="25">
        <v>0</v>
      </c>
      <c r="K8" s="25">
        <v>2.1000000000000001E-2</v>
      </c>
      <c r="L8" s="25">
        <v>0.1065</v>
      </c>
      <c r="M8" s="25">
        <v>0.12</v>
      </c>
      <c r="N8" s="24">
        <v>909.74</v>
      </c>
      <c r="O8" s="24">
        <v>214.5</v>
      </c>
      <c r="P8" s="24">
        <f t="shared" si="2"/>
        <v>30331.584000000003</v>
      </c>
      <c r="Q8" s="24">
        <f t="shared" si="3"/>
        <v>0</v>
      </c>
      <c r="R8" s="24">
        <f t="shared" si="4"/>
        <v>3981.0204000000008</v>
      </c>
      <c r="S8" s="24">
        <f t="shared" si="5"/>
        <v>20189.460600000002</v>
      </c>
      <c r="T8" s="24">
        <f t="shared" si="6"/>
        <v>278634.89204545459</v>
      </c>
      <c r="U8" s="24">
        <f t="shared" si="14"/>
        <v>33436.18704545455</v>
      </c>
      <c r="V8" s="24">
        <v>2500</v>
      </c>
      <c r="W8" s="24">
        <v>2500</v>
      </c>
      <c r="X8" s="24">
        <v>680</v>
      </c>
      <c r="Y8" s="24">
        <v>0</v>
      </c>
      <c r="Z8" s="24">
        <f t="shared" si="15"/>
        <v>284314.89204545459</v>
      </c>
      <c r="AA8" s="26">
        <f t="shared" si="7"/>
        <v>0.44032178337191374</v>
      </c>
      <c r="AB8" s="27">
        <f t="shared" si="8"/>
        <v>39.199797656250006</v>
      </c>
      <c r="AC8" s="28">
        <v>0.06</v>
      </c>
      <c r="AD8" s="48">
        <v>0.05</v>
      </c>
      <c r="AE8" s="48">
        <v>0</v>
      </c>
      <c r="AF8" s="28">
        <v>0.12</v>
      </c>
      <c r="AG8" s="29">
        <v>0.2</v>
      </c>
      <c r="AH8" s="30">
        <f t="shared" si="9"/>
        <v>71.274568432435544</v>
      </c>
      <c r="AI8" s="31">
        <v>1.8182286005457426</v>
      </c>
      <c r="AJ8" s="51">
        <v>0.22001704649521225</v>
      </c>
      <c r="AK8" s="32">
        <f t="shared" si="10"/>
        <v>15.681620036725359</v>
      </c>
      <c r="AL8" s="33">
        <f t="shared" si="11"/>
        <v>83.406849895143438</v>
      </c>
      <c r="AM8" s="34">
        <v>2.1277236384204001</v>
      </c>
      <c r="AN8" s="51">
        <v>0.22001704649521225</v>
      </c>
      <c r="AO8" s="35">
        <f t="shared" si="12"/>
        <v>18.350928771398962</v>
      </c>
      <c r="AP8" s="36">
        <f t="shared" si="13"/>
        <v>0</v>
      </c>
      <c r="AR8" s="13"/>
    </row>
    <row r="9" spans="1:44" ht="21" x14ac:dyDescent="0.3">
      <c r="A9" s="8">
        <v>6</v>
      </c>
      <c r="B9" s="54">
        <v>5.26</v>
      </c>
      <c r="C9" s="52" t="s">
        <v>19</v>
      </c>
      <c r="D9" s="23">
        <f t="shared" si="0"/>
        <v>5.4</v>
      </c>
      <c r="E9" s="24">
        <v>2800</v>
      </c>
      <c r="F9" s="24">
        <v>0</v>
      </c>
      <c r="G9" s="24">
        <v>0</v>
      </c>
      <c r="H9" s="24">
        <f t="shared" si="1"/>
        <v>14728</v>
      </c>
      <c r="I9" s="25">
        <v>0.16</v>
      </c>
      <c r="J9" s="25">
        <v>0</v>
      </c>
      <c r="K9" s="25">
        <v>2.1000000000000001E-2</v>
      </c>
      <c r="L9" s="25">
        <v>0.1065</v>
      </c>
      <c r="M9" s="25">
        <v>0.12</v>
      </c>
      <c r="N9" s="24">
        <v>909.74</v>
      </c>
      <c r="O9" s="24">
        <v>214.5</v>
      </c>
      <c r="P9" s="24">
        <f t="shared" si="2"/>
        <v>12724.992000000002</v>
      </c>
      <c r="Q9" s="24">
        <f t="shared" si="3"/>
        <v>0</v>
      </c>
      <c r="R9" s="24">
        <f t="shared" si="4"/>
        <v>1670.1552000000004</v>
      </c>
      <c r="S9" s="24">
        <f t="shared" si="5"/>
        <v>8470.0728000000017</v>
      </c>
      <c r="T9" s="24">
        <f t="shared" si="6"/>
        <v>117637.11363636365</v>
      </c>
      <c r="U9" s="24">
        <f t="shared" si="14"/>
        <v>14116.453636363638</v>
      </c>
      <c r="V9" s="24">
        <v>2500</v>
      </c>
      <c r="W9" s="24">
        <v>2500</v>
      </c>
      <c r="X9" s="24">
        <v>680</v>
      </c>
      <c r="Y9" s="24">
        <v>0</v>
      </c>
      <c r="Z9" s="24">
        <f t="shared" si="15"/>
        <v>123317.11363636365</v>
      </c>
      <c r="AA9" s="26">
        <f t="shared" si="7"/>
        <v>0.37305434848210517</v>
      </c>
      <c r="AB9" s="27">
        <f t="shared" si="8"/>
        <v>39.000235714285715</v>
      </c>
      <c r="AC9" s="28">
        <v>0.06</v>
      </c>
      <c r="AD9" s="48">
        <v>0.05</v>
      </c>
      <c r="AE9" s="48">
        <v>0</v>
      </c>
      <c r="AF9" s="28">
        <v>0.12</v>
      </c>
      <c r="AG9" s="29">
        <v>0.2</v>
      </c>
      <c r="AH9" s="30">
        <f t="shared" si="9"/>
        <v>70.912098517949119</v>
      </c>
      <c r="AI9" s="31">
        <v>1.8182286005457426</v>
      </c>
      <c r="AJ9" s="51">
        <v>0.22002000322393409</v>
      </c>
      <c r="AK9" s="32">
        <f t="shared" si="10"/>
        <v>15.602080144535096</v>
      </c>
      <c r="AL9" s="33">
        <f t="shared" si="11"/>
        <v>82.982756674362008</v>
      </c>
      <c r="AM9" s="34">
        <v>2.1277236384204001</v>
      </c>
      <c r="AN9" s="51">
        <v>0.22002000322393409</v>
      </c>
      <c r="AO9" s="35">
        <f t="shared" si="12"/>
        <v>18.257866391024066</v>
      </c>
      <c r="AP9" s="36">
        <f t="shared" si="13"/>
        <v>0</v>
      </c>
      <c r="AR9" s="13"/>
    </row>
    <row r="10" spans="1:44" ht="21" x14ac:dyDescent="0.3">
      <c r="A10" s="8">
        <v>7</v>
      </c>
      <c r="B10" s="54">
        <v>6.6</v>
      </c>
      <c r="C10" s="52" t="s">
        <v>19</v>
      </c>
      <c r="D10" s="23">
        <f t="shared" si="0"/>
        <v>5.4</v>
      </c>
      <c r="E10" s="24">
        <v>6400</v>
      </c>
      <c r="F10" s="24">
        <v>2850</v>
      </c>
      <c r="G10" s="24">
        <v>0</v>
      </c>
      <c r="H10" s="24">
        <f t="shared" si="1"/>
        <v>45090</v>
      </c>
      <c r="I10" s="25">
        <v>0.16</v>
      </c>
      <c r="J10" s="25">
        <v>0</v>
      </c>
      <c r="K10" s="25">
        <v>2.1000000000000001E-2</v>
      </c>
      <c r="L10" s="25">
        <v>0.1065</v>
      </c>
      <c r="M10" s="25">
        <v>0.12</v>
      </c>
      <c r="N10" s="24">
        <v>909.74</v>
      </c>
      <c r="O10" s="24">
        <v>214.5</v>
      </c>
      <c r="P10" s="24">
        <f t="shared" si="2"/>
        <v>38957.760000000002</v>
      </c>
      <c r="Q10" s="24">
        <f t="shared" si="3"/>
        <v>0</v>
      </c>
      <c r="R10" s="24">
        <f t="shared" si="4"/>
        <v>5113.206000000001</v>
      </c>
      <c r="S10" s="24">
        <f t="shared" si="5"/>
        <v>25931.259000000002</v>
      </c>
      <c r="T10" s="24">
        <f t="shared" si="6"/>
        <v>357514.16477272729</v>
      </c>
      <c r="U10" s="24">
        <f>T10*M10</f>
        <v>42901.699772727276</v>
      </c>
      <c r="V10" s="24">
        <v>2500</v>
      </c>
      <c r="W10" s="24">
        <v>2500</v>
      </c>
      <c r="X10" s="24">
        <v>680</v>
      </c>
      <c r="Y10" s="24">
        <v>0</v>
      </c>
      <c r="Z10" s="24">
        <f>T10+V10+W10+X10+Y10</f>
        <v>363194.16477272729</v>
      </c>
      <c r="AA10" s="26">
        <f t="shared" si="7"/>
        <v>0.40420027093855238</v>
      </c>
      <c r="AB10" s="27">
        <f t="shared" si="8"/>
        <v>50.045697656250006</v>
      </c>
      <c r="AC10" s="28">
        <v>0.06</v>
      </c>
      <c r="AD10" s="48">
        <v>0.05</v>
      </c>
      <c r="AE10" s="48">
        <v>0</v>
      </c>
      <c r="AF10" s="28">
        <v>0.12</v>
      </c>
      <c r="AG10" s="29">
        <v>0.2</v>
      </c>
      <c r="AH10" s="30">
        <f t="shared" si="9"/>
        <v>91.002334695796748</v>
      </c>
      <c r="AI10" s="31">
        <v>1.8182286005457426</v>
      </c>
      <c r="AJ10" s="51">
        <v>0.22006138772655529</v>
      </c>
      <c r="AK10" s="32">
        <f t="shared" si="10"/>
        <v>20.026100059513482</v>
      </c>
      <c r="AL10" s="33">
        <f t="shared" si="11"/>
        <v>106.49411720850415</v>
      </c>
      <c r="AM10" s="34">
        <v>2.1277236384204001</v>
      </c>
      <c r="AN10" s="51">
        <v>0.22006138772655529</v>
      </c>
      <c r="AO10" s="35">
        <f t="shared" si="12"/>
        <v>23.435243217617856</v>
      </c>
      <c r="AP10" s="36">
        <f t="shared" si="13"/>
        <v>0</v>
      </c>
      <c r="AR10" s="13"/>
    </row>
    <row r="11" spans="1:44" ht="21" x14ac:dyDescent="0.3">
      <c r="A11" s="8">
        <v>8</v>
      </c>
      <c r="B11" s="54">
        <v>11.7</v>
      </c>
      <c r="C11" s="52" t="s">
        <v>20</v>
      </c>
      <c r="D11" s="23">
        <f t="shared" si="0"/>
        <v>5.8</v>
      </c>
      <c r="E11" s="24">
        <v>1500</v>
      </c>
      <c r="F11" s="24">
        <v>450</v>
      </c>
      <c r="G11" s="24">
        <v>0</v>
      </c>
      <c r="H11" s="24">
        <f t="shared" si="1"/>
        <v>18000</v>
      </c>
      <c r="I11" s="25">
        <v>0.16</v>
      </c>
      <c r="J11" s="25">
        <v>0</v>
      </c>
      <c r="K11" s="25">
        <v>2.1000000000000001E-2</v>
      </c>
      <c r="L11" s="25">
        <v>0.1065</v>
      </c>
      <c r="M11" s="25">
        <v>0.12</v>
      </c>
      <c r="N11" s="24">
        <v>909.74</v>
      </c>
      <c r="O11" s="24">
        <v>214.5</v>
      </c>
      <c r="P11" s="24">
        <f t="shared" si="2"/>
        <v>16704</v>
      </c>
      <c r="Q11" s="24">
        <f t="shared" si="3"/>
        <v>0</v>
      </c>
      <c r="R11" s="24">
        <f t="shared" si="4"/>
        <v>2192.4</v>
      </c>
      <c r="S11" s="24">
        <f t="shared" si="5"/>
        <v>11118.6</v>
      </c>
      <c r="T11" s="24">
        <f t="shared" si="6"/>
        <v>154021.86363636362</v>
      </c>
      <c r="U11" s="24">
        <f t="shared" ref="U11" si="16">T11*M11</f>
        <v>18482.623636363634</v>
      </c>
      <c r="V11" s="24">
        <v>2500</v>
      </c>
      <c r="W11" s="24">
        <v>2500</v>
      </c>
      <c r="X11" s="24">
        <v>680</v>
      </c>
      <c r="Y11" s="24">
        <v>0</v>
      </c>
      <c r="Z11" s="24">
        <f t="shared" ref="Z11" si="17">T11+V11+W11+X11+Y11</f>
        <v>159701.86363636362</v>
      </c>
      <c r="AA11" s="26">
        <f t="shared" si="7"/>
        <v>0.38735867963454162</v>
      </c>
      <c r="AB11" s="27">
        <f t="shared" si="8"/>
        <v>94.146159999999995</v>
      </c>
      <c r="AC11" s="28">
        <v>0.06</v>
      </c>
      <c r="AD11" s="48">
        <v>0.05</v>
      </c>
      <c r="AE11" s="48">
        <v>0</v>
      </c>
      <c r="AF11" s="28">
        <v>0.12</v>
      </c>
      <c r="AG11" s="29">
        <v>0.2</v>
      </c>
      <c r="AH11" s="30">
        <f t="shared" si="9"/>
        <v>171.22459926947508</v>
      </c>
      <c r="AI11" s="31">
        <v>1.8182286005457426</v>
      </c>
      <c r="AJ11" s="51">
        <v>0.22015984618056081</v>
      </c>
      <c r="AK11" s="32">
        <f t="shared" si="10"/>
        <v>37.696781437495801</v>
      </c>
      <c r="AL11" s="33">
        <f t="shared" si="11"/>
        <v>200.37912731524565</v>
      </c>
      <c r="AM11" s="34">
        <v>2.1277236384204001</v>
      </c>
      <c r="AN11" s="51">
        <v>0.22015984618056081</v>
      </c>
      <c r="AO11" s="35">
        <f t="shared" si="12"/>
        <v>44.115437847519495</v>
      </c>
      <c r="AP11" s="36">
        <f t="shared" si="13"/>
        <v>0</v>
      </c>
      <c r="AR11" s="13"/>
    </row>
    <row r="12" spans="1:44" s="9" customFormat="1" ht="21" x14ac:dyDescent="0.3">
      <c r="A12" s="8">
        <v>9</v>
      </c>
      <c r="B12" s="54">
        <v>6.28</v>
      </c>
      <c r="C12" s="52" t="s">
        <v>19</v>
      </c>
      <c r="D12" s="23">
        <f t="shared" si="0"/>
        <v>5.4</v>
      </c>
      <c r="E12" s="24">
        <v>2979</v>
      </c>
      <c r="F12" s="24">
        <v>0</v>
      </c>
      <c r="G12" s="24">
        <v>0</v>
      </c>
      <c r="H12" s="24">
        <f t="shared" si="1"/>
        <v>18708.12</v>
      </c>
      <c r="I12" s="25">
        <v>0.16</v>
      </c>
      <c r="J12" s="25">
        <v>0</v>
      </c>
      <c r="K12" s="25">
        <v>2.1000000000000001E-2</v>
      </c>
      <c r="L12" s="25">
        <v>0.1065</v>
      </c>
      <c r="M12" s="25">
        <v>0.12</v>
      </c>
      <c r="N12" s="24">
        <v>909.74</v>
      </c>
      <c r="O12" s="24">
        <v>214.5</v>
      </c>
      <c r="P12" s="24">
        <f t="shared" si="2"/>
        <v>16163.81568</v>
      </c>
      <c r="Q12" s="24">
        <f t="shared" si="3"/>
        <v>0</v>
      </c>
      <c r="R12" s="24">
        <f t="shared" si="4"/>
        <v>2121.5008080000002</v>
      </c>
      <c r="S12" s="24">
        <f t="shared" si="5"/>
        <v>10759.039811999999</v>
      </c>
      <c r="T12" s="24">
        <f t="shared" si="6"/>
        <v>149082.32306818181</v>
      </c>
      <c r="U12" s="24">
        <f t="shared" si="14"/>
        <v>17889.878768181818</v>
      </c>
      <c r="V12" s="24">
        <v>2500</v>
      </c>
      <c r="W12" s="24">
        <v>2500</v>
      </c>
      <c r="X12" s="24">
        <v>680</v>
      </c>
      <c r="Y12" s="24">
        <v>0</v>
      </c>
      <c r="Z12" s="24">
        <f t="shared" si="15"/>
        <v>154762.32306818181</v>
      </c>
      <c r="AA12" s="26">
        <f t="shared" si="7"/>
        <v>0.35485280960590582</v>
      </c>
      <c r="AB12" s="27">
        <f t="shared" si="8"/>
        <v>45.945768479355486</v>
      </c>
      <c r="AC12" s="28">
        <v>0.06</v>
      </c>
      <c r="AD12" s="49">
        <v>0.03</v>
      </c>
      <c r="AE12" s="48">
        <v>0</v>
      </c>
      <c r="AF12" s="28">
        <v>0.12</v>
      </c>
      <c r="AG12" s="29">
        <v>0.2</v>
      </c>
      <c r="AH12" s="30">
        <f t="shared" si="9"/>
        <v>91.884006925228078</v>
      </c>
      <c r="AI12" s="31">
        <v>1.8182286005457426</v>
      </c>
      <c r="AJ12" s="51">
        <v>0.2899590242429837</v>
      </c>
      <c r="AK12" s="32">
        <f t="shared" si="10"/>
        <v>26.642596991574692</v>
      </c>
      <c r="AL12" s="33">
        <f t="shared" si="11"/>
        <v>109.38401520601653</v>
      </c>
      <c r="AM12" s="34">
        <v>2.1277236384204001</v>
      </c>
      <c r="AN12" s="51">
        <v>0.2899590242429837</v>
      </c>
      <c r="AO12" s="35">
        <f t="shared" si="12"/>
        <v>31.716882316916244</v>
      </c>
      <c r="AP12" s="36">
        <f t="shared" si="13"/>
        <v>0</v>
      </c>
      <c r="AR12" s="13"/>
    </row>
    <row r="13" spans="1:44" s="9" customFormat="1" ht="21" x14ac:dyDescent="0.3">
      <c r="A13" s="8">
        <v>10</v>
      </c>
      <c r="B13" s="54">
        <v>6.28</v>
      </c>
      <c r="C13" s="52" t="s">
        <v>19</v>
      </c>
      <c r="D13" s="23">
        <f t="shared" si="0"/>
        <v>5.4</v>
      </c>
      <c r="E13" s="24">
        <v>2979</v>
      </c>
      <c r="F13" s="24">
        <v>0</v>
      </c>
      <c r="G13" s="24">
        <v>0</v>
      </c>
      <c r="H13" s="24">
        <f t="shared" si="1"/>
        <v>18708.12</v>
      </c>
      <c r="I13" s="25">
        <v>0.16</v>
      </c>
      <c r="J13" s="25">
        <v>0</v>
      </c>
      <c r="K13" s="25">
        <v>2.1000000000000001E-2</v>
      </c>
      <c r="L13" s="25">
        <v>0.1065</v>
      </c>
      <c r="M13" s="25">
        <v>0.12</v>
      </c>
      <c r="N13" s="24">
        <v>909.74</v>
      </c>
      <c r="O13" s="24">
        <v>214.5</v>
      </c>
      <c r="P13" s="24">
        <f t="shared" si="2"/>
        <v>16163.81568</v>
      </c>
      <c r="Q13" s="24">
        <f t="shared" si="3"/>
        <v>0</v>
      </c>
      <c r="R13" s="24">
        <f t="shared" si="4"/>
        <v>2121.5008080000002</v>
      </c>
      <c r="S13" s="24">
        <f t="shared" si="5"/>
        <v>10759.039811999999</v>
      </c>
      <c r="T13" s="24">
        <f t="shared" si="6"/>
        <v>149082.32306818181</v>
      </c>
      <c r="U13" s="24">
        <f t="shared" si="14"/>
        <v>17889.878768181818</v>
      </c>
      <c r="V13" s="24">
        <v>2500</v>
      </c>
      <c r="W13" s="24">
        <v>2500</v>
      </c>
      <c r="X13" s="24">
        <v>680</v>
      </c>
      <c r="Y13" s="24">
        <v>0</v>
      </c>
      <c r="Z13" s="24">
        <f t="shared" si="15"/>
        <v>154762.32306818181</v>
      </c>
      <c r="AA13" s="26">
        <f t="shared" si="7"/>
        <v>0.35485280960590582</v>
      </c>
      <c r="AB13" s="27">
        <f t="shared" si="8"/>
        <v>45.945768479355486</v>
      </c>
      <c r="AC13" s="28">
        <v>0.06</v>
      </c>
      <c r="AD13" s="48">
        <v>0.05</v>
      </c>
      <c r="AE13" s="48">
        <v>0</v>
      </c>
      <c r="AF13" s="28">
        <v>0.12</v>
      </c>
      <c r="AG13" s="29">
        <v>0.2</v>
      </c>
      <c r="AH13" s="30">
        <f t="shared" si="9"/>
        <v>83.538614480806288</v>
      </c>
      <c r="AI13" s="31">
        <v>1.8182286005457426</v>
      </c>
      <c r="AJ13" s="51">
        <v>0.22000561997695176</v>
      </c>
      <c r="AK13" s="32">
        <f t="shared" si="10"/>
        <v>18.378964670865347</v>
      </c>
      <c r="AL13" s="33">
        <f t="shared" si="11"/>
        <v>97.758123144158318</v>
      </c>
      <c r="AM13" s="34">
        <v>2.1277236384204001</v>
      </c>
      <c r="AN13" s="51">
        <v>0.22000561997695176</v>
      </c>
      <c r="AO13" s="35">
        <f t="shared" si="12"/>
        <v>21.507336490113747</v>
      </c>
      <c r="AP13" s="36">
        <f t="shared" si="13"/>
        <v>0</v>
      </c>
      <c r="AR13" s="13"/>
    </row>
    <row r="14" spans="1:44" s="9" customFormat="1" ht="21" x14ac:dyDescent="0.3">
      <c r="A14" s="8">
        <v>11</v>
      </c>
      <c r="B14" s="54">
        <v>6.28</v>
      </c>
      <c r="C14" s="52" t="s">
        <v>19</v>
      </c>
      <c r="D14" s="23">
        <f t="shared" si="0"/>
        <v>5.4</v>
      </c>
      <c r="E14" s="24">
        <v>2979</v>
      </c>
      <c r="F14" s="24">
        <v>0</v>
      </c>
      <c r="G14" s="24">
        <v>0</v>
      </c>
      <c r="H14" s="24">
        <f t="shared" si="1"/>
        <v>18708.12</v>
      </c>
      <c r="I14" s="25">
        <v>0.16</v>
      </c>
      <c r="J14" s="25">
        <v>0</v>
      </c>
      <c r="K14" s="25">
        <v>2.1000000000000001E-2</v>
      </c>
      <c r="L14" s="25">
        <v>0.1065</v>
      </c>
      <c r="M14" s="25">
        <v>0.12</v>
      </c>
      <c r="N14" s="24">
        <v>909.74</v>
      </c>
      <c r="O14" s="24">
        <v>214.5</v>
      </c>
      <c r="P14" s="24">
        <f t="shared" si="2"/>
        <v>16163.81568</v>
      </c>
      <c r="Q14" s="24">
        <f t="shared" si="3"/>
        <v>0</v>
      </c>
      <c r="R14" s="24">
        <f t="shared" si="4"/>
        <v>2121.5008080000002</v>
      </c>
      <c r="S14" s="24">
        <f t="shared" si="5"/>
        <v>10759.039811999999</v>
      </c>
      <c r="T14" s="24">
        <f t="shared" si="6"/>
        <v>149082.32306818181</v>
      </c>
      <c r="U14" s="24">
        <f t="shared" si="14"/>
        <v>17889.878768181818</v>
      </c>
      <c r="V14" s="24">
        <v>2500</v>
      </c>
      <c r="W14" s="24">
        <v>2500</v>
      </c>
      <c r="X14" s="24">
        <v>680</v>
      </c>
      <c r="Y14" s="24">
        <v>0</v>
      </c>
      <c r="Z14" s="24">
        <f t="shared" si="15"/>
        <v>154762.32306818181</v>
      </c>
      <c r="AA14" s="26">
        <f t="shared" si="7"/>
        <v>0.35485280960590582</v>
      </c>
      <c r="AB14" s="27">
        <f t="shared" si="8"/>
        <v>45.945768479355486</v>
      </c>
      <c r="AC14" s="28">
        <v>0.06</v>
      </c>
      <c r="AD14" s="48">
        <v>0.05</v>
      </c>
      <c r="AE14" s="48">
        <v>0</v>
      </c>
      <c r="AF14" s="28">
        <v>0.12</v>
      </c>
      <c r="AG14" s="29">
        <v>0.2</v>
      </c>
      <c r="AH14" s="30">
        <f t="shared" si="9"/>
        <v>83.538614480806288</v>
      </c>
      <c r="AI14" s="31">
        <v>1.8182286005457426</v>
      </c>
      <c r="AJ14" s="51">
        <v>0.22000561997695176</v>
      </c>
      <c r="AK14" s="32">
        <f t="shared" si="10"/>
        <v>18.378964670865347</v>
      </c>
      <c r="AL14" s="33">
        <f t="shared" si="11"/>
        <v>97.758123144158318</v>
      </c>
      <c r="AM14" s="34">
        <v>2.1277236384204001</v>
      </c>
      <c r="AN14" s="51">
        <v>0.22000561997695176</v>
      </c>
      <c r="AO14" s="35">
        <f t="shared" si="12"/>
        <v>21.507336490113747</v>
      </c>
      <c r="AP14" s="36">
        <f t="shared" si="13"/>
        <v>0</v>
      </c>
      <c r="AR14" s="13"/>
    </row>
    <row r="15" spans="1:44" s="9" customFormat="1" ht="21" x14ac:dyDescent="0.3">
      <c r="A15" s="8">
        <v>12</v>
      </c>
      <c r="B15" s="54">
        <v>6.96</v>
      </c>
      <c r="C15" s="52" t="s">
        <v>19</v>
      </c>
      <c r="D15" s="23">
        <f t="shared" si="0"/>
        <v>5.4</v>
      </c>
      <c r="E15" s="24">
        <v>3473.6</v>
      </c>
      <c r="F15" s="24">
        <v>2500</v>
      </c>
      <c r="G15" s="24">
        <v>0</v>
      </c>
      <c r="H15" s="24">
        <f t="shared" si="1"/>
        <v>26676.255999999998</v>
      </c>
      <c r="I15" s="25">
        <v>0.16</v>
      </c>
      <c r="J15" s="25">
        <v>0</v>
      </c>
      <c r="K15" s="25">
        <v>2.1000000000000001E-2</v>
      </c>
      <c r="L15" s="25">
        <v>0.1065</v>
      </c>
      <c r="M15" s="25">
        <v>0.12</v>
      </c>
      <c r="N15" s="24">
        <v>909.74</v>
      </c>
      <c r="O15" s="24">
        <v>214.5</v>
      </c>
      <c r="P15" s="24">
        <f t="shared" si="2"/>
        <v>23048.285184</v>
      </c>
      <c r="Q15" s="24">
        <f t="shared" si="3"/>
        <v>0</v>
      </c>
      <c r="R15" s="24">
        <f t="shared" si="4"/>
        <v>3025.0874303999999</v>
      </c>
      <c r="S15" s="24">
        <f t="shared" si="5"/>
        <v>15341.514825599999</v>
      </c>
      <c r="T15" s="24">
        <f t="shared" si="6"/>
        <v>212035.12481818179</v>
      </c>
      <c r="U15" s="24">
        <f t="shared" si="14"/>
        <v>25444.214978181815</v>
      </c>
      <c r="V15" s="24">
        <v>2500</v>
      </c>
      <c r="W15" s="24">
        <v>2500</v>
      </c>
      <c r="X15" s="24">
        <v>680</v>
      </c>
      <c r="Y15" s="24">
        <v>0</v>
      </c>
      <c r="Z15" s="24">
        <f t="shared" si="15"/>
        <v>217715.12481818179</v>
      </c>
      <c r="AA15" s="26">
        <f t="shared" si="7"/>
        <v>0.47275591573999032</v>
      </c>
      <c r="AB15" s="27">
        <f t="shared" si="8"/>
        <v>55.352058337171805</v>
      </c>
      <c r="AC15" s="28">
        <v>0.06</v>
      </c>
      <c r="AD15" s="48">
        <v>0.05</v>
      </c>
      <c r="AE15" s="48">
        <v>0</v>
      </c>
      <c r="AF15" s="28">
        <v>0.12</v>
      </c>
      <c r="AG15" s="29">
        <v>0.2</v>
      </c>
      <c r="AH15" s="30">
        <f t="shared" si="9"/>
        <v>100.6431119996509</v>
      </c>
      <c r="AI15" s="31">
        <v>1.8182286005457426</v>
      </c>
      <c r="AJ15" s="51">
        <v>0.22001642698246635</v>
      </c>
      <c r="AK15" s="32">
        <f t="shared" si="10"/>
        <v>22.143137902559374</v>
      </c>
      <c r="AL15" s="33">
        <f t="shared" si="11"/>
        <v>117.77445322563815</v>
      </c>
      <c r="AM15" s="34">
        <v>2.1277236384204001</v>
      </c>
      <c r="AN15" s="51">
        <v>0.22001642698246635</v>
      </c>
      <c r="AO15" s="35">
        <f t="shared" si="12"/>
        <v>25.912314388518514</v>
      </c>
      <c r="AP15" s="36">
        <f t="shared" si="13"/>
        <v>0</v>
      </c>
      <c r="AR15" s="13"/>
    </row>
    <row r="16" spans="1:44" s="9" customFormat="1" ht="21" x14ac:dyDescent="0.3">
      <c r="A16" s="8">
        <v>13</v>
      </c>
      <c r="B16" s="54">
        <v>11.5</v>
      </c>
      <c r="C16" s="52" t="s">
        <v>19</v>
      </c>
      <c r="D16" s="23">
        <f t="shared" si="0"/>
        <v>5.4</v>
      </c>
      <c r="E16" s="24">
        <v>2459.1999999999998</v>
      </c>
      <c r="F16" s="24">
        <v>0</v>
      </c>
      <c r="G16" s="24">
        <v>0</v>
      </c>
      <c r="H16" s="24">
        <f t="shared" si="1"/>
        <v>28280.799999999999</v>
      </c>
      <c r="I16" s="25">
        <v>0.16</v>
      </c>
      <c r="J16" s="25">
        <v>0</v>
      </c>
      <c r="K16" s="25">
        <v>2.1000000000000001E-2</v>
      </c>
      <c r="L16" s="25">
        <v>0.1065</v>
      </c>
      <c r="M16" s="25">
        <v>0.12</v>
      </c>
      <c r="N16" s="24">
        <v>909.74</v>
      </c>
      <c r="O16" s="24">
        <v>214.5</v>
      </c>
      <c r="P16" s="24">
        <f t="shared" si="2"/>
        <v>24434.611200000003</v>
      </c>
      <c r="Q16" s="24">
        <f t="shared" si="3"/>
        <v>0</v>
      </c>
      <c r="R16" s="24">
        <f t="shared" si="4"/>
        <v>3207.0427200000004</v>
      </c>
      <c r="S16" s="24">
        <f t="shared" si="5"/>
        <v>16264.28808</v>
      </c>
      <c r="T16" s="24">
        <f t="shared" si="6"/>
        <v>224711.93409090911</v>
      </c>
      <c r="U16" s="24">
        <f t="shared" si="14"/>
        <v>26965.432090909093</v>
      </c>
      <c r="V16" s="24">
        <v>2500</v>
      </c>
      <c r="W16" s="24">
        <v>2500</v>
      </c>
      <c r="X16" s="24">
        <v>680</v>
      </c>
      <c r="Y16" s="24">
        <v>0</v>
      </c>
      <c r="Z16" s="24">
        <f t="shared" si="15"/>
        <v>230391.93409090911</v>
      </c>
      <c r="AA16" s="26">
        <f t="shared" si="7"/>
        <v>0.33205476664183653</v>
      </c>
      <c r="AB16" s="27">
        <f t="shared" si="8"/>
        <v>82.720601008458047</v>
      </c>
      <c r="AC16" s="28">
        <v>0.06</v>
      </c>
      <c r="AD16" s="48">
        <v>0.05</v>
      </c>
      <c r="AE16" s="48">
        <v>0</v>
      </c>
      <c r="AF16" s="28">
        <v>0.12</v>
      </c>
      <c r="AG16" s="29">
        <v>0.2</v>
      </c>
      <c r="AH16" s="30">
        <f t="shared" si="9"/>
        <v>150.40462568342139</v>
      </c>
      <c r="AI16" s="31">
        <v>1.8182286005457426</v>
      </c>
      <c r="AJ16" s="51">
        <v>0.22001291926637806</v>
      </c>
      <c r="AK16" s="32">
        <f t="shared" si="10"/>
        <v>33.090960767776401</v>
      </c>
      <c r="AL16" s="33">
        <f t="shared" si="11"/>
        <v>176.00611676247803</v>
      </c>
      <c r="AM16" s="34">
        <v>2.1277236384204001</v>
      </c>
      <c r="AN16" s="51">
        <v>0.22001291926637806</v>
      </c>
      <c r="AO16" s="35">
        <f t="shared" si="12"/>
        <v>38.723619557651787</v>
      </c>
      <c r="AP16" s="36">
        <f t="shared" si="13"/>
        <v>0</v>
      </c>
      <c r="AR16" s="13"/>
    </row>
    <row r="17" spans="1:44" s="9" customFormat="1" ht="21" x14ac:dyDescent="0.3">
      <c r="A17" s="8">
        <v>14</v>
      </c>
      <c r="B17" s="54">
        <v>8.6267999999999994</v>
      </c>
      <c r="C17" s="52" t="s">
        <v>20</v>
      </c>
      <c r="D17" s="23">
        <f t="shared" si="0"/>
        <v>5.8</v>
      </c>
      <c r="E17" s="24">
        <v>4500</v>
      </c>
      <c r="F17" s="24">
        <v>450</v>
      </c>
      <c r="G17" s="24">
        <v>0</v>
      </c>
      <c r="H17" s="24">
        <f t="shared" si="1"/>
        <v>39270.6</v>
      </c>
      <c r="I17" s="25">
        <v>0.16</v>
      </c>
      <c r="J17" s="25">
        <v>0</v>
      </c>
      <c r="K17" s="25">
        <v>2.1000000000000001E-2</v>
      </c>
      <c r="L17" s="25">
        <v>0.1065</v>
      </c>
      <c r="M17" s="25">
        <v>0.12</v>
      </c>
      <c r="N17" s="24">
        <v>909.74</v>
      </c>
      <c r="O17" s="24">
        <v>214.5</v>
      </c>
      <c r="P17" s="24">
        <f t="shared" si="2"/>
        <v>36443.116799999996</v>
      </c>
      <c r="Q17" s="24">
        <f t="shared" si="3"/>
        <v>0</v>
      </c>
      <c r="R17" s="24">
        <f t="shared" si="4"/>
        <v>4783.1590800000004</v>
      </c>
      <c r="S17" s="24">
        <f t="shared" si="5"/>
        <v>24257.449619999996</v>
      </c>
      <c r="T17" s="24">
        <f t="shared" si="6"/>
        <v>334519.82443181815</v>
      </c>
      <c r="U17" s="24">
        <f t="shared" si="14"/>
        <v>40142.378931818173</v>
      </c>
      <c r="V17" s="24">
        <v>2500</v>
      </c>
      <c r="W17" s="24">
        <v>2500</v>
      </c>
      <c r="X17" s="24">
        <v>680</v>
      </c>
      <c r="Y17" s="24">
        <v>0</v>
      </c>
      <c r="Z17" s="24">
        <f t="shared" si="15"/>
        <v>340199.82443181815</v>
      </c>
      <c r="AA17" s="26">
        <f t="shared" si="7"/>
        <v>0.3326440685508778</v>
      </c>
      <c r="AB17" s="27">
        <f t="shared" si="8"/>
        <v>66.679432333333324</v>
      </c>
      <c r="AC17" s="28">
        <v>0.06</v>
      </c>
      <c r="AD17" s="48">
        <v>0.05</v>
      </c>
      <c r="AE17" s="48">
        <v>0</v>
      </c>
      <c r="AF17" s="28">
        <v>0.12</v>
      </c>
      <c r="AG17" s="29">
        <v>0.2</v>
      </c>
      <c r="AH17" s="30">
        <f t="shared" si="9"/>
        <v>133.36398148881358</v>
      </c>
      <c r="AI17" s="31">
        <v>1.8182286005457426</v>
      </c>
      <c r="AJ17" s="51">
        <v>0.27001918367346933</v>
      </c>
      <c r="AK17" s="32">
        <f t="shared" si="10"/>
        <v>36.01083341305312</v>
      </c>
      <c r="AL17" s="33">
        <f t="shared" si="11"/>
        <v>158.76780495966935</v>
      </c>
      <c r="AM17" s="34">
        <v>2.1277236384204001</v>
      </c>
      <c r="AN17" s="51">
        <v>0.27001918367346933</v>
      </c>
      <c r="AO17" s="35">
        <f t="shared" si="12"/>
        <v>42.870353088838513</v>
      </c>
      <c r="AP17" s="36">
        <f t="shared" si="13"/>
        <v>0</v>
      </c>
      <c r="AR17" s="13"/>
    </row>
    <row r="18" spans="1:44" s="9" customFormat="1" ht="21" x14ac:dyDescent="0.3">
      <c r="A18" s="8">
        <v>15</v>
      </c>
      <c r="B18" s="54">
        <v>11.570695499999999</v>
      </c>
      <c r="C18" s="52" t="s">
        <v>20</v>
      </c>
      <c r="D18" s="23">
        <f t="shared" si="0"/>
        <v>5.8</v>
      </c>
      <c r="E18" s="24">
        <v>1500</v>
      </c>
      <c r="F18" s="24">
        <v>450</v>
      </c>
      <c r="G18" s="24">
        <v>0</v>
      </c>
      <c r="H18" s="24">
        <f t="shared" si="1"/>
        <v>17806.043249999999</v>
      </c>
      <c r="I18" s="25">
        <v>0.16</v>
      </c>
      <c r="J18" s="25">
        <v>0</v>
      </c>
      <c r="K18" s="25">
        <v>2.1000000000000001E-2</v>
      </c>
      <c r="L18" s="25">
        <v>0.1065</v>
      </c>
      <c r="M18" s="25">
        <v>0.12</v>
      </c>
      <c r="N18" s="24">
        <v>909.74</v>
      </c>
      <c r="O18" s="24">
        <v>214.5</v>
      </c>
      <c r="P18" s="24">
        <f t="shared" si="2"/>
        <v>16524.008135999997</v>
      </c>
      <c r="Q18" s="24">
        <f t="shared" si="3"/>
        <v>0</v>
      </c>
      <c r="R18" s="24">
        <f t="shared" si="4"/>
        <v>2168.7760678499999</v>
      </c>
      <c r="S18" s="24">
        <f t="shared" si="5"/>
        <v>10998.792915524999</v>
      </c>
      <c r="T18" s="24">
        <f t="shared" si="6"/>
        <v>152375.98632883522</v>
      </c>
      <c r="U18" s="24">
        <f t="shared" si="14"/>
        <v>18285.118359460226</v>
      </c>
      <c r="V18" s="24">
        <v>2500</v>
      </c>
      <c r="W18" s="24">
        <v>2500</v>
      </c>
      <c r="X18" s="24">
        <v>680</v>
      </c>
      <c r="Y18" s="24">
        <v>0</v>
      </c>
      <c r="Z18" s="24">
        <f t="shared" si="15"/>
        <v>158055.98632883522</v>
      </c>
      <c r="AA18" s="26">
        <f t="shared" si="7"/>
        <v>0.38847461744837553</v>
      </c>
      <c r="AB18" s="27">
        <f t="shared" si="8"/>
        <v>93.180578646249998</v>
      </c>
      <c r="AC18" s="28">
        <v>0.06</v>
      </c>
      <c r="AD18" s="48">
        <v>0.05</v>
      </c>
      <c r="AE18" s="48">
        <v>0</v>
      </c>
      <c r="AF18" s="28">
        <v>0.12</v>
      </c>
      <c r="AG18" s="29">
        <v>0.2</v>
      </c>
      <c r="AH18" s="30">
        <f t="shared" si="9"/>
        <v>186.36830775002181</v>
      </c>
      <c r="AI18" s="31">
        <v>1.8182286005457426</v>
      </c>
      <c r="AJ18" s="51">
        <v>0.27001918367346928</v>
      </c>
      <c r="AK18" s="32">
        <f t="shared" si="10"/>
        <v>50.323018321266787</v>
      </c>
      <c r="AL18" s="33">
        <f t="shared" si="11"/>
        <v>221.86865452874181</v>
      </c>
      <c r="AM18" s="34">
        <v>2.1277236384204001</v>
      </c>
      <c r="AN18" s="51">
        <v>0.27001918367346928</v>
      </c>
      <c r="AO18" s="35">
        <f t="shared" si="12"/>
        <v>59.908792978581836</v>
      </c>
      <c r="AP18" s="36">
        <f t="shared" si="13"/>
        <v>0</v>
      </c>
      <c r="AR18" s="13"/>
    </row>
    <row r="19" spans="1:44" s="9" customFormat="1" ht="21" x14ac:dyDescent="0.3">
      <c r="A19" s="8">
        <v>16</v>
      </c>
      <c r="B19" s="54">
        <v>11.122409999999999</v>
      </c>
      <c r="C19" s="52" t="s">
        <v>20</v>
      </c>
      <c r="D19" s="23">
        <f t="shared" si="0"/>
        <v>5.8</v>
      </c>
      <c r="E19" s="24">
        <v>6400</v>
      </c>
      <c r="F19" s="24">
        <v>450</v>
      </c>
      <c r="G19" s="24">
        <v>0</v>
      </c>
      <c r="H19" s="24">
        <f t="shared" si="1"/>
        <v>71633.423999999985</v>
      </c>
      <c r="I19" s="25">
        <v>0.16</v>
      </c>
      <c r="J19" s="25">
        <v>0</v>
      </c>
      <c r="K19" s="25">
        <v>2.1000000000000001E-2</v>
      </c>
      <c r="L19" s="25">
        <v>0.1065</v>
      </c>
      <c r="M19" s="25">
        <v>0.12</v>
      </c>
      <c r="N19" s="24">
        <v>909.74</v>
      </c>
      <c r="O19" s="24">
        <v>214.5</v>
      </c>
      <c r="P19" s="24">
        <f t="shared" si="2"/>
        <v>66475.817471999981</v>
      </c>
      <c r="Q19" s="24">
        <f t="shared" si="3"/>
        <v>0</v>
      </c>
      <c r="R19" s="24">
        <f t="shared" si="4"/>
        <v>8724.9510431999988</v>
      </c>
      <c r="S19" s="24">
        <f t="shared" si="5"/>
        <v>44247.966004799986</v>
      </c>
      <c r="T19" s="24">
        <f t="shared" si="6"/>
        <v>609144.12922727247</v>
      </c>
      <c r="U19" s="24">
        <f t="shared" si="14"/>
        <v>73097.295507272691</v>
      </c>
      <c r="V19" s="24">
        <v>2500</v>
      </c>
      <c r="W19" s="24">
        <v>2500</v>
      </c>
      <c r="X19" s="24">
        <v>680</v>
      </c>
      <c r="Y19" s="24">
        <v>0</v>
      </c>
      <c r="Z19" s="24">
        <f t="shared" si="15"/>
        <v>614824.12922727247</v>
      </c>
      <c r="AA19" s="26">
        <f t="shared" si="7"/>
        <v>0.3121197742270192</v>
      </c>
      <c r="AB19" s="27">
        <f t="shared" si="8"/>
        <v>84.644817768749959</v>
      </c>
      <c r="AC19" s="28">
        <v>0.06</v>
      </c>
      <c r="AD19" s="48">
        <v>0.05</v>
      </c>
      <c r="AE19" s="48">
        <v>0</v>
      </c>
      <c r="AF19" s="28">
        <v>0.12</v>
      </c>
      <c r="AG19" s="29">
        <v>0.2</v>
      </c>
      <c r="AH19" s="30">
        <f t="shared" si="9"/>
        <v>153.90403712112902</v>
      </c>
      <c r="AI19" s="31">
        <v>1.8182286005457426</v>
      </c>
      <c r="AJ19" s="51">
        <v>0.22001561133753164</v>
      </c>
      <c r="AK19" s="32">
        <f t="shared" si="10"/>
        <v>33.861290814519364</v>
      </c>
      <c r="AL19" s="33">
        <f t="shared" si="11"/>
        <v>180.10133913094691</v>
      </c>
      <c r="AM19" s="34">
        <v>2.1277236384204001</v>
      </c>
      <c r="AN19" s="51">
        <v>0.22001561133753164</v>
      </c>
      <c r="AO19" s="35">
        <f t="shared" si="12"/>
        <v>39.625106231603397</v>
      </c>
      <c r="AP19" s="36">
        <f t="shared" si="13"/>
        <v>0</v>
      </c>
      <c r="AR19" s="13"/>
    </row>
    <row r="20" spans="1:44" s="9" customFormat="1" ht="21" x14ac:dyDescent="0.3">
      <c r="A20" s="8">
        <v>17</v>
      </c>
      <c r="B20" s="54">
        <v>11</v>
      </c>
      <c r="C20" s="52" t="s">
        <v>19</v>
      </c>
      <c r="D20" s="23">
        <f t="shared" si="0"/>
        <v>5.4</v>
      </c>
      <c r="E20" s="24">
        <v>5760</v>
      </c>
      <c r="F20" s="24">
        <v>0</v>
      </c>
      <c r="G20" s="24">
        <v>0</v>
      </c>
      <c r="H20" s="24">
        <f t="shared" si="1"/>
        <v>63360</v>
      </c>
      <c r="I20" s="25">
        <v>0.16</v>
      </c>
      <c r="J20" s="25">
        <v>0</v>
      </c>
      <c r="K20" s="25">
        <v>2.1000000000000001E-2</v>
      </c>
      <c r="L20" s="25">
        <v>0.1065</v>
      </c>
      <c r="M20" s="25">
        <v>0.12</v>
      </c>
      <c r="N20" s="24">
        <v>909.74</v>
      </c>
      <c r="O20" s="24">
        <v>214.5</v>
      </c>
      <c r="P20" s="24">
        <f t="shared" si="2"/>
        <v>54743.040000000001</v>
      </c>
      <c r="Q20" s="24">
        <f t="shared" si="3"/>
        <v>0</v>
      </c>
      <c r="R20" s="24">
        <f t="shared" si="4"/>
        <v>7185.0240000000003</v>
      </c>
      <c r="S20" s="24">
        <f t="shared" si="5"/>
        <v>36438.335999999996</v>
      </c>
      <c r="T20" s="24">
        <f t="shared" si="6"/>
        <v>501857.54545454541</v>
      </c>
      <c r="U20" s="24">
        <f>T20*M20</f>
        <v>60222.905454545449</v>
      </c>
      <c r="V20" s="24">
        <v>2500</v>
      </c>
      <c r="W20" s="24">
        <v>2500</v>
      </c>
      <c r="X20" s="24">
        <v>680</v>
      </c>
      <c r="Y20" s="24">
        <v>0</v>
      </c>
      <c r="Z20" s="24">
        <f>T20+V20+W20+X20+Y20</f>
        <v>507537.54545454541</v>
      </c>
      <c r="AA20" s="26">
        <f t="shared" si="7"/>
        <v>0.30738706509539826</v>
      </c>
      <c r="AB20" s="27">
        <f t="shared" si="8"/>
        <v>77.658791666666659</v>
      </c>
      <c r="AC20" s="28">
        <v>0.06</v>
      </c>
      <c r="AD20" s="48">
        <v>0.05</v>
      </c>
      <c r="AE20" s="48">
        <v>0</v>
      </c>
      <c r="AF20" s="28">
        <v>0.12</v>
      </c>
      <c r="AG20" s="29">
        <v>0.2</v>
      </c>
      <c r="AH20" s="30">
        <f t="shared" si="9"/>
        <v>155.31881735216777</v>
      </c>
      <c r="AI20" s="31">
        <v>1.8182286005457426</v>
      </c>
      <c r="AJ20" s="51">
        <v>0.27000397253486558</v>
      </c>
      <c r="AK20" s="32">
        <f t="shared" si="10"/>
        <v>41.936697694502513</v>
      </c>
      <c r="AL20" s="33">
        <f t="shared" si="11"/>
        <v>184.90363381618755</v>
      </c>
      <c r="AM20" s="34">
        <v>2.1277236384204001</v>
      </c>
      <c r="AN20" s="51">
        <v>0.27000397253486558</v>
      </c>
      <c r="AO20" s="35">
        <f t="shared" si="12"/>
        <v>49.924715666502742</v>
      </c>
      <c r="AP20" s="36">
        <f t="shared" si="13"/>
        <v>0</v>
      </c>
      <c r="AR20" s="13"/>
    </row>
    <row r="21" spans="1:44" s="9" customFormat="1" ht="21" x14ac:dyDescent="0.3">
      <c r="A21" s="8">
        <v>18</v>
      </c>
      <c r="B21" s="54">
        <v>11.2</v>
      </c>
      <c r="C21" s="52" t="s">
        <v>19</v>
      </c>
      <c r="D21" s="23">
        <f t="shared" si="0"/>
        <v>5.4</v>
      </c>
      <c r="E21" s="24">
        <v>2650.8</v>
      </c>
      <c r="F21" s="24">
        <v>1950</v>
      </c>
      <c r="G21" s="24">
        <v>0</v>
      </c>
      <c r="H21" s="24">
        <f t="shared" si="1"/>
        <v>31638.959999999999</v>
      </c>
      <c r="I21" s="25">
        <v>0.16</v>
      </c>
      <c r="J21" s="25">
        <v>0</v>
      </c>
      <c r="K21" s="25">
        <v>2.1000000000000001E-2</v>
      </c>
      <c r="L21" s="25">
        <v>0.1065</v>
      </c>
      <c r="M21" s="25">
        <v>0.12</v>
      </c>
      <c r="N21" s="24">
        <v>909.74</v>
      </c>
      <c r="O21" s="24">
        <v>214.5</v>
      </c>
      <c r="P21" s="24">
        <f t="shared" si="2"/>
        <v>27336.061440000005</v>
      </c>
      <c r="Q21" s="24">
        <f t="shared" si="3"/>
        <v>0</v>
      </c>
      <c r="R21" s="24">
        <f t="shared" si="4"/>
        <v>3587.8580640000005</v>
      </c>
      <c r="S21" s="24">
        <f t="shared" si="5"/>
        <v>18195.565896</v>
      </c>
      <c r="T21" s="24">
        <f t="shared" si="6"/>
        <v>251243.30613636365</v>
      </c>
      <c r="U21" s="24">
        <f t="shared" ref="U21:U32" si="18">T21*M21</f>
        <v>30149.196736363636</v>
      </c>
      <c r="V21" s="24">
        <v>2500</v>
      </c>
      <c r="W21" s="24">
        <v>2500</v>
      </c>
      <c r="X21" s="24">
        <v>680</v>
      </c>
      <c r="Y21" s="24">
        <v>0</v>
      </c>
      <c r="Z21" s="24">
        <f t="shared" ref="Z21:Z32" si="19">T21+V21+W21+X21+Y21</f>
        <v>256923.30613636365</v>
      </c>
      <c r="AA21" s="26">
        <f t="shared" si="7"/>
        <v>0.41450577738137162</v>
      </c>
      <c r="AB21" s="27">
        <f t="shared" si="8"/>
        <v>85.549309416025352</v>
      </c>
      <c r="AC21" s="28">
        <v>0.06</v>
      </c>
      <c r="AD21" s="48">
        <v>0.05</v>
      </c>
      <c r="AE21" s="48">
        <v>0</v>
      </c>
      <c r="AF21" s="28">
        <v>0.12</v>
      </c>
      <c r="AG21" s="29">
        <v>0.2</v>
      </c>
      <c r="AH21" s="30">
        <f t="shared" si="9"/>
        <v>155.58497731715161</v>
      </c>
      <c r="AI21" s="31">
        <v>1.8182286005457426</v>
      </c>
      <c r="AJ21" s="51">
        <v>0.22014415343174365</v>
      </c>
      <c r="AK21" s="32">
        <f t="shared" si="10"/>
        <v>34.251123118181383</v>
      </c>
      <c r="AL21" s="33">
        <f t="shared" si="11"/>
        <v>182.07565158731623</v>
      </c>
      <c r="AM21" s="34">
        <v>2.1277236384204001</v>
      </c>
      <c r="AN21" s="51">
        <v>0.22014415343174365</v>
      </c>
      <c r="AO21" s="35">
        <f t="shared" si="12"/>
        <v>40.082890179222844</v>
      </c>
      <c r="AP21" s="36">
        <f t="shared" si="13"/>
        <v>0</v>
      </c>
      <c r="AR21" s="13"/>
    </row>
    <row r="22" spans="1:44" s="9" customFormat="1" ht="21" x14ac:dyDescent="0.3">
      <c r="A22" s="8">
        <v>19</v>
      </c>
      <c r="B22" s="54">
        <v>12.02</v>
      </c>
      <c r="C22" s="52" t="s">
        <v>19</v>
      </c>
      <c r="D22" s="23">
        <f t="shared" si="0"/>
        <v>5.4</v>
      </c>
      <c r="E22" s="24">
        <v>2004</v>
      </c>
      <c r="F22" s="24">
        <v>2500</v>
      </c>
      <c r="G22" s="24">
        <v>0</v>
      </c>
      <c r="H22" s="24">
        <f t="shared" si="1"/>
        <v>26588.079999999998</v>
      </c>
      <c r="I22" s="25">
        <v>0.16</v>
      </c>
      <c r="J22" s="25">
        <v>0</v>
      </c>
      <c r="K22" s="25">
        <v>2.1000000000000001E-2</v>
      </c>
      <c r="L22" s="25">
        <v>0.1065</v>
      </c>
      <c r="M22" s="25">
        <v>0.12</v>
      </c>
      <c r="N22" s="24">
        <v>909.74</v>
      </c>
      <c r="O22" s="24">
        <v>214.5</v>
      </c>
      <c r="P22" s="24">
        <f t="shared" si="2"/>
        <v>22972.101120000003</v>
      </c>
      <c r="Q22" s="24">
        <f t="shared" si="3"/>
        <v>0</v>
      </c>
      <c r="R22" s="24">
        <f t="shared" si="4"/>
        <v>3015.0882720000004</v>
      </c>
      <c r="S22" s="24">
        <f t="shared" si="5"/>
        <v>15290.804808000001</v>
      </c>
      <c r="T22" s="24">
        <f t="shared" si="6"/>
        <v>211338.48431818181</v>
      </c>
      <c r="U22" s="24">
        <f t="shared" si="18"/>
        <v>25360.618118181817</v>
      </c>
      <c r="V22" s="24">
        <v>2500</v>
      </c>
      <c r="W22" s="24">
        <v>2500</v>
      </c>
      <c r="X22" s="24">
        <v>680</v>
      </c>
      <c r="Y22" s="24">
        <v>0</v>
      </c>
      <c r="Z22" s="24">
        <f t="shared" si="19"/>
        <v>217018.48431818181</v>
      </c>
      <c r="AA22" s="26">
        <f t="shared" si="7"/>
        <v>0.47343405719527842</v>
      </c>
      <c r="AB22" s="27">
        <f t="shared" si="8"/>
        <v>95.637657784431127</v>
      </c>
      <c r="AC22" s="28">
        <v>0.06</v>
      </c>
      <c r="AD22" s="48">
        <v>0.05</v>
      </c>
      <c r="AE22" s="48">
        <v>0</v>
      </c>
      <c r="AF22" s="28">
        <v>0.12</v>
      </c>
      <c r="AG22" s="29">
        <v>0.2</v>
      </c>
      <c r="AH22" s="30">
        <f t="shared" si="9"/>
        <v>173.8895013269931</v>
      </c>
      <c r="AI22" s="31">
        <v>1.8182286005457426</v>
      </c>
      <c r="AJ22" s="51">
        <v>0.22000901690673152</v>
      </c>
      <c r="AK22" s="32">
        <f t="shared" si="10"/>
        <v>38.25725823735354</v>
      </c>
      <c r="AL22" s="33">
        <f t="shared" si="11"/>
        <v>203.48828216870726</v>
      </c>
      <c r="AM22" s="34">
        <v>2.1277236384204001</v>
      </c>
      <c r="AN22" s="51">
        <v>0.22000901690673152</v>
      </c>
      <c r="AO22" s="35">
        <f t="shared" si="12"/>
        <v>44.769256911976868</v>
      </c>
      <c r="AP22" s="36">
        <f t="shared" si="13"/>
        <v>0</v>
      </c>
      <c r="AR22" s="13"/>
    </row>
    <row r="23" spans="1:44" s="9" customFormat="1" ht="21" x14ac:dyDescent="0.3">
      <c r="A23" s="8">
        <v>20</v>
      </c>
      <c r="B23" s="54">
        <v>12.5</v>
      </c>
      <c r="C23" s="52" t="s">
        <v>19</v>
      </c>
      <c r="D23" s="23">
        <f t="shared" si="0"/>
        <v>5.4</v>
      </c>
      <c r="E23" s="24">
        <v>1776</v>
      </c>
      <c r="F23" s="24">
        <v>2500</v>
      </c>
      <c r="G23" s="24">
        <v>0</v>
      </c>
      <c r="H23" s="24">
        <f t="shared" si="1"/>
        <v>24700</v>
      </c>
      <c r="I23" s="25">
        <v>0.16</v>
      </c>
      <c r="J23" s="25">
        <v>0</v>
      </c>
      <c r="K23" s="25">
        <v>2.1000000000000001E-2</v>
      </c>
      <c r="L23" s="25">
        <v>0.1065</v>
      </c>
      <c r="M23" s="25">
        <v>0.12</v>
      </c>
      <c r="N23" s="24">
        <v>909.74</v>
      </c>
      <c r="O23" s="24">
        <v>214.5</v>
      </c>
      <c r="P23" s="24">
        <f t="shared" si="2"/>
        <v>21340.799999999999</v>
      </c>
      <c r="Q23" s="24">
        <f t="shared" si="3"/>
        <v>0</v>
      </c>
      <c r="R23" s="24">
        <f t="shared" si="4"/>
        <v>2800.98</v>
      </c>
      <c r="S23" s="24">
        <f t="shared" si="5"/>
        <v>14204.97</v>
      </c>
      <c r="T23" s="24">
        <f t="shared" si="6"/>
        <v>196421.57954545453</v>
      </c>
      <c r="U23" s="24">
        <f t="shared" si="18"/>
        <v>23570.589545454543</v>
      </c>
      <c r="V23" s="24">
        <v>2500</v>
      </c>
      <c r="W23" s="24">
        <v>2500</v>
      </c>
      <c r="X23" s="24">
        <v>680</v>
      </c>
      <c r="Y23" s="24">
        <v>0</v>
      </c>
      <c r="Z23" s="24">
        <f t="shared" si="19"/>
        <v>202101.57954545453</v>
      </c>
      <c r="AA23" s="26">
        <f t="shared" si="7"/>
        <v>0.48924749749749741</v>
      </c>
      <c r="AB23" s="27">
        <f t="shared" si="8"/>
        <v>100.52420608108108</v>
      </c>
      <c r="AC23" s="28">
        <v>0.06</v>
      </c>
      <c r="AD23" s="48">
        <v>0.05</v>
      </c>
      <c r="AE23" s="48">
        <v>0</v>
      </c>
      <c r="AF23" s="28">
        <v>0.12</v>
      </c>
      <c r="AG23" s="29">
        <v>0.2</v>
      </c>
      <c r="AH23" s="30">
        <f t="shared" si="9"/>
        <v>182.8239376238844</v>
      </c>
      <c r="AI23" s="31">
        <v>1.8182286005457426</v>
      </c>
      <c r="AJ23" s="51">
        <v>0.22015840164275921</v>
      </c>
      <c r="AK23" s="32">
        <f t="shared" si="10"/>
        <v>40.250225889309903</v>
      </c>
      <c r="AL23" s="33">
        <f t="shared" si="11"/>
        <v>213.95339712906437</v>
      </c>
      <c r="AM23" s="34">
        <v>2.1277236384204001</v>
      </c>
      <c r="AN23" s="51">
        <v>0.22015840164275921</v>
      </c>
      <c r="AO23" s="35">
        <f t="shared" si="12"/>
        <v>47.103637937973318</v>
      </c>
      <c r="AP23" s="36">
        <f t="shared" si="13"/>
        <v>0</v>
      </c>
      <c r="AR23" s="13"/>
    </row>
    <row r="24" spans="1:44" s="9" customFormat="1" ht="21" x14ac:dyDescent="0.3">
      <c r="A24" s="8">
        <v>21</v>
      </c>
      <c r="B24" s="54">
        <v>12.99</v>
      </c>
      <c r="C24" s="52" t="s">
        <v>19</v>
      </c>
      <c r="D24" s="23">
        <f t="shared" si="0"/>
        <v>5.4</v>
      </c>
      <c r="E24" s="24">
        <v>2334.4699999999998</v>
      </c>
      <c r="F24" s="24">
        <v>1830</v>
      </c>
      <c r="G24" s="24">
        <v>0</v>
      </c>
      <c r="H24" s="24">
        <f t="shared" si="1"/>
        <v>32154.765299999999</v>
      </c>
      <c r="I24" s="25">
        <v>0.16</v>
      </c>
      <c r="J24" s="25">
        <v>0</v>
      </c>
      <c r="K24" s="25">
        <v>2.1000000000000001E-2</v>
      </c>
      <c r="L24" s="25">
        <v>0.1065</v>
      </c>
      <c r="M24" s="25">
        <v>0.12</v>
      </c>
      <c r="N24" s="24">
        <v>909.74</v>
      </c>
      <c r="O24" s="24">
        <v>214.5</v>
      </c>
      <c r="P24" s="24">
        <f t="shared" si="2"/>
        <v>27781.7172192</v>
      </c>
      <c r="Q24" s="24">
        <f t="shared" si="3"/>
        <v>0</v>
      </c>
      <c r="R24" s="24">
        <f t="shared" si="4"/>
        <v>3646.35038502</v>
      </c>
      <c r="S24" s="24">
        <f t="shared" si="5"/>
        <v>18492.20552403</v>
      </c>
      <c r="T24" s="24">
        <f t="shared" si="6"/>
        <v>255318.4610775568</v>
      </c>
      <c r="U24" s="24">
        <f t="shared" si="18"/>
        <v>30638.215329306815</v>
      </c>
      <c r="V24" s="24">
        <v>2500</v>
      </c>
      <c r="W24" s="24">
        <v>2500</v>
      </c>
      <c r="X24" s="24">
        <v>680</v>
      </c>
      <c r="Y24" s="24">
        <v>0</v>
      </c>
      <c r="Z24" s="24">
        <f t="shared" si="19"/>
        <v>260998.4610775568</v>
      </c>
      <c r="AA24" s="26">
        <f t="shared" si="7"/>
        <v>0.40674806041102141</v>
      </c>
      <c r="AB24" s="27">
        <f t="shared" si="8"/>
        <v>98.677749445591502</v>
      </c>
      <c r="AC24" s="28">
        <v>0.06</v>
      </c>
      <c r="AD24" s="48">
        <v>0.05</v>
      </c>
      <c r="AE24" s="48">
        <v>0</v>
      </c>
      <c r="AF24" s="28">
        <v>0.12</v>
      </c>
      <c r="AG24" s="29">
        <v>0.2</v>
      </c>
      <c r="AH24" s="30">
        <f t="shared" si="9"/>
        <v>179.41490502509896</v>
      </c>
      <c r="AI24" s="31">
        <v>1.8182286005457426</v>
      </c>
      <c r="AJ24" s="51">
        <v>0.22000249877908881</v>
      </c>
      <c r="AK24" s="32">
        <f t="shared" si="10"/>
        <v>39.47172742373467</v>
      </c>
      <c r="AL24" s="33">
        <f t="shared" si="11"/>
        <v>209.95377462487909</v>
      </c>
      <c r="AM24" s="34">
        <v>2.1277236384204001</v>
      </c>
      <c r="AN24" s="51">
        <v>0.22000249877908881</v>
      </c>
      <c r="AO24" s="35">
        <f t="shared" si="12"/>
        <v>46.190355045575046</v>
      </c>
      <c r="AP24" s="36">
        <f t="shared" si="13"/>
        <v>0</v>
      </c>
      <c r="AR24" s="13"/>
    </row>
    <row r="25" spans="1:44" s="9" customFormat="1" ht="21" x14ac:dyDescent="0.3">
      <c r="A25" s="8">
        <v>22</v>
      </c>
      <c r="B25" s="54">
        <v>18.455189999999998</v>
      </c>
      <c r="C25" s="52" t="s">
        <v>20</v>
      </c>
      <c r="D25" s="23">
        <f t="shared" si="0"/>
        <v>5.8</v>
      </c>
      <c r="E25" s="24">
        <v>1100</v>
      </c>
      <c r="F25" s="24">
        <v>450</v>
      </c>
      <c r="G25" s="24">
        <v>0</v>
      </c>
      <c r="H25" s="24">
        <f t="shared" si="1"/>
        <v>20750.708999999999</v>
      </c>
      <c r="I25" s="25">
        <v>0.16</v>
      </c>
      <c r="J25" s="25">
        <v>0</v>
      </c>
      <c r="K25" s="25">
        <v>2.1000000000000001E-2</v>
      </c>
      <c r="L25" s="25">
        <v>0.1065</v>
      </c>
      <c r="M25" s="25">
        <v>0.12</v>
      </c>
      <c r="N25" s="24">
        <v>909.74</v>
      </c>
      <c r="O25" s="24">
        <v>214.5</v>
      </c>
      <c r="P25" s="24">
        <f t="shared" si="2"/>
        <v>19256.657951999998</v>
      </c>
      <c r="Q25" s="24">
        <f t="shared" si="3"/>
        <v>0</v>
      </c>
      <c r="R25" s="24">
        <f t="shared" si="4"/>
        <v>2527.4363561999999</v>
      </c>
      <c r="S25" s="24">
        <f t="shared" si="5"/>
        <v>12817.712949299999</v>
      </c>
      <c r="T25" s="24">
        <f t="shared" si="6"/>
        <v>177363.81756534093</v>
      </c>
      <c r="U25" s="24">
        <f t="shared" si="18"/>
        <v>21283.658107840911</v>
      </c>
      <c r="V25" s="24">
        <v>2500</v>
      </c>
      <c r="W25" s="24">
        <v>2500</v>
      </c>
      <c r="X25" s="24">
        <v>680</v>
      </c>
      <c r="Y25" s="24">
        <v>0</v>
      </c>
      <c r="Z25" s="24">
        <f t="shared" si="19"/>
        <v>183043.81756534093</v>
      </c>
      <c r="AA25" s="26">
        <f t="shared" si="7"/>
        <v>0.37382801088800455</v>
      </c>
      <c r="AB25" s="27">
        <f t="shared" si="8"/>
        <v>147.05469041590911</v>
      </c>
      <c r="AC25" s="28">
        <v>0.06</v>
      </c>
      <c r="AD25" s="48">
        <v>0.05</v>
      </c>
      <c r="AE25" s="48">
        <v>0</v>
      </c>
      <c r="AF25" s="28">
        <v>0.12</v>
      </c>
      <c r="AG25" s="29">
        <v>0.2</v>
      </c>
      <c r="AH25" s="30">
        <f t="shared" si="9"/>
        <v>267.32605706654914</v>
      </c>
      <c r="AI25" s="31">
        <v>1.8182286005457426</v>
      </c>
      <c r="AJ25" s="51">
        <v>0.21990513820618399</v>
      </c>
      <c r="AK25" s="32">
        <f t="shared" si="10"/>
        <v>58.786373525333715</v>
      </c>
      <c r="AL25" s="33">
        <f t="shared" si="11"/>
        <v>312.81918261086508</v>
      </c>
      <c r="AM25" s="34">
        <v>2.1277236384204001</v>
      </c>
      <c r="AN25" s="51">
        <v>0.21990513820618399</v>
      </c>
      <c r="AO25" s="35">
        <f t="shared" si="12"/>
        <v>68.790545585587793</v>
      </c>
      <c r="AP25" s="36">
        <f t="shared" si="13"/>
        <v>0</v>
      </c>
      <c r="AR25" s="13"/>
    </row>
    <row r="26" spans="1:44" s="9" customFormat="1" ht="21" x14ac:dyDescent="0.3">
      <c r="A26" s="8">
        <v>23</v>
      </c>
      <c r="B26" s="54">
        <v>30.748379999999997</v>
      </c>
      <c r="C26" s="52" t="s">
        <v>20</v>
      </c>
      <c r="D26" s="23">
        <f t="shared" si="0"/>
        <v>5.8</v>
      </c>
      <c r="E26" s="24">
        <v>967.2</v>
      </c>
      <c r="F26" s="24">
        <v>450</v>
      </c>
      <c r="G26" s="24">
        <v>0</v>
      </c>
      <c r="H26" s="24">
        <f t="shared" si="1"/>
        <v>30189.833135999997</v>
      </c>
      <c r="I26" s="25">
        <v>0.16</v>
      </c>
      <c r="J26" s="25">
        <v>0</v>
      </c>
      <c r="K26" s="25">
        <v>2.1000000000000001E-2</v>
      </c>
      <c r="L26" s="25">
        <v>0.1065</v>
      </c>
      <c r="M26" s="25">
        <v>0.12</v>
      </c>
      <c r="N26" s="24">
        <v>909.74</v>
      </c>
      <c r="O26" s="24">
        <v>214.5</v>
      </c>
      <c r="P26" s="24">
        <f t="shared" si="2"/>
        <v>28016.165150207999</v>
      </c>
      <c r="Q26" s="24">
        <f t="shared" si="3"/>
        <v>0</v>
      </c>
      <c r="R26" s="24">
        <f t="shared" si="4"/>
        <v>3677.1216759648</v>
      </c>
      <c r="S26" s="24">
        <f t="shared" si="5"/>
        <v>18648.2599281072</v>
      </c>
      <c r="T26" s="24">
        <f t="shared" si="6"/>
        <v>257462.29425349997</v>
      </c>
      <c r="U26" s="24">
        <f t="shared" si="18"/>
        <v>30895.475310419995</v>
      </c>
      <c r="V26" s="24">
        <v>2500</v>
      </c>
      <c r="W26" s="24">
        <v>2500</v>
      </c>
      <c r="X26" s="24">
        <v>680</v>
      </c>
      <c r="Y26" s="24">
        <v>0</v>
      </c>
      <c r="Z26" s="24">
        <f t="shared" si="19"/>
        <v>263142.29425349995</v>
      </c>
      <c r="AA26" s="26">
        <f t="shared" si="7"/>
        <v>0.34642836787523135</v>
      </c>
      <c r="AB26" s="27">
        <f t="shared" si="8"/>
        <v>240.12284836960293</v>
      </c>
      <c r="AC26" s="28">
        <v>0.06</v>
      </c>
      <c r="AD26" s="48">
        <v>0.05</v>
      </c>
      <c r="AE26" s="48">
        <v>0</v>
      </c>
      <c r="AF26" s="28">
        <v>0.12</v>
      </c>
      <c r="AG26" s="29">
        <v>0.2</v>
      </c>
      <c r="AH26" s="30">
        <f t="shared" si="9"/>
        <v>436.46552411595326</v>
      </c>
      <c r="AI26" s="31">
        <v>1.8182286005457426</v>
      </c>
      <c r="AJ26" s="51">
        <v>0.21984692924838908</v>
      </c>
      <c r="AK26" s="32">
        <f t="shared" si="10"/>
        <v>95.955605199681031</v>
      </c>
      <c r="AL26" s="33">
        <f t="shared" si="11"/>
        <v>510.7333404963839</v>
      </c>
      <c r="AM26" s="34">
        <v>2.1277236384204001</v>
      </c>
      <c r="AN26" s="51">
        <v>0.21984692924838908</v>
      </c>
      <c r="AO26" s="35">
        <f t="shared" si="12"/>
        <v>112.28315657290192</v>
      </c>
      <c r="AP26" s="36">
        <f t="shared" si="13"/>
        <v>0</v>
      </c>
      <c r="AR26" s="13"/>
    </row>
    <row r="27" spans="1:44" s="9" customFormat="1" ht="21" x14ac:dyDescent="0.3">
      <c r="A27" s="8">
        <v>24</v>
      </c>
      <c r="B27" s="54">
        <v>32.258069999999996</v>
      </c>
      <c r="C27" s="52" t="s">
        <v>20</v>
      </c>
      <c r="D27" s="23">
        <f t="shared" si="0"/>
        <v>5.8</v>
      </c>
      <c r="E27" s="24">
        <v>967.2</v>
      </c>
      <c r="F27" s="24">
        <v>450</v>
      </c>
      <c r="G27" s="24">
        <v>0</v>
      </c>
      <c r="H27" s="24">
        <f t="shared" si="1"/>
        <v>31650.005303999998</v>
      </c>
      <c r="I27" s="25">
        <v>0.16</v>
      </c>
      <c r="J27" s="25">
        <v>0</v>
      </c>
      <c r="K27" s="25">
        <v>2.1000000000000001E-2</v>
      </c>
      <c r="L27" s="25">
        <v>0.1065</v>
      </c>
      <c r="M27" s="25">
        <v>0.12</v>
      </c>
      <c r="N27" s="24">
        <v>909.74</v>
      </c>
      <c r="O27" s="24">
        <v>214.5</v>
      </c>
      <c r="P27" s="24">
        <f t="shared" si="2"/>
        <v>29371.204922112</v>
      </c>
      <c r="Q27" s="24">
        <f t="shared" si="3"/>
        <v>0</v>
      </c>
      <c r="R27" s="24">
        <f t="shared" si="4"/>
        <v>3854.9706460272</v>
      </c>
      <c r="S27" s="24">
        <f t="shared" si="5"/>
        <v>19550.208276280799</v>
      </c>
      <c r="T27" s="24">
        <f t="shared" si="6"/>
        <v>269853.01659956813</v>
      </c>
      <c r="U27" s="24">
        <f t="shared" si="18"/>
        <v>32382.361991948175</v>
      </c>
      <c r="V27" s="24">
        <v>2500</v>
      </c>
      <c r="W27" s="24">
        <v>2500</v>
      </c>
      <c r="X27" s="24">
        <v>680</v>
      </c>
      <c r="Y27" s="24">
        <v>0</v>
      </c>
      <c r="Z27" s="24">
        <f t="shared" si="19"/>
        <v>275533.01659956813</v>
      </c>
      <c r="AA27" s="26">
        <f t="shared" si="7"/>
        <v>0.34367049774544478</v>
      </c>
      <c r="AB27" s="27">
        <f t="shared" si="8"/>
        <v>251.3964584446029</v>
      </c>
      <c r="AC27" s="28">
        <v>0.06</v>
      </c>
      <c r="AD27" s="48">
        <v>0.05</v>
      </c>
      <c r="AE27" s="48">
        <v>0</v>
      </c>
      <c r="AF27" s="28">
        <v>0.12</v>
      </c>
      <c r="AG27" s="29">
        <v>0.2</v>
      </c>
      <c r="AH27" s="30">
        <f t="shared" si="9"/>
        <v>457.27046027073021</v>
      </c>
      <c r="AI27" s="31">
        <v>1.8182286005457426</v>
      </c>
      <c r="AJ27" s="51">
        <v>0.22022370722184439</v>
      </c>
      <c r="AK27" s="32">
        <f t="shared" si="10"/>
        <v>100.70179596385933</v>
      </c>
      <c r="AL27" s="33">
        <f t="shared" si="11"/>
        <v>535.14079426592286</v>
      </c>
      <c r="AM27" s="34">
        <v>2.1277236384204001</v>
      </c>
      <c r="AN27" s="51">
        <v>0.22022370722184439</v>
      </c>
      <c r="AO27" s="35">
        <f t="shared" si="12"/>
        <v>117.85068959888386</v>
      </c>
      <c r="AP27" s="36">
        <f t="shared" si="13"/>
        <v>0</v>
      </c>
      <c r="AR27" s="13"/>
    </row>
    <row r="28" spans="1:44" s="9" customFormat="1" ht="21" x14ac:dyDescent="0.3">
      <c r="A28" s="8">
        <v>25</v>
      </c>
      <c r="B28" s="54">
        <v>3.55</v>
      </c>
      <c r="C28" s="52" t="s">
        <v>19</v>
      </c>
      <c r="D28" s="23">
        <f t="shared" si="0"/>
        <v>5.4</v>
      </c>
      <c r="E28" s="24">
        <v>7200</v>
      </c>
      <c r="F28" s="24">
        <v>2850</v>
      </c>
      <c r="G28" s="24">
        <v>0</v>
      </c>
      <c r="H28" s="24">
        <f t="shared" si="1"/>
        <v>28410</v>
      </c>
      <c r="I28" s="25">
        <v>0.16</v>
      </c>
      <c r="J28" s="25">
        <v>0</v>
      </c>
      <c r="K28" s="25">
        <v>2.1000000000000001E-2</v>
      </c>
      <c r="L28" s="25">
        <v>0.1065</v>
      </c>
      <c r="M28" s="25">
        <v>0.12</v>
      </c>
      <c r="N28" s="24">
        <v>909.74</v>
      </c>
      <c r="O28" s="24">
        <v>214.5</v>
      </c>
      <c r="P28" s="24">
        <f t="shared" si="2"/>
        <v>24546.240000000002</v>
      </c>
      <c r="Q28" s="24">
        <f t="shared" si="3"/>
        <v>0</v>
      </c>
      <c r="R28" s="24">
        <f t="shared" si="4"/>
        <v>3221.6940000000004</v>
      </c>
      <c r="S28" s="24">
        <f t="shared" si="5"/>
        <v>16338.591</v>
      </c>
      <c r="T28" s="24">
        <f t="shared" si="6"/>
        <v>225732.68749999994</v>
      </c>
      <c r="U28" s="24">
        <f t="shared" si="18"/>
        <v>27087.922499999993</v>
      </c>
      <c r="V28" s="24">
        <v>2500</v>
      </c>
      <c r="W28" s="24">
        <v>2500</v>
      </c>
      <c r="X28" s="24">
        <v>680</v>
      </c>
      <c r="Y28" s="24">
        <v>0</v>
      </c>
      <c r="Z28" s="24">
        <f t="shared" si="19"/>
        <v>231412.68749999994</v>
      </c>
      <c r="AA28" s="26">
        <f t="shared" si="7"/>
        <v>0.48035678577638641</v>
      </c>
      <c r="AB28" s="27">
        <f t="shared" si="8"/>
        <v>28.378439583333328</v>
      </c>
      <c r="AC28" s="28">
        <v>0.06</v>
      </c>
      <c r="AD28" s="48">
        <v>0.05</v>
      </c>
      <c r="AE28" s="48">
        <v>0</v>
      </c>
      <c r="AF28" s="28">
        <v>0.12</v>
      </c>
      <c r="AG28" s="29">
        <v>0.2</v>
      </c>
      <c r="AH28" s="30">
        <f t="shared" si="9"/>
        <v>51.598705013267974</v>
      </c>
      <c r="AI28" s="31">
        <v>1.8182286005457426</v>
      </c>
      <c r="AJ28" s="51">
        <v>0.22001643789245942</v>
      </c>
      <c r="AK28" s="32">
        <f t="shared" si="10"/>
        <v>11.352563276883007</v>
      </c>
      <c r="AL28" s="33">
        <f t="shared" si="11"/>
        <v>60.381770494432395</v>
      </c>
      <c r="AM28" s="34">
        <v>2.1277236384204001</v>
      </c>
      <c r="AN28" s="51">
        <v>0.22001643789245942</v>
      </c>
      <c r="AO28" s="35">
        <f t="shared" si="12"/>
        <v>13.284982057825024</v>
      </c>
      <c r="AP28" s="36">
        <f t="shared" si="13"/>
        <v>0</v>
      </c>
      <c r="AR28" s="13"/>
    </row>
    <row r="29" spans="1:44" s="9" customFormat="1" ht="21" x14ac:dyDescent="0.3">
      <c r="A29" s="8">
        <v>26</v>
      </c>
      <c r="B29" s="54">
        <v>15.507699999999998</v>
      </c>
      <c r="C29" s="52" t="s">
        <v>20</v>
      </c>
      <c r="D29" s="23">
        <f t="shared" si="0"/>
        <v>5.8</v>
      </c>
      <c r="E29" s="24">
        <v>6400</v>
      </c>
      <c r="F29" s="24">
        <v>450</v>
      </c>
      <c r="G29" s="24">
        <v>0</v>
      </c>
      <c r="H29" s="24">
        <f t="shared" si="1"/>
        <v>99699.279999999984</v>
      </c>
      <c r="I29" s="25">
        <v>0.16</v>
      </c>
      <c r="J29" s="25">
        <v>0</v>
      </c>
      <c r="K29" s="25">
        <v>2.1000000000000001E-2</v>
      </c>
      <c r="L29" s="25">
        <v>0.1065</v>
      </c>
      <c r="M29" s="25">
        <v>0.12</v>
      </c>
      <c r="N29" s="24">
        <v>909.74</v>
      </c>
      <c r="O29" s="24">
        <v>214.5</v>
      </c>
      <c r="P29" s="24">
        <f t="shared" si="2"/>
        <v>92520.93183999999</v>
      </c>
      <c r="Q29" s="24">
        <f t="shared" si="3"/>
        <v>0</v>
      </c>
      <c r="R29" s="24">
        <f t="shared" si="4"/>
        <v>12143.372303999999</v>
      </c>
      <c r="S29" s="24">
        <f t="shared" si="5"/>
        <v>61584.245255999987</v>
      </c>
      <c r="T29" s="24">
        <f t="shared" si="6"/>
        <v>847305.24249999982</v>
      </c>
      <c r="U29" s="24">
        <f t="shared" si="18"/>
        <v>101676.62909999998</v>
      </c>
      <c r="V29" s="24">
        <v>2500</v>
      </c>
      <c r="W29" s="24">
        <v>2500</v>
      </c>
      <c r="X29" s="24">
        <v>680</v>
      </c>
      <c r="Y29" s="24">
        <v>0</v>
      </c>
      <c r="Z29" s="24">
        <f t="shared" si="19"/>
        <v>852985.24249999982</v>
      </c>
      <c r="AA29" s="26">
        <f t="shared" si="7"/>
        <v>0.30515775860123306</v>
      </c>
      <c r="AB29" s="27">
        <f t="shared" si="8"/>
        <v>117.39197084374997</v>
      </c>
      <c r="AC29" s="28">
        <v>0.06</v>
      </c>
      <c r="AD29" s="48">
        <v>0.04</v>
      </c>
      <c r="AE29" s="48">
        <v>0</v>
      </c>
      <c r="AF29" s="28">
        <v>0.12</v>
      </c>
      <c r="AG29" s="29">
        <v>0.2</v>
      </c>
      <c r="AH29" s="30">
        <f t="shared" si="9"/>
        <v>213.46979208482762</v>
      </c>
      <c r="AI29" s="31">
        <v>1.8182286005457426</v>
      </c>
      <c r="AJ29" s="51">
        <v>0.2300768952025713</v>
      </c>
      <c r="AK29" s="32">
        <f t="shared" si="10"/>
        <v>49.114466982415564</v>
      </c>
      <c r="AL29" s="33">
        <f t="shared" si="11"/>
        <v>249.81102151671075</v>
      </c>
      <c r="AM29" s="34">
        <v>2.1277236384204001</v>
      </c>
      <c r="AN29" s="51">
        <v>0.2300768952025713</v>
      </c>
      <c r="AO29" s="35">
        <f t="shared" si="12"/>
        <v>57.475744217947543</v>
      </c>
      <c r="AP29" s="36">
        <f t="shared" si="13"/>
        <v>0</v>
      </c>
      <c r="AR29" s="13"/>
    </row>
    <row r="30" spans="1:44" s="9" customFormat="1" ht="21" x14ac:dyDescent="0.3">
      <c r="A30" s="8">
        <v>27</v>
      </c>
      <c r="B30" s="54">
        <v>23.549109999999999</v>
      </c>
      <c r="C30" s="52" t="s">
        <v>20</v>
      </c>
      <c r="D30" s="23">
        <f t="shared" si="0"/>
        <v>5.8</v>
      </c>
      <c r="E30" s="24">
        <v>1500</v>
      </c>
      <c r="F30" s="24">
        <v>450</v>
      </c>
      <c r="G30" s="24">
        <v>0</v>
      </c>
      <c r="H30" s="24">
        <f t="shared" si="1"/>
        <v>35773.665000000001</v>
      </c>
      <c r="I30" s="25">
        <v>0.16</v>
      </c>
      <c r="J30" s="25">
        <v>0</v>
      </c>
      <c r="K30" s="25">
        <v>2.1000000000000001E-2</v>
      </c>
      <c r="L30" s="25">
        <v>0.1065</v>
      </c>
      <c r="M30" s="25">
        <v>0.12</v>
      </c>
      <c r="N30" s="24">
        <v>909.74</v>
      </c>
      <c r="O30" s="24">
        <v>214.5</v>
      </c>
      <c r="P30" s="24">
        <f t="shared" si="2"/>
        <v>33197.96112</v>
      </c>
      <c r="Q30" s="24">
        <f t="shared" si="3"/>
        <v>0</v>
      </c>
      <c r="R30" s="24">
        <f t="shared" si="4"/>
        <v>4357.2323970000007</v>
      </c>
      <c r="S30" s="24">
        <f t="shared" si="5"/>
        <v>22097.3928705</v>
      </c>
      <c r="T30" s="24">
        <f t="shared" si="6"/>
        <v>304845.54930397728</v>
      </c>
      <c r="U30" s="24">
        <f t="shared" si="18"/>
        <v>36581.465916477275</v>
      </c>
      <c r="V30" s="24">
        <v>2500</v>
      </c>
      <c r="W30" s="24">
        <v>2500</v>
      </c>
      <c r="X30" s="24">
        <v>680</v>
      </c>
      <c r="Y30" s="24">
        <v>0</v>
      </c>
      <c r="Z30" s="24">
        <f t="shared" si="19"/>
        <v>310525.54930397728</v>
      </c>
      <c r="AA30" s="26">
        <f t="shared" si="7"/>
        <v>0.33711319352298852</v>
      </c>
      <c r="AB30" s="27">
        <f t="shared" si="8"/>
        <v>182.62938892500003</v>
      </c>
      <c r="AC30" s="28">
        <v>0.06</v>
      </c>
      <c r="AD30" s="48">
        <v>0.05</v>
      </c>
      <c r="AE30" s="48">
        <v>0</v>
      </c>
      <c r="AF30" s="28">
        <v>0.12</v>
      </c>
      <c r="AG30" s="29">
        <v>0.2</v>
      </c>
      <c r="AH30" s="30">
        <f t="shared" si="9"/>
        <v>332.05751230365178</v>
      </c>
      <c r="AI30" s="31">
        <v>1.8182286005457426</v>
      </c>
      <c r="AJ30" s="51">
        <v>0.22000675437815831</v>
      </c>
      <c r="AK30" s="32">
        <f t="shared" si="10"/>
        <v>73.0548955488118</v>
      </c>
      <c r="AL30" s="33">
        <f t="shared" si="11"/>
        <v>388.57875219752486</v>
      </c>
      <c r="AM30" s="34">
        <v>2.1277236384204001</v>
      </c>
      <c r="AN30" s="51">
        <v>0.22000675437815831</v>
      </c>
      <c r="AO30" s="35">
        <f t="shared" si="12"/>
        <v>85.489950091292101</v>
      </c>
      <c r="AP30" s="36">
        <f t="shared" si="13"/>
        <v>0</v>
      </c>
      <c r="AR30" s="13"/>
    </row>
    <row r="31" spans="1:44" s="9" customFormat="1" ht="21" x14ac:dyDescent="0.3">
      <c r="A31" s="8">
        <v>28</v>
      </c>
      <c r="B31" s="54">
        <v>12.252109999999998</v>
      </c>
      <c r="C31" s="52" t="s">
        <v>20</v>
      </c>
      <c r="D31" s="23">
        <f t="shared" si="0"/>
        <v>5.8</v>
      </c>
      <c r="E31" s="24">
        <v>1800</v>
      </c>
      <c r="F31" s="24">
        <v>450</v>
      </c>
      <c r="G31" s="24">
        <v>0</v>
      </c>
      <c r="H31" s="24">
        <f t="shared" si="1"/>
        <v>22503.797999999995</v>
      </c>
      <c r="I31" s="25">
        <v>0.16</v>
      </c>
      <c r="J31" s="25">
        <v>0</v>
      </c>
      <c r="K31" s="25">
        <v>2.1000000000000001E-2</v>
      </c>
      <c r="L31" s="25">
        <v>0.1065</v>
      </c>
      <c r="M31" s="25">
        <v>0.12</v>
      </c>
      <c r="N31" s="24">
        <v>909.74</v>
      </c>
      <c r="O31" s="24">
        <v>214.5</v>
      </c>
      <c r="P31" s="24">
        <f t="shared" si="2"/>
        <v>20883.524543999996</v>
      </c>
      <c r="Q31" s="24">
        <f t="shared" si="3"/>
        <v>0</v>
      </c>
      <c r="R31" s="24">
        <f t="shared" si="4"/>
        <v>2740.9625963999993</v>
      </c>
      <c r="S31" s="24">
        <f t="shared" si="5"/>
        <v>13900.596024599996</v>
      </c>
      <c r="T31" s="24">
        <f t="shared" si="6"/>
        <v>192240.1722329545</v>
      </c>
      <c r="U31" s="24">
        <f t="shared" si="18"/>
        <v>23068.82066795454</v>
      </c>
      <c r="V31" s="24">
        <v>2500</v>
      </c>
      <c r="W31" s="24">
        <v>2500</v>
      </c>
      <c r="X31" s="24">
        <v>680</v>
      </c>
      <c r="Y31" s="24">
        <v>0</v>
      </c>
      <c r="Z31" s="24">
        <f t="shared" si="19"/>
        <v>197920.1722329545</v>
      </c>
      <c r="AA31" s="26">
        <f t="shared" si="7"/>
        <v>0.36696566970397582</v>
      </c>
      <c r="AB31" s="27">
        <f t="shared" si="8"/>
        <v>97.139639758333317</v>
      </c>
      <c r="AC31" s="28">
        <v>0.06</v>
      </c>
      <c r="AD31" s="48">
        <v>0.05</v>
      </c>
      <c r="AE31" s="48">
        <v>0</v>
      </c>
      <c r="AF31" s="28">
        <v>0.12</v>
      </c>
      <c r="AG31" s="29">
        <v>0.2</v>
      </c>
      <c r="AH31" s="30">
        <f t="shared" si="9"/>
        <v>176.61934510816823</v>
      </c>
      <c r="AI31" s="31">
        <v>1.8182286005457426</v>
      </c>
      <c r="AJ31" s="51">
        <v>0.22000566218359929</v>
      </c>
      <c r="AK31" s="32">
        <f t="shared" si="10"/>
        <v>38.857255974956203</v>
      </c>
      <c r="AL31" s="33">
        <f t="shared" si="11"/>
        <v>206.68257453833434</v>
      </c>
      <c r="AM31" s="34">
        <v>2.1277236384204001</v>
      </c>
      <c r="AN31" s="51">
        <v>0.22000566218359929</v>
      </c>
      <c r="AO31" s="35">
        <f t="shared" si="12"/>
        <v>45.471336673117364</v>
      </c>
      <c r="AP31" s="36">
        <f t="shared" si="13"/>
        <v>0</v>
      </c>
      <c r="AR31" s="13"/>
    </row>
    <row r="32" spans="1:44" s="9" customFormat="1" ht="21" x14ac:dyDescent="0.3">
      <c r="A32" s="8">
        <v>29</v>
      </c>
      <c r="B32" s="54">
        <v>13.833689999999999</v>
      </c>
      <c r="C32" s="52" t="s">
        <v>20</v>
      </c>
      <c r="D32" s="23">
        <f t="shared" si="0"/>
        <v>5.8</v>
      </c>
      <c r="E32" s="24">
        <v>1800</v>
      </c>
      <c r="F32" s="24">
        <v>450</v>
      </c>
      <c r="G32" s="24">
        <v>0</v>
      </c>
      <c r="H32" s="24">
        <f t="shared" si="1"/>
        <v>25350.642</v>
      </c>
      <c r="I32" s="25">
        <v>0.16</v>
      </c>
      <c r="J32" s="25">
        <v>0</v>
      </c>
      <c r="K32" s="25">
        <v>2.1000000000000001E-2</v>
      </c>
      <c r="L32" s="25">
        <v>0.1065</v>
      </c>
      <c r="M32" s="25">
        <v>0.12</v>
      </c>
      <c r="N32" s="24">
        <v>909.74</v>
      </c>
      <c r="O32" s="24">
        <v>214.5</v>
      </c>
      <c r="P32" s="24">
        <f t="shared" si="2"/>
        <v>23525.395776000001</v>
      </c>
      <c r="Q32" s="24">
        <f t="shared" si="3"/>
        <v>0</v>
      </c>
      <c r="R32" s="24">
        <f t="shared" si="4"/>
        <v>3087.7081956000002</v>
      </c>
      <c r="S32" s="24">
        <f t="shared" si="5"/>
        <v>15659.091563399999</v>
      </c>
      <c r="T32" s="24">
        <f t="shared" si="6"/>
        <v>216397.90810795451</v>
      </c>
      <c r="U32" s="24">
        <f t="shared" si="18"/>
        <v>25967.748972954541</v>
      </c>
      <c r="V32" s="24">
        <v>2500</v>
      </c>
      <c r="W32" s="24">
        <v>2500</v>
      </c>
      <c r="X32" s="24">
        <v>680</v>
      </c>
      <c r="Y32" s="24">
        <v>0</v>
      </c>
      <c r="Z32" s="24">
        <f t="shared" si="19"/>
        <v>222077.90810795451</v>
      </c>
      <c r="AA32" s="26">
        <f t="shared" si="7"/>
        <v>0.35788050776306113</v>
      </c>
      <c r="AB32" s="27">
        <f t="shared" si="8"/>
        <v>108.95008840833331</v>
      </c>
      <c r="AC32" s="28">
        <v>0.06</v>
      </c>
      <c r="AD32" s="48">
        <v>0.05</v>
      </c>
      <c r="AE32" s="48">
        <v>0</v>
      </c>
      <c r="AF32" s="28">
        <v>0.12</v>
      </c>
      <c r="AG32" s="29">
        <v>0.2</v>
      </c>
      <c r="AH32" s="30">
        <f t="shared" si="9"/>
        <v>198.09633910280681</v>
      </c>
      <c r="AI32" s="31">
        <v>1.8182286005457426</v>
      </c>
      <c r="AJ32" s="51">
        <v>0.22001462974138505</v>
      </c>
      <c r="AK32" s="32">
        <f t="shared" si="10"/>
        <v>43.584092700827895</v>
      </c>
      <c r="AL32" s="33">
        <f t="shared" si="11"/>
        <v>231.81591450044982</v>
      </c>
      <c r="AM32" s="34">
        <v>2.1277236384204001</v>
      </c>
      <c r="AN32" s="51">
        <v>0.22001462974138505</v>
      </c>
      <c r="AO32" s="35">
        <f t="shared" si="12"/>
        <v>51.002892596977041</v>
      </c>
      <c r="AP32" s="36">
        <f t="shared" si="13"/>
        <v>0</v>
      </c>
      <c r="AR32" s="13"/>
    </row>
    <row r="33" spans="1:44" s="9" customFormat="1" ht="21" x14ac:dyDescent="0.3">
      <c r="A33" s="8">
        <v>30</v>
      </c>
      <c r="B33" s="54">
        <v>6.4700999999999995</v>
      </c>
      <c r="C33" s="52" t="s">
        <v>20</v>
      </c>
      <c r="D33" s="23">
        <f t="shared" si="0"/>
        <v>5.8</v>
      </c>
      <c r="E33" s="24">
        <v>6400</v>
      </c>
      <c r="F33" s="24">
        <v>450</v>
      </c>
      <c r="G33" s="24">
        <v>0</v>
      </c>
      <c r="H33" s="24">
        <f t="shared" si="1"/>
        <v>41858.639999999999</v>
      </c>
      <c r="I33" s="25">
        <v>0.16</v>
      </c>
      <c r="J33" s="25">
        <v>0</v>
      </c>
      <c r="K33" s="25">
        <v>2.1000000000000001E-2</v>
      </c>
      <c r="L33" s="25">
        <v>0.1065</v>
      </c>
      <c r="M33" s="25">
        <v>0.12</v>
      </c>
      <c r="N33" s="24">
        <v>909.74</v>
      </c>
      <c r="O33" s="24">
        <v>214.5</v>
      </c>
      <c r="P33" s="24">
        <f t="shared" si="2"/>
        <v>38844.817920000001</v>
      </c>
      <c r="Q33" s="24">
        <f t="shared" si="3"/>
        <v>0</v>
      </c>
      <c r="R33" s="24">
        <f t="shared" si="4"/>
        <v>5098.3823520000005</v>
      </c>
      <c r="S33" s="24">
        <f t="shared" si="5"/>
        <v>25856.081928</v>
      </c>
      <c r="T33" s="24">
        <f t="shared" si="6"/>
        <v>356481.40249999997</v>
      </c>
      <c r="U33" s="24">
        <f>T33*M33</f>
        <v>42777.768299999996</v>
      </c>
      <c r="V33" s="24">
        <v>2500</v>
      </c>
      <c r="W33" s="24">
        <v>2500</v>
      </c>
      <c r="X33" s="24">
        <v>680</v>
      </c>
      <c r="Y33" s="24">
        <v>0</v>
      </c>
      <c r="Z33" s="24">
        <f>T33+V33+W33+X33+Y33</f>
        <v>362161.40249999997</v>
      </c>
      <c r="AA33" s="26">
        <f t="shared" si="7"/>
        <v>0.32982256426644785</v>
      </c>
      <c r="AB33" s="27">
        <f t="shared" si="8"/>
        <v>49.903692843749994</v>
      </c>
      <c r="AC33" s="28">
        <v>0.06</v>
      </c>
      <c r="AD33" s="48">
        <v>0.05</v>
      </c>
      <c r="AE33" s="48">
        <v>0</v>
      </c>
      <c r="AF33" s="28">
        <v>0.12</v>
      </c>
      <c r="AG33" s="29">
        <v>0.2</v>
      </c>
      <c r="AH33" s="30">
        <f t="shared" si="9"/>
        <v>90.736848315362522</v>
      </c>
      <c r="AI33" s="31">
        <v>1.8182286005457426</v>
      </c>
      <c r="AJ33" s="51">
        <v>0.22001734388761135</v>
      </c>
      <c r="AK33" s="32">
        <f t="shared" si="10"/>
        <v>19.963680359079145</v>
      </c>
      <c r="AL33" s="33">
        <f t="shared" si="11"/>
        <v>106.18198819621196</v>
      </c>
      <c r="AM33" s="34">
        <v>2.1277236384204001</v>
      </c>
      <c r="AN33" s="51">
        <v>0.22001734388761135</v>
      </c>
      <c r="AO33" s="35">
        <f t="shared" si="12"/>
        <v>23.361879011636255</v>
      </c>
      <c r="AP33" s="36">
        <f t="shared" si="13"/>
        <v>0</v>
      </c>
      <c r="AR33" s="13"/>
    </row>
    <row r="34" spans="1:44" s="9" customFormat="1" ht="21" x14ac:dyDescent="0.3">
      <c r="A34" s="8">
        <v>31</v>
      </c>
      <c r="B34" s="54">
        <v>20.231899999999996</v>
      </c>
      <c r="C34" s="52" t="s">
        <v>20</v>
      </c>
      <c r="D34" s="23">
        <f t="shared" si="0"/>
        <v>5.8</v>
      </c>
      <c r="E34" s="24">
        <v>1500</v>
      </c>
      <c r="F34" s="24">
        <v>450</v>
      </c>
      <c r="G34" s="24">
        <v>0</v>
      </c>
      <c r="H34" s="24">
        <f t="shared" si="1"/>
        <v>30797.849999999995</v>
      </c>
      <c r="I34" s="25">
        <v>0.16</v>
      </c>
      <c r="J34" s="25">
        <v>0</v>
      </c>
      <c r="K34" s="25">
        <v>2.1000000000000001E-2</v>
      </c>
      <c r="L34" s="25">
        <v>0.1065</v>
      </c>
      <c r="M34" s="25">
        <v>0.12</v>
      </c>
      <c r="N34" s="24">
        <v>909.74</v>
      </c>
      <c r="O34" s="24">
        <v>214.5</v>
      </c>
      <c r="P34" s="24">
        <f t="shared" si="2"/>
        <v>28580.404799999997</v>
      </c>
      <c r="Q34" s="24">
        <f t="shared" si="3"/>
        <v>0</v>
      </c>
      <c r="R34" s="24">
        <f t="shared" si="4"/>
        <v>3751.1781299999998</v>
      </c>
      <c r="S34" s="24">
        <f t="shared" si="5"/>
        <v>19023.831944999998</v>
      </c>
      <c r="T34" s="24">
        <f t="shared" si="6"/>
        <v>262621.8009943181</v>
      </c>
      <c r="U34" s="24">
        <f t="shared" ref="U34:U36" si="20">T34*M34</f>
        <v>31514.616119318169</v>
      </c>
      <c r="V34" s="24">
        <v>2500</v>
      </c>
      <c r="W34" s="24">
        <v>2500</v>
      </c>
      <c r="X34" s="24">
        <v>680</v>
      </c>
      <c r="Y34" s="24">
        <v>0</v>
      </c>
      <c r="Z34" s="24">
        <f t="shared" ref="Z34:Z36" si="21">T34+V34+W34+X34+Y34</f>
        <v>268301.8009943181</v>
      </c>
      <c r="AA34" s="26">
        <f t="shared" si="7"/>
        <v>0.34524774251178258</v>
      </c>
      <c r="AB34" s="27">
        <f t="shared" si="8"/>
        <v>157.85812324999995</v>
      </c>
      <c r="AC34" s="28">
        <v>0.06</v>
      </c>
      <c r="AD34" s="48">
        <v>0.05</v>
      </c>
      <c r="AE34" s="48">
        <v>0</v>
      </c>
      <c r="AF34" s="28">
        <v>0.12</v>
      </c>
      <c r="AG34" s="29">
        <v>0.2</v>
      </c>
      <c r="AH34" s="30">
        <f t="shared" si="9"/>
        <v>287.01836462549988</v>
      </c>
      <c r="AI34" s="31">
        <v>1.8182286005457426</v>
      </c>
      <c r="AJ34" s="51">
        <v>0.22000688908539887</v>
      </c>
      <c r="AK34" s="32">
        <f t="shared" si="10"/>
        <v>63.146017511634923</v>
      </c>
      <c r="AL34" s="33">
        <f t="shared" si="11"/>
        <v>335.8732704460495</v>
      </c>
      <c r="AM34" s="34">
        <v>2.1277236384204001</v>
      </c>
      <c r="AN34" s="51">
        <v>0.22000688908539887</v>
      </c>
      <c r="AO34" s="35">
        <f t="shared" si="12"/>
        <v>73.89443335777419</v>
      </c>
      <c r="AP34" s="36">
        <f t="shared" si="13"/>
        <v>0</v>
      </c>
      <c r="AR34" s="13"/>
    </row>
    <row r="35" spans="1:44" s="9" customFormat="1" ht="21" x14ac:dyDescent="0.3">
      <c r="A35" s="8">
        <v>32</v>
      </c>
      <c r="B35" s="54">
        <v>11.7</v>
      </c>
      <c r="C35" s="52" t="s">
        <v>20</v>
      </c>
      <c r="D35" s="23">
        <f t="shared" si="0"/>
        <v>5.8</v>
      </c>
      <c r="E35" s="24">
        <v>1500</v>
      </c>
      <c r="F35" s="24">
        <v>450</v>
      </c>
      <c r="G35" s="24">
        <v>0</v>
      </c>
      <c r="H35" s="24">
        <f t="shared" si="1"/>
        <v>18000</v>
      </c>
      <c r="I35" s="25">
        <v>0.16</v>
      </c>
      <c r="J35" s="25">
        <v>0</v>
      </c>
      <c r="K35" s="25">
        <v>2.1000000000000001E-2</v>
      </c>
      <c r="L35" s="25">
        <v>0.1065</v>
      </c>
      <c r="M35" s="25">
        <v>0.12</v>
      </c>
      <c r="N35" s="24">
        <v>909.74</v>
      </c>
      <c r="O35" s="24">
        <v>214.5</v>
      </c>
      <c r="P35" s="24">
        <f t="shared" si="2"/>
        <v>16704</v>
      </c>
      <c r="Q35" s="24">
        <f t="shared" si="3"/>
        <v>0</v>
      </c>
      <c r="R35" s="24">
        <f t="shared" si="4"/>
        <v>2192.4</v>
      </c>
      <c r="S35" s="24">
        <f t="shared" si="5"/>
        <v>11118.6</v>
      </c>
      <c r="T35" s="24">
        <f t="shared" si="6"/>
        <v>154021.86363636362</v>
      </c>
      <c r="U35" s="24">
        <f t="shared" si="20"/>
        <v>18482.623636363634</v>
      </c>
      <c r="V35" s="24">
        <v>2500</v>
      </c>
      <c r="W35" s="24">
        <v>2500</v>
      </c>
      <c r="X35" s="24">
        <v>680</v>
      </c>
      <c r="Y35" s="24">
        <v>0</v>
      </c>
      <c r="Z35" s="24">
        <f t="shared" si="21"/>
        <v>159701.86363636362</v>
      </c>
      <c r="AA35" s="26">
        <f t="shared" si="7"/>
        <v>0.38735867963454162</v>
      </c>
      <c r="AB35" s="27">
        <f t="shared" si="8"/>
        <v>94.146159999999995</v>
      </c>
      <c r="AC35" s="28">
        <v>0.06</v>
      </c>
      <c r="AD35" s="48">
        <v>0.05</v>
      </c>
      <c r="AE35" s="48">
        <v>0</v>
      </c>
      <c r="AF35" s="28">
        <v>0.12</v>
      </c>
      <c r="AG35" s="29">
        <v>0.2</v>
      </c>
      <c r="AH35" s="30">
        <f t="shared" si="9"/>
        <v>171.17694849592371</v>
      </c>
      <c r="AI35" s="31">
        <v>1.8182286005457426</v>
      </c>
      <c r="AJ35" s="51">
        <v>0.22000678638548141</v>
      </c>
      <c r="AK35" s="32">
        <f t="shared" si="10"/>
        <v>37.660090341861242</v>
      </c>
      <c r="AL35" s="33">
        <f t="shared" si="11"/>
        <v>200.31387107903495</v>
      </c>
      <c r="AM35" s="34">
        <v>2.1277236384204001</v>
      </c>
      <c r="AN35" s="51">
        <v>0.22000678638548141</v>
      </c>
      <c r="AO35" s="35">
        <f t="shared" si="12"/>
        <v>44.070411044534104</v>
      </c>
      <c r="AP35" s="36">
        <f t="shared" si="13"/>
        <v>0</v>
      </c>
      <c r="AR35" s="13"/>
    </row>
    <row r="36" spans="1:44" s="9" customFormat="1" ht="21" x14ac:dyDescent="0.3">
      <c r="A36" s="8">
        <v>33</v>
      </c>
      <c r="B36" s="54">
        <v>11.7</v>
      </c>
      <c r="C36" s="52" t="s">
        <v>20</v>
      </c>
      <c r="D36" s="23">
        <f t="shared" si="0"/>
        <v>5.8</v>
      </c>
      <c r="E36" s="24">
        <v>1500</v>
      </c>
      <c r="F36" s="24">
        <v>450</v>
      </c>
      <c r="G36" s="24">
        <v>0</v>
      </c>
      <c r="H36" s="24">
        <f t="shared" si="1"/>
        <v>18000</v>
      </c>
      <c r="I36" s="25">
        <v>0.16</v>
      </c>
      <c r="J36" s="25">
        <v>0</v>
      </c>
      <c r="K36" s="25">
        <v>2.1000000000000001E-2</v>
      </c>
      <c r="L36" s="25">
        <v>0.1065</v>
      </c>
      <c r="M36" s="25">
        <v>0.12</v>
      </c>
      <c r="N36" s="24">
        <v>909.74</v>
      </c>
      <c r="O36" s="24">
        <v>214.5</v>
      </c>
      <c r="P36" s="24">
        <f t="shared" si="2"/>
        <v>16704</v>
      </c>
      <c r="Q36" s="24">
        <f t="shared" si="3"/>
        <v>0</v>
      </c>
      <c r="R36" s="24">
        <f t="shared" si="4"/>
        <v>2192.4</v>
      </c>
      <c r="S36" s="24">
        <f t="shared" si="5"/>
        <v>11118.6</v>
      </c>
      <c r="T36" s="24">
        <f t="shared" si="6"/>
        <v>154021.86363636362</v>
      </c>
      <c r="U36" s="24">
        <f t="shared" si="20"/>
        <v>18482.623636363634</v>
      </c>
      <c r="V36" s="24">
        <v>2500</v>
      </c>
      <c r="W36" s="24">
        <v>2500</v>
      </c>
      <c r="X36" s="24">
        <v>680</v>
      </c>
      <c r="Y36" s="24">
        <v>0</v>
      </c>
      <c r="Z36" s="24">
        <f t="shared" si="21"/>
        <v>159701.86363636362</v>
      </c>
      <c r="AA36" s="26">
        <f t="shared" si="7"/>
        <v>0.38735867963454162</v>
      </c>
      <c r="AB36" s="27">
        <f t="shared" si="8"/>
        <v>94.146159999999995</v>
      </c>
      <c r="AC36" s="28">
        <v>0.06</v>
      </c>
      <c r="AD36" s="48">
        <v>0.05</v>
      </c>
      <c r="AE36" s="48">
        <v>0</v>
      </c>
      <c r="AF36" s="28">
        <v>0.12</v>
      </c>
      <c r="AG36" s="29">
        <v>0.2</v>
      </c>
      <c r="AH36" s="30">
        <f t="shared" si="9"/>
        <v>171.22459997306342</v>
      </c>
      <c r="AI36" s="31">
        <v>1.8182286005457426</v>
      </c>
      <c r="AJ36" s="51">
        <v>0.22015984843993897</v>
      </c>
      <c r="AK36" s="32">
        <f t="shared" si="10"/>
        <v>37.696781979258823</v>
      </c>
      <c r="AL36" s="33">
        <f t="shared" si="11"/>
        <v>200.37912827883341</v>
      </c>
      <c r="AM36" s="34">
        <v>2.1277236384204001</v>
      </c>
      <c r="AN36" s="51">
        <v>0.22015984843993897</v>
      </c>
      <c r="AO36" s="35">
        <f t="shared" si="12"/>
        <v>44.115438512395052</v>
      </c>
      <c r="AP36" s="36">
        <f t="shared" si="13"/>
        <v>0</v>
      </c>
      <c r="AR36" s="13"/>
    </row>
    <row r="37" spans="1:44" s="9" customFormat="1" ht="21" x14ac:dyDescent="0.3">
      <c r="A37" s="8">
        <v>34</v>
      </c>
      <c r="B37" s="54">
        <v>12.827229999999998</v>
      </c>
      <c r="C37" s="52" t="s">
        <v>20</v>
      </c>
      <c r="D37" s="23">
        <f t="shared" si="0"/>
        <v>5.8</v>
      </c>
      <c r="E37" s="24">
        <v>6400</v>
      </c>
      <c r="F37" s="24">
        <v>450</v>
      </c>
      <c r="G37" s="24">
        <v>0</v>
      </c>
      <c r="H37" s="24">
        <f t="shared" si="1"/>
        <v>82544.271999999983</v>
      </c>
      <c r="I37" s="25">
        <v>0.16</v>
      </c>
      <c r="J37" s="25">
        <v>0</v>
      </c>
      <c r="K37" s="25">
        <v>2.1000000000000001E-2</v>
      </c>
      <c r="L37" s="25">
        <v>0.1065</v>
      </c>
      <c r="M37" s="25">
        <v>0.12</v>
      </c>
      <c r="N37" s="24">
        <v>909.74</v>
      </c>
      <c r="O37" s="24">
        <v>214.5</v>
      </c>
      <c r="P37" s="24">
        <f t="shared" si="2"/>
        <v>76601.084415999983</v>
      </c>
      <c r="Q37" s="24">
        <f t="shared" si="3"/>
        <v>0</v>
      </c>
      <c r="R37" s="24">
        <f t="shared" si="4"/>
        <v>10053.892329599998</v>
      </c>
      <c r="S37" s="24">
        <f t="shared" si="5"/>
        <v>50987.596814399985</v>
      </c>
      <c r="T37" s="24">
        <f t="shared" si="6"/>
        <v>701731.35359090881</v>
      </c>
      <c r="U37" s="24">
        <f>T37*M37</f>
        <v>84207.762430909061</v>
      </c>
      <c r="V37" s="24">
        <v>2500</v>
      </c>
      <c r="W37" s="24">
        <v>2500</v>
      </c>
      <c r="X37" s="24">
        <v>680</v>
      </c>
      <c r="Y37" s="24">
        <v>0</v>
      </c>
      <c r="Z37" s="24">
        <f>T37+V37+W37+X37+Y37</f>
        <v>707411.35359090881</v>
      </c>
      <c r="AA37" s="26">
        <f t="shared" si="7"/>
        <v>0.30884765051069785</v>
      </c>
      <c r="AB37" s="27">
        <f t="shared" si="8"/>
        <v>97.375561118749957</v>
      </c>
      <c r="AC37" s="28">
        <v>0.06</v>
      </c>
      <c r="AD37" s="48">
        <v>0.05</v>
      </c>
      <c r="AE37" s="48">
        <v>0</v>
      </c>
      <c r="AF37" s="28">
        <v>0.12</v>
      </c>
      <c r="AG37" s="29">
        <v>0.2</v>
      </c>
      <c r="AH37" s="30">
        <f t="shared" si="9"/>
        <v>177.0489682492869</v>
      </c>
      <c r="AI37" s="31">
        <v>1.8182286005457426</v>
      </c>
      <c r="AJ37" s="51">
        <v>0.22000774598333667</v>
      </c>
      <c r="AK37" s="32">
        <f t="shared" si="10"/>
        <v>38.952144433200949</v>
      </c>
      <c r="AL37" s="33">
        <f t="shared" si="11"/>
        <v>207.18545951886597</v>
      </c>
      <c r="AM37" s="34">
        <v>2.1277236384204001</v>
      </c>
      <c r="AN37" s="51">
        <v>0.22000774598333667</v>
      </c>
      <c r="AO37" s="35">
        <f t="shared" si="12"/>
        <v>45.582405949267546</v>
      </c>
      <c r="AP37" s="36">
        <f t="shared" si="13"/>
        <v>0</v>
      </c>
      <c r="AR37" s="13"/>
    </row>
    <row r="38" spans="1:44" s="9" customFormat="1" ht="21" x14ac:dyDescent="0.3">
      <c r="A38" s="8">
        <v>35</v>
      </c>
      <c r="B38" s="54">
        <v>13.761799999999999</v>
      </c>
      <c r="C38" s="52" t="s">
        <v>20</v>
      </c>
      <c r="D38" s="23">
        <f t="shared" si="0"/>
        <v>5.8</v>
      </c>
      <c r="E38" s="24">
        <v>6400</v>
      </c>
      <c r="F38" s="24">
        <v>450</v>
      </c>
      <c r="G38" s="24">
        <v>0</v>
      </c>
      <c r="H38" s="24">
        <f t="shared" si="1"/>
        <v>88525.51999999999</v>
      </c>
      <c r="I38" s="25">
        <v>0.16</v>
      </c>
      <c r="J38" s="25">
        <v>0</v>
      </c>
      <c r="K38" s="25">
        <v>2.1000000000000001E-2</v>
      </c>
      <c r="L38" s="25">
        <v>0.1065</v>
      </c>
      <c r="M38" s="25">
        <v>0.12</v>
      </c>
      <c r="N38" s="24">
        <v>909.74</v>
      </c>
      <c r="O38" s="24">
        <v>214.5</v>
      </c>
      <c r="P38" s="24">
        <f t="shared" si="2"/>
        <v>82151.682559999987</v>
      </c>
      <c r="Q38" s="24">
        <f t="shared" si="3"/>
        <v>0</v>
      </c>
      <c r="R38" s="24">
        <f t="shared" si="4"/>
        <v>10782.408336</v>
      </c>
      <c r="S38" s="24">
        <f t="shared" si="5"/>
        <v>54682.213703999994</v>
      </c>
      <c r="T38" s="24">
        <f t="shared" si="6"/>
        <v>752487.00068181811</v>
      </c>
      <c r="U38" s="24">
        <f>T38*M38</f>
        <v>90298.440081818175</v>
      </c>
      <c r="V38" s="24">
        <v>2500</v>
      </c>
      <c r="W38" s="24">
        <v>2500</v>
      </c>
      <c r="X38" s="24">
        <v>680</v>
      </c>
      <c r="Y38" s="24">
        <v>0</v>
      </c>
      <c r="Z38" s="24">
        <f>T38+V38+W38+X38+Y38</f>
        <v>758167.00068181811</v>
      </c>
      <c r="AA38" s="26">
        <f t="shared" si="7"/>
        <v>0.30739792200586735</v>
      </c>
      <c r="AB38" s="27">
        <f t="shared" si="8"/>
        <v>104.35446259375</v>
      </c>
      <c r="AC38" s="28">
        <v>0.06</v>
      </c>
      <c r="AD38" s="48">
        <v>0.04</v>
      </c>
      <c r="AE38" s="48">
        <v>0</v>
      </c>
      <c r="AF38" s="28">
        <v>0.12</v>
      </c>
      <c r="AG38" s="29">
        <v>0.2</v>
      </c>
      <c r="AH38" s="30">
        <f t="shared" si="9"/>
        <v>189.73761598188403</v>
      </c>
      <c r="AI38" s="31">
        <v>1.8182286005457426</v>
      </c>
      <c r="AJ38" s="51">
        <v>0.23000646258929658</v>
      </c>
      <c r="AK38" s="32">
        <f t="shared" si="10"/>
        <v>43.640877872119532</v>
      </c>
      <c r="AL38" s="33">
        <f t="shared" si="11"/>
        <v>222.03382448333531</v>
      </c>
      <c r="AM38" s="34">
        <v>2.1277236384204001</v>
      </c>
      <c r="AN38" s="51">
        <v>0.23000646258929658</v>
      </c>
      <c r="AO38" s="35">
        <f t="shared" si="12"/>
        <v>51.069214544584703</v>
      </c>
      <c r="AP38" s="36">
        <f t="shared" si="13"/>
        <v>0</v>
      </c>
      <c r="AR38" s="13"/>
    </row>
    <row r="39" spans="1:44" s="9" customFormat="1" ht="21" x14ac:dyDescent="0.3">
      <c r="A39" s="8">
        <v>36</v>
      </c>
      <c r="B39" s="54">
        <v>21.243494999999996</v>
      </c>
      <c r="C39" s="52" t="s">
        <v>20</v>
      </c>
      <c r="D39" s="23">
        <f t="shared" si="0"/>
        <v>5.8</v>
      </c>
      <c r="E39" s="24">
        <v>2308.8000000000002</v>
      </c>
      <c r="F39" s="24">
        <v>450</v>
      </c>
      <c r="G39" s="24">
        <v>0</v>
      </c>
      <c r="H39" s="24">
        <f t="shared" si="1"/>
        <v>49496.981255999992</v>
      </c>
      <c r="I39" s="25">
        <v>0.16</v>
      </c>
      <c r="J39" s="25">
        <v>0</v>
      </c>
      <c r="K39" s="25">
        <v>2.1000000000000001E-2</v>
      </c>
      <c r="L39" s="25">
        <v>0.1065</v>
      </c>
      <c r="M39" s="25">
        <v>0.12</v>
      </c>
      <c r="N39" s="24">
        <v>909.74</v>
      </c>
      <c r="O39" s="24">
        <v>214.5</v>
      </c>
      <c r="P39" s="24">
        <f t="shared" si="2"/>
        <v>45933.198605567988</v>
      </c>
      <c r="Q39" s="24">
        <f t="shared" si="3"/>
        <v>0</v>
      </c>
      <c r="R39" s="24">
        <f t="shared" si="4"/>
        <v>6028.7323169807987</v>
      </c>
      <c r="S39" s="24">
        <f t="shared" si="5"/>
        <v>30574.285321831194</v>
      </c>
      <c r="T39" s="24">
        <f t="shared" si="6"/>
        <v>421298.80401043163</v>
      </c>
      <c r="U39" s="24">
        <f>T39*M39</f>
        <v>50555.856481251794</v>
      </c>
      <c r="V39" s="24">
        <v>2500</v>
      </c>
      <c r="W39" s="24">
        <v>2500</v>
      </c>
      <c r="X39" s="24">
        <v>680</v>
      </c>
      <c r="Y39" s="24">
        <v>0</v>
      </c>
      <c r="Z39" s="24">
        <f>T39+V39+W39+X39+Y39</f>
        <v>426978.80401043163</v>
      </c>
      <c r="AA39" s="26">
        <f t="shared" si="7"/>
        <v>0.32323145141061671</v>
      </c>
      <c r="AB39" s="27">
        <f t="shared" si="8"/>
        <v>163.03835218692819</v>
      </c>
      <c r="AC39" s="28">
        <v>0.06</v>
      </c>
      <c r="AD39" s="48">
        <v>0.05</v>
      </c>
      <c r="AE39" s="48">
        <v>0</v>
      </c>
      <c r="AF39" s="28">
        <v>0.12</v>
      </c>
      <c r="AG39" s="29">
        <v>0.2</v>
      </c>
      <c r="AH39" s="30">
        <f t="shared" si="9"/>
        <v>326.13137919924702</v>
      </c>
      <c r="AI39" s="31">
        <v>1.8182286005457426</v>
      </c>
      <c r="AJ39" s="51">
        <v>0.27008382331305381</v>
      </c>
      <c r="AK39" s="32">
        <f t="shared" si="10"/>
        <v>88.082809796491986</v>
      </c>
      <c r="AL39" s="33">
        <f t="shared" si="11"/>
        <v>388.26404229831741</v>
      </c>
      <c r="AM39" s="34">
        <v>2.1277236384204001</v>
      </c>
      <c r="AN39" s="51">
        <v>0.27008382331305381</v>
      </c>
      <c r="AO39" s="35">
        <f t="shared" si="12"/>
        <v>104.86383699891081</v>
      </c>
      <c r="AP39" s="36">
        <f t="shared" si="13"/>
        <v>0</v>
      </c>
      <c r="AR39" s="13"/>
    </row>
    <row r="40" spans="1:44" s="9" customFormat="1" ht="21" x14ac:dyDescent="0.3">
      <c r="A40" s="8">
        <v>37</v>
      </c>
      <c r="B40" s="54">
        <v>10.578099999999999</v>
      </c>
      <c r="C40" s="52" t="s">
        <v>20</v>
      </c>
      <c r="D40" s="23">
        <f t="shared" si="0"/>
        <v>5.8</v>
      </c>
      <c r="E40" s="24">
        <v>3000</v>
      </c>
      <c r="F40" s="24">
        <v>450</v>
      </c>
      <c r="G40" s="24">
        <v>0</v>
      </c>
      <c r="H40" s="24">
        <f t="shared" si="1"/>
        <v>32184.3</v>
      </c>
      <c r="I40" s="25">
        <v>0.16</v>
      </c>
      <c r="J40" s="25">
        <v>0</v>
      </c>
      <c r="K40" s="25">
        <v>2.1000000000000001E-2</v>
      </c>
      <c r="L40" s="25">
        <v>0.1065</v>
      </c>
      <c r="M40" s="25">
        <v>0.12</v>
      </c>
      <c r="N40" s="24">
        <v>909.74</v>
      </c>
      <c r="O40" s="24">
        <v>214.5</v>
      </c>
      <c r="P40" s="24">
        <f t="shared" si="2"/>
        <v>29867.0304</v>
      </c>
      <c r="Q40" s="24">
        <f t="shared" si="3"/>
        <v>0</v>
      </c>
      <c r="R40" s="24">
        <f t="shared" si="4"/>
        <v>3920.0477400000004</v>
      </c>
      <c r="S40" s="24">
        <f t="shared" si="5"/>
        <v>19880.242109999999</v>
      </c>
      <c r="T40" s="24">
        <f t="shared" si="6"/>
        <v>274386.93210227269</v>
      </c>
      <c r="U40" s="24">
        <f>T40*M40</f>
        <v>32926.431852272719</v>
      </c>
      <c r="V40" s="24">
        <v>2500</v>
      </c>
      <c r="W40" s="24">
        <v>2500</v>
      </c>
      <c r="X40" s="24">
        <v>680</v>
      </c>
      <c r="Y40" s="24">
        <v>0</v>
      </c>
      <c r="Z40" s="24">
        <f>T40+V40+W40+X40+Y40</f>
        <v>280066.93210227269</v>
      </c>
      <c r="AA40" s="26">
        <f t="shared" si="7"/>
        <v>0.34272478288748176</v>
      </c>
      <c r="AB40" s="27">
        <f t="shared" si="8"/>
        <v>82.380166750000001</v>
      </c>
      <c r="AC40" s="28">
        <v>0.06</v>
      </c>
      <c r="AD40" s="48">
        <v>0.05</v>
      </c>
      <c r="AE40" s="48">
        <v>0</v>
      </c>
      <c r="AF40" s="28">
        <v>0.12</v>
      </c>
      <c r="AG40" s="29">
        <v>0.2</v>
      </c>
      <c r="AH40" s="30">
        <f t="shared" si="9"/>
        <v>149.78619937432833</v>
      </c>
      <c r="AI40" s="31">
        <v>1.8182286005457426</v>
      </c>
      <c r="AJ40" s="51">
        <v>0.22001497404894405</v>
      </c>
      <c r="AK40" s="32">
        <f t="shared" si="10"/>
        <v>32.955206768232806</v>
      </c>
      <c r="AL40" s="33">
        <f t="shared" si="11"/>
        <v>175.28253497714425</v>
      </c>
      <c r="AM40" s="34">
        <v>2.1277236384204001</v>
      </c>
      <c r="AN40" s="51">
        <v>0.22001497404894405</v>
      </c>
      <c r="AO40" s="35">
        <f t="shared" si="12"/>
        <v>38.564782384229517</v>
      </c>
      <c r="AP40" s="36">
        <f t="shared" si="13"/>
        <v>0</v>
      </c>
      <c r="AR40" s="13"/>
    </row>
    <row r="41" spans="1:44" s="9" customFormat="1" ht="21" x14ac:dyDescent="0.3">
      <c r="A41" s="8">
        <v>38</v>
      </c>
      <c r="B41" s="54">
        <v>8.9600000000000009</v>
      </c>
      <c r="C41" s="52" t="s">
        <v>19</v>
      </c>
      <c r="D41" s="23">
        <f t="shared" si="0"/>
        <v>5.4</v>
      </c>
      <c r="E41" s="24">
        <v>2780</v>
      </c>
      <c r="F41" s="24">
        <v>1800</v>
      </c>
      <c r="G41" s="24">
        <v>0</v>
      </c>
      <c r="H41" s="24">
        <f t="shared" si="1"/>
        <v>26708.800000000003</v>
      </c>
      <c r="I41" s="25">
        <v>0.35</v>
      </c>
      <c r="J41" s="25">
        <v>0.1</v>
      </c>
      <c r="K41" s="25">
        <v>2.1000000000000001E-2</v>
      </c>
      <c r="L41" s="25">
        <v>0.1065</v>
      </c>
      <c r="M41" s="25">
        <v>0.18</v>
      </c>
      <c r="N41" s="24">
        <v>909.74</v>
      </c>
      <c r="O41" s="24">
        <v>214.5</v>
      </c>
      <c r="P41" s="24">
        <f t="shared" si="2"/>
        <v>50479.632000000005</v>
      </c>
      <c r="Q41" s="24">
        <f t="shared" si="3"/>
        <v>41681.753280000004</v>
      </c>
      <c r="R41" s="24">
        <f t="shared" si="4"/>
        <v>3028.7779200000004</v>
      </c>
      <c r="S41" s="24">
        <f t="shared" si="5"/>
        <v>15360.230880000001</v>
      </c>
      <c r="T41" s="24">
        <f t="shared" si="6"/>
        <v>312075.79765853658</v>
      </c>
      <c r="U41" s="24">
        <f t="shared" ref="U41:U70" si="22">T41*M41</f>
        <v>56173.643578536583</v>
      </c>
      <c r="V41" s="24">
        <v>2500</v>
      </c>
      <c r="W41" s="24">
        <v>2500</v>
      </c>
      <c r="X41" s="24">
        <v>680</v>
      </c>
      <c r="Y41" s="24">
        <v>0</v>
      </c>
      <c r="Z41" s="24">
        <f t="shared" ref="Z41:Z70" si="23">T41+V41+W41+X41+Y41</f>
        <v>317755.79765853658</v>
      </c>
      <c r="AA41" s="26">
        <f t="shared" si="7"/>
        <v>0.63485581177914785</v>
      </c>
      <c r="AB41" s="27">
        <f t="shared" si="8"/>
        <v>79.100863597122299</v>
      </c>
      <c r="AC41" s="28">
        <v>0.06</v>
      </c>
      <c r="AD41" s="48">
        <v>0.05</v>
      </c>
      <c r="AE41" s="48">
        <v>0</v>
      </c>
      <c r="AF41" s="28">
        <v>0.12</v>
      </c>
      <c r="AG41" s="29">
        <v>0.2</v>
      </c>
      <c r="AH41" s="30">
        <f t="shared" si="9"/>
        <v>143.82366767229334</v>
      </c>
      <c r="AI41" s="31">
        <v>1.8182286005457426</v>
      </c>
      <c r="AJ41" s="51">
        <v>0.22001497404894396</v>
      </c>
      <c r="AK41" s="32">
        <f t="shared" si="10"/>
        <v>31.643360510543559</v>
      </c>
      <c r="AL41" s="33">
        <f t="shared" si="11"/>
        <v>168.30507192661034</v>
      </c>
      <c r="AM41" s="34">
        <v>2.1277236384204001</v>
      </c>
      <c r="AN41" s="51">
        <v>0.22001497404894396</v>
      </c>
      <c r="AO41" s="35">
        <f t="shared" si="12"/>
        <v>37.02963603223882</v>
      </c>
      <c r="AP41" s="36">
        <f t="shared" si="13"/>
        <v>0.1</v>
      </c>
      <c r="AR41" s="13"/>
    </row>
    <row r="42" spans="1:44" s="9" customFormat="1" ht="21" x14ac:dyDescent="0.3">
      <c r="A42" s="8">
        <v>39</v>
      </c>
      <c r="B42" s="54">
        <v>8.9600000000000009</v>
      </c>
      <c r="C42" s="52" t="s">
        <v>19</v>
      </c>
      <c r="D42" s="23">
        <f t="shared" si="0"/>
        <v>5.4</v>
      </c>
      <c r="E42" s="24">
        <v>2780</v>
      </c>
      <c r="F42" s="24">
        <v>1800</v>
      </c>
      <c r="G42" s="24">
        <v>0</v>
      </c>
      <c r="H42" s="24">
        <f t="shared" si="1"/>
        <v>26708.800000000003</v>
      </c>
      <c r="I42" s="25">
        <v>0.35</v>
      </c>
      <c r="J42" s="25">
        <v>0.1</v>
      </c>
      <c r="K42" s="25">
        <v>2.1000000000000001E-2</v>
      </c>
      <c r="L42" s="25">
        <v>0.1065</v>
      </c>
      <c r="M42" s="25">
        <v>0.18</v>
      </c>
      <c r="N42" s="24">
        <v>909.74</v>
      </c>
      <c r="O42" s="24">
        <v>214.5</v>
      </c>
      <c r="P42" s="24">
        <f t="shared" si="2"/>
        <v>50479.632000000005</v>
      </c>
      <c r="Q42" s="24">
        <f t="shared" si="3"/>
        <v>41681.753280000004</v>
      </c>
      <c r="R42" s="24">
        <f t="shared" si="4"/>
        <v>3028.7779200000004</v>
      </c>
      <c r="S42" s="24">
        <f t="shared" si="5"/>
        <v>15360.230880000001</v>
      </c>
      <c r="T42" s="24">
        <f t="shared" si="6"/>
        <v>312075.79765853658</v>
      </c>
      <c r="U42" s="24">
        <f t="shared" si="22"/>
        <v>56173.643578536583</v>
      </c>
      <c r="V42" s="24">
        <v>2500</v>
      </c>
      <c r="W42" s="24">
        <v>2500</v>
      </c>
      <c r="X42" s="24">
        <v>680</v>
      </c>
      <c r="Y42" s="24">
        <v>0</v>
      </c>
      <c r="Z42" s="24">
        <f t="shared" si="23"/>
        <v>317755.79765853658</v>
      </c>
      <c r="AA42" s="26">
        <f t="shared" si="7"/>
        <v>0.63485581177914785</v>
      </c>
      <c r="AB42" s="27">
        <f t="shared" si="8"/>
        <v>79.100863597122299</v>
      </c>
      <c r="AC42" s="28">
        <v>0.06</v>
      </c>
      <c r="AD42" s="48">
        <v>0.05</v>
      </c>
      <c r="AE42" s="48">
        <v>0</v>
      </c>
      <c r="AF42" s="28">
        <v>0.12</v>
      </c>
      <c r="AG42" s="29">
        <v>0.2</v>
      </c>
      <c r="AH42" s="30">
        <f t="shared" si="9"/>
        <v>143.82366767229334</v>
      </c>
      <c r="AI42" s="31">
        <v>1.8182286005457426</v>
      </c>
      <c r="AJ42" s="51">
        <v>0.22001497404894396</v>
      </c>
      <c r="AK42" s="32">
        <f t="shared" si="10"/>
        <v>31.643360510543559</v>
      </c>
      <c r="AL42" s="33">
        <f t="shared" si="11"/>
        <v>168.30507192661034</v>
      </c>
      <c r="AM42" s="34">
        <v>2.1277236384204001</v>
      </c>
      <c r="AN42" s="51">
        <v>0.22001497404894396</v>
      </c>
      <c r="AO42" s="35">
        <f t="shared" si="12"/>
        <v>37.02963603223882</v>
      </c>
      <c r="AP42" s="36">
        <f t="shared" si="13"/>
        <v>0.1</v>
      </c>
      <c r="AR42" s="13"/>
    </row>
    <row r="43" spans="1:44" s="9" customFormat="1" ht="21" x14ac:dyDescent="0.3">
      <c r="A43" s="8">
        <v>39</v>
      </c>
      <c r="B43" s="54">
        <v>11.89</v>
      </c>
      <c r="C43" s="52" t="s">
        <v>19</v>
      </c>
      <c r="D43" s="23">
        <f t="shared" si="0"/>
        <v>5.4</v>
      </c>
      <c r="E43" s="24">
        <v>2780</v>
      </c>
      <c r="F43" s="24">
        <v>1800</v>
      </c>
      <c r="G43" s="24">
        <v>0</v>
      </c>
      <c r="H43" s="24">
        <f t="shared" si="1"/>
        <v>34854.200000000004</v>
      </c>
      <c r="I43" s="25">
        <v>0.35</v>
      </c>
      <c r="J43" s="25">
        <v>0.1</v>
      </c>
      <c r="K43" s="25">
        <v>2.1000000000000001E-2</v>
      </c>
      <c r="L43" s="25">
        <v>0.1065</v>
      </c>
      <c r="M43" s="25">
        <v>0.18</v>
      </c>
      <c r="N43" s="24">
        <v>909.74</v>
      </c>
      <c r="O43" s="24">
        <v>214.5</v>
      </c>
      <c r="P43" s="24">
        <f t="shared" si="2"/>
        <v>65874.438000000009</v>
      </c>
      <c r="Q43" s="24">
        <f t="shared" si="3"/>
        <v>54393.464520000009</v>
      </c>
      <c r="R43" s="24">
        <f t="shared" si="4"/>
        <v>3952.4662800000006</v>
      </c>
      <c r="S43" s="24">
        <f t="shared" si="5"/>
        <v>20044.650420000002</v>
      </c>
      <c r="T43" s="24">
        <f t="shared" si="6"/>
        <v>406831.63319512201</v>
      </c>
      <c r="U43" s="24">
        <f t="shared" si="22"/>
        <v>73229.693975121962</v>
      </c>
      <c r="V43" s="24">
        <v>2500</v>
      </c>
      <c r="W43" s="24">
        <v>2500</v>
      </c>
      <c r="X43" s="24">
        <v>680</v>
      </c>
      <c r="Y43" s="24">
        <v>0</v>
      </c>
      <c r="Z43" s="24">
        <f t="shared" si="23"/>
        <v>412511.63319512201</v>
      </c>
      <c r="AA43" s="26">
        <f t="shared" si="7"/>
        <v>0.59607931652995516</v>
      </c>
      <c r="AB43" s="27">
        <f t="shared" si="8"/>
        <v>102.47786859712231</v>
      </c>
      <c r="AC43" s="28">
        <v>0.06</v>
      </c>
      <c r="AD43" s="48">
        <v>0.05</v>
      </c>
      <c r="AE43" s="48">
        <v>0</v>
      </c>
      <c r="AF43" s="28">
        <v>0.12</v>
      </c>
      <c r="AG43" s="29">
        <v>0.2</v>
      </c>
      <c r="AH43" s="30">
        <f t="shared" si="9"/>
        <v>186.32847034319437</v>
      </c>
      <c r="AI43" s="31">
        <v>1.8182286005457426</v>
      </c>
      <c r="AJ43" s="51">
        <v>0.22001497404894396</v>
      </c>
      <c r="AK43" s="32">
        <f t="shared" si="10"/>
        <v>40.995053567137333</v>
      </c>
      <c r="AL43" s="33">
        <f t="shared" si="11"/>
        <v>218.04496513426008</v>
      </c>
      <c r="AM43" s="34">
        <v>2.1277236384204001</v>
      </c>
      <c r="AN43" s="51">
        <v>0.22001497404894396</v>
      </c>
      <c r="AO43" s="35">
        <f t="shared" si="12"/>
        <v>47.973157345517123</v>
      </c>
      <c r="AP43" s="36">
        <f t="shared" si="13"/>
        <v>0.1</v>
      </c>
      <c r="AR43" s="13"/>
    </row>
    <row r="44" spans="1:44" s="9" customFormat="1" ht="21" x14ac:dyDescent="0.3">
      <c r="A44" s="8">
        <v>40</v>
      </c>
      <c r="B44" s="54">
        <v>15.63172</v>
      </c>
      <c r="C44" s="52" t="s">
        <v>19</v>
      </c>
      <c r="D44" s="23">
        <f t="shared" si="0"/>
        <v>5.4</v>
      </c>
      <c r="E44" s="24">
        <v>2780</v>
      </c>
      <c r="F44" s="24">
        <v>2400</v>
      </c>
      <c r="G44" s="24">
        <v>0</v>
      </c>
      <c r="H44" s="24">
        <f t="shared" si="1"/>
        <v>45856.181599999996</v>
      </c>
      <c r="I44" s="25">
        <v>0.35</v>
      </c>
      <c r="J44" s="25">
        <v>0.1</v>
      </c>
      <c r="K44" s="25">
        <v>2.1000000000000001E-2</v>
      </c>
      <c r="L44" s="25">
        <v>0.1065</v>
      </c>
      <c r="M44" s="25">
        <v>0.18</v>
      </c>
      <c r="N44" s="24">
        <v>909.74</v>
      </c>
      <c r="O44" s="24">
        <v>214.5</v>
      </c>
      <c r="P44" s="24">
        <f t="shared" si="2"/>
        <v>86668.183223999993</v>
      </c>
      <c r="Q44" s="24">
        <f t="shared" si="3"/>
        <v>71563.157004959998</v>
      </c>
      <c r="R44" s="24">
        <f t="shared" si="4"/>
        <v>5200.0909934399997</v>
      </c>
      <c r="S44" s="24">
        <f t="shared" si="5"/>
        <v>26371.89003816</v>
      </c>
      <c r="T44" s="24">
        <f t="shared" si="6"/>
        <v>534818.22182995116</v>
      </c>
      <c r="U44" s="24">
        <f t="shared" si="22"/>
        <v>96267.27992939121</v>
      </c>
      <c r="V44" s="24">
        <v>2500</v>
      </c>
      <c r="W44" s="24">
        <v>2500</v>
      </c>
      <c r="X44" s="24">
        <v>680</v>
      </c>
      <c r="Y44" s="24">
        <v>0</v>
      </c>
      <c r="Z44" s="24">
        <f t="shared" si="23"/>
        <v>540498.22182995116</v>
      </c>
      <c r="AA44" s="26">
        <f t="shared" si="7"/>
        <v>0.58809518502298497</v>
      </c>
      <c r="AB44" s="27">
        <f t="shared" si="8"/>
        <v>134.05316003438847</v>
      </c>
      <c r="AC44" s="28">
        <v>0.06</v>
      </c>
      <c r="AD44" s="48">
        <v>0.05</v>
      </c>
      <c r="AE44" s="48">
        <v>0</v>
      </c>
      <c r="AF44" s="28">
        <v>0.12</v>
      </c>
      <c r="AG44" s="29">
        <v>0.2</v>
      </c>
      <c r="AH44" s="30">
        <f t="shared" si="9"/>
        <v>243.73965418890893</v>
      </c>
      <c r="AI44" s="31">
        <v>1.8182286005457426</v>
      </c>
      <c r="AJ44" s="51">
        <v>0.22001497404894396</v>
      </c>
      <c r="AK44" s="32">
        <f t="shared" si="10"/>
        <v>53.626373691071372</v>
      </c>
      <c r="AL44" s="33">
        <f t="shared" si="11"/>
        <v>285.22857672565232</v>
      </c>
      <c r="AM44" s="34">
        <v>2.1277236384204001</v>
      </c>
      <c r="AN44" s="51">
        <v>0.22001497404894396</v>
      </c>
      <c r="AO44" s="35">
        <f t="shared" si="12"/>
        <v>62.754557906311618</v>
      </c>
      <c r="AP44" s="36">
        <f t="shared" si="13"/>
        <v>0.1</v>
      </c>
      <c r="AR44" s="13"/>
    </row>
    <row r="45" spans="1:44" s="9" customFormat="1" ht="21" x14ac:dyDescent="0.3">
      <c r="A45" s="8">
        <v>41</v>
      </c>
      <c r="B45" s="54">
        <v>15.10548</v>
      </c>
      <c r="C45" s="52" t="s">
        <v>19</v>
      </c>
      <c r="D45" s="23">
        <f t="shared" si="0"/>
        <v>5.4</v>
      </c>
      <c r="E45" s="24">
        <v>2780</v>
      </c>
      <c r="F45" s="24">
        <v>2400</v>
      </c>
      <c r="G45" s="24">
        <v>0</v>
      </c>
      <c r="H45" s="24">
        <f t="shared" si="1"/>
        <v>44393.234400000001</v>
      </c>
      <c r="I45" s="25">
        <v>0.35</v>
      </c>
      <c r="J45" s="25">
        <v>0.1</v>
      </c>
      <c r="K45" s="25">
        <v>2.1000000000000001E-2</v>
      </c>
      <c r="L45" s="25">
        <v>0.1065</v>
      </c>
      <c r="M45" s="25">
        <v>0.18</v>
      </c>
      <c r="N45" s="24">
        <v>909.74</v>
      </c>
      <c r="O45" s="24">
        <v>214.5</v>
      </c>
      <c r="P45" s="24">
        <f t="shared" si="2"/>
        <v>83903.213016000009</v>
      </c>
      <c r="Q45" s="24">
        <f t="shared" si="3"/>
        <v>69280.081604640014</v>
      </c>
      <c r="R45" s="24">
        <f t="shared" si="4"/>
        <v>5034.1927809600011</v>
      </c>
      <c r="S45" s="24">
        <f t="shared" si="5"/>
        <v>25530.54910344</v>
      </c>
      <c r="T45" s="24">
        <f t="shared" si="6"/>
        <v>517799.68568907317</v>
      </c>
      <c r="U45" s="24">
        <f t="shared" si="22"/>
        <v>93203.943424033161</v>
      </c>
      <c r="V45" s="24">
        <v>2500</v>
      </c>
      <c r="W45" s="24">
        <v>2500</v>
      </c>
      <c r="X45" s="24">
        <v>680</v>
      </c>
      <c r="Y45" s="24">
        <v>0</v>
      </c>
      <c r="Z45" s="24">
        <f t="shared" si="23"/>
        <v>523479.68568907317</v>
      </c>
      <c r="AA45" s="26">
        <f t="shared" si="7"/>
        <v>0.59194806557802204</v>
      </c>
      <c r="AB45" s="27">
        <f t="shared" si="8"/>
        <v>129.8545541943885</v>
      </c>
      <c r="AC45" s="28">
        <v>0.06</v>
      </c>
      <c r="AD45" s="48">
        <v>0.05</v>
      </c>
      <c r="AE45" s="48">
        <v>0</v>
      </c>
      <c r="AF45" s="28">
        <v>0.12</v>
      </c>
      <c r="AG45" s="29">
        <v>0.2</v>
      </c>
      <c r="AH45" s="30">
        <f t="shared" si="9"/>
        <v>236.10561754811206</v>
      </c>
      <c r="AI45" s="31">
        <v>1.8182286005457426</v>
      </c>
      <c r="AJ45" s="51">
        <v>0.22001497404894396</v>
      </c>
      <c r="AK45" s="32">
        <f t="shared" si="10"/>
        <v>51.946771317657763</v>
      </c>
      <c r="AL45" s="33">
        <f t="shared" si="11"/>
        <v>276.29508819268528</v>
      </c>
      <c r="AM45" s="34">
        <v>2.1277236384204001</v>
      </c>
      <c r="AN45" s="51">
        <v>0.22001497404894396</v>
      </c>
      <c r="AO45" s="35">
        <f t="shared" si="12"/>
        <v>60.789056658564334</v>
      </c>
      <c r="AP45" s="36">
        <f t="shared" si="13"/>
        <v>0.1</v>
      </c>
      <c r="AR45" s="13"/>
    </row>
    <row r="46" spans="1:44" s="9" customFormat="1" ht="21" x14ac:dyDescent="0.3">
      <c r="A46" s="8">
        <v>42</v>
      </c>
      <c r="B46" s="54">
        <v>15.10548</v>
      </c>
      <c r="C46" s="52" t="s">
        <v>19</v>
      </c>
      <c r="D46" s="23">
        <f t="shared" si="0"/>
        <v>5.4</v>
      </c>
      <c r="E46" s="24">
        <v>2780</v>
      </c>
      <c r="F46" s="24">
        <v>2400</v>
      </c>
      <c r="G46" s="24">
        <v>0</v>
      </c>
      <c r="H46" s="24">
        <f t="shared" si="1"/>
        <v>44393.234400000001</v>
      </c>
      <c r="I46" s="25">
        <v>0.35</v>
      </c>
      <c r="J46" s="25">
        <v>0.1</v>
      </c>
      <c r="K46" s="25">
        <v>2.1000000000000001E-2</v>
      </c>
      <c r="L46" s="25">
        <v>0.1065</v>
      </c>
      <c r="M46" s="25">
        <v>0.18</v>
      </c>
      <c r="N46" s="24">
        <v>909.74</v>
      </c>
      <c r="O46" s="24">
        <v>214.5</v>
      </c>
      <c r="P46" s="24">
        <f t="shared" si="2"/>
        <v>83903.213016000009</v>
      </c>
      <c r="Q46" s="24">
        <f t="shared" si="3"/>
        <v>69280.081604640014</v>
      </c>
      <c r="R46" s="24">
        <f t="shared" si="4"/>
        <v>5034.1927809600011</v>
      </c>
      <c r="S46" s="24">
        <f t="shared" si="5"/>
        <v>25530.54910344</v>
      </c>
      <c r="T46" s="24">
        <f t="shared" si="6"/>
        <v>517799.68568907317</v>
      </c>
      <c r="U46" s="24">
        <f t="shared" si="22"/>
        <v>93203.943424033161</v>
      </c>
      <c r="V46" s="24">
        <v>2500</v>
      </c>
      <c r="W46" s="24">
        <v>2500</v>
      </c>
      <c r="X46" s="24">
        <v>680</v>
      </c>
      <c r="Y46" s="24">
        <v>0</v>
      </c>
      <c r="Z46" s="24">
        <f t="shared" si="23"/>
        <v>523479.68568907317</v>
      </c>
      <c r="AA46" s="26">
        <f t="shared" si="7"/>
        <v>0.59194806557802204</v>
      </c>
      <c r="AB46" s="27">
        <f t="shared" si="8"/>
        <v>129.8545541943885</v>
      </c>
      <c r="AC46" s="28">
        <v>0.06</v>
      </c>
      <c r="AD46" s="48">
        <v>0.05</v>
      </c>
      <c r="AE46" s="48">
        <v>0</v>
      </c>
      <c r="AF46" s="28">
        <v>0.12</v>
      </c>
      <c r="AG46" s="29">
        <v>0.2</v>
      </c>
      <c r="AH46" s="30">
        <f t="shared" si="9"/>
        <v>236.10561754811206</v>
      </c>
      <c r="AI46" s="31">
        <v>1.8182286005457426</v>
      </c>
      <c r="AJ46" s="51">
        <v>0.22001497404894396</v>
      </c>
      <c r="AK46" s="32">
        <f t="shared" si="10"/>
        <v>51.946771317657763</v>
      </c>
      <c r="AL46" s="33">
        <f t="shared" si="11"/>
        <v>276.29508819268528</v>
      </c>
      <c r="AM46" s="34">
        <v>2.1277236384204001</v>
      </c>
      <c r="AN46" s="51">
        <v>0.22001497404894396</v>
      </c>
      <c r="AO46" s="35">
        <f t="shared" si="12"/>
        <v>60.789056658564334</v>
      </c>
      <c r="AP46" s="36">
        <f t="shared" si="13"/>
        <v>0.1</v>
      </c>
      <c r="AR46" s="13"/>
    </row>
    <row r="47" spans="1:44" s="9" customFormat="1" ht="21" x14ac:dyDescent="0.3">
      <c r="A47" s="8">
        <v>43</v>
      </c>
      <c r="B47" s="54">
        <v>16.2058</v>
      </c>
      <c r="C47" s="52" t="s">
        <v>19</v>
      </c>
      <c r="D47" s="23">
        <f t="shared" si="0"/>
        <v>5.4</v>
      </c>
      <c r="E47" s="24">
        <v>2780</v>
      </c>
      <c r="F47" s="24">
        <v>2400</v>
      </c>
      <c r="G47" s="24">
        <v>0</v>
      </c>
      <c r="H47" s="24">
        <f t="shared" si="1"/>
        <v>47452.124000000003</v>
      </c>
      <c r="I47" s="25">
        <v>0.35</v>
      </c>
      <c r="J47" s="25">
        <v>0.1</v>
      </c>
      <c r="K47" s="25">
        <v>2.1000000000000001E-2</v>
      </c>
      <c r="L47" s="25">
        <v>0.1065</v>
      </c>
      <c r="M47" s="25">
        <v>0.18</v>
      </c>
      <c r="N47" s="24">
        <v>909.74</v>
      </c>
      <c r="O47" s="24">
        <v>214.5</v>
      </c>
      <c r="P47" s="24">
        <f t="shared" si="2"/>
        <v>89684.514360000016</v>
      </c>
      <c r="Q47" s="24">
        <f t="shared" si="3"/>
        <v>74053.784714400012</v>
      </c>
      <c r="R47" s="24">
        <f t="shared" si="4"/>
        <v>5381.0708616000011</v>
      </c>
      <c r="S47" s="24">
        <f t="shared" si="5"/>
        <v>27289.716512400002</v>
      </c>
      <c r="T47" s="24">
        <f t="shared" si="6"/>
        <v>553383.89762000006</v>
      </c>
      <c r="U47" s="24">
        <f t="shared" si="22"/>
        <v>99609.101571600011</v>
      </c>
      <c r="V47" s="24">
        <v>2500</v>
      </c>
      <c r="W47" s="24">
        <v>2500</v>
      </c>
      <c r="X47" s="24">
        <v>680</v>
      </c>
      <c r="Y47" s="24">
        <v>0</v>
      </c>
      <c r="Z47" s="24">
        <f t="shared" si="23"/>
        <v>559063.89762000006</v>
      </c>
      <c r="AA47" s="26">
        <f t="shared" si="7"/>
        <v>0.58417742201110068</v>
      </c>
      <c r="AB47" s="27">
        <f t="shared" si="8"/>
        <v>138.63345731438849</v>
      </c>
      <c r="AC47" s="28">
        <v>0.06</v>
      </c>
      <c r="AD47" s="48">
        <v>0.05</v>
      </c>
      <c r="AE47" s="48">
        <v>0</v>
      </c>
      <c r="AF47" s="28">
        <v>0.12</v>
      </c>
      <c r="AG47" s="29">
        <v>0.2</v>
      </c>
      <c r="AH47" s="30">
        <f t="shared" si="9"/>
        <v>252.06769416068741</v>
      </c>
      <c r="AI47" s="31">
        <v>1.8182286005457426</v>
      </c>
      <c r="AJ47" s="51">
        <v>0.22001497404894396</v>
      </c>
      <c r="AK47" s="32">
        <f t="shared" si="10"/>
        <v>55.458667189340787</v>
      </c>
      <c r="AL47" s="33">
        <f t="shared" si="11"/>
        <v>294.97420057979832</v>
      </c>
      <c r="AM47" s="34">
        <v>2.1277236384204001</v>
      </c>
      <c r="AN47" s="51">
        <v>0.22001497404894396</v>
      </c>
      <c r="AO47" s="35">
        <f t="shared" si="12"/>
        <v>64.898741085672313</v>
      </c>
      <c r="AP47" s="36">
        <f t="shared" si="13"/>
        <v>0.1</v>
      </c>
      <c r="AR47" s="13"/>
    </row>
    <row r="48" spans="1:44" s="9" customFormat="1" ht="21" x14ac:dyDescent="0.3">
      <c r="A48" s="8">
        <v>44</v>
      </c>
      <c r="B48" s="54">
        <v>17.640999999999998</v>
      </c>
      <c r="C48" s="52" t="s">
        <v>19</v>
      </c>
      <c r="D48" s="23">
        <f t="shared" si="0"/>
        <v>5.4</v>
      </c>
      <c r="E48" s="24">
        <v>2780</v>
      </c>
      <c r="F48" s="24">
        <v>2400</v>
      </c>
      <c r="G48" s="24">
        <v>0</v>
      </c>
      <c r="H48" s="24">
        <f t="shared" si="1"/>
        <v>51441.979999999996</v>
      </c>
      <c r="I48" s="25">
        <v>0.35</v>
      </c>
      <c r="J48" s="25">
        <v>0.1</v>
      </c>
      <c r="K48" s="25">
        <v>2.1000000000000001E-2</v>
      </c>
      <c r="L48" s="25">
        <v>0.1065</v>
      </c>
      <c r="M48" s="25">
        <v>0.18</v>
      </c>
      <c r="N48" s="24">
        <v>909.74</v>
      </c>
      <c r="O48" s="24">
        <v>214.5</v>
      </c>
      <c r="P48" s="24">
        <f t="shared" si="2"/>
        <v>97225.342199999985</v>
      </c>
      <c r="Q48" s="24">
        <f t="shared" si="3"/>
        <v>80280.353988000017</v>
      </c>
      <c r="R48" s="24">
        <f t="shared" si="4"/>
        <v>5833.5205319999995</v>
      </c>
      <c r="S48" s="24">
        <f t="shared" si="5"/>
        <v>29584.282697999999</v>
      </c>
      <c r="T48" s="24">
        <f t="shared" si="6"/>
        <v>599798.08709512197</v>
      </c>
      <c r="U48" s="24">
        <f t="shared" si="22"/>
        <v>107963.65567712195</v>
      </c>
      <c r="V48" s="24">
        <v>2500</v>
      </c>
      <c r="W48" s="24">
        <v>2500</v>
      </c>
      <c r="X48" s="24">
        <v>680</v>
      </c>
      <c r="Y48" s="24">
        <v>0</v>
      </c>
      <c r="Z48" s="24">
        <f t="shared" si="23"/>
        <v>605478.08709512197</v>
      </c>
      <c r="AA48" s="26">
        <f t="shared" si="7"/>
        <v>0.5754985808983335</v>
      </c>
      <c r="AB48" s="27">
        <f t="shared" si="8"/>
        <v>150.0842005143885</v>
      </c>
      <c r="AC48" s="28">
        <v>0.06</v>
      </c>
      <c r="AD48" s="48">
        <v>0.05</v>
      </c>
      <c r="AE48" s="48">
        <v>0</v>
      </c>
      <c r="AF48" s="28">
        <v>0.12</v>
      </c>
      <c r="AG48" s="29">
        <v>0.2</v>
      </c>
      <c r="AH48" s="30">
        <f t="shared" si="9"/>
        <v>272.88779409013353</v>
      </c>
      <c r="AI48" s="31">
        <v>1.8182286005457426</v>
      </c>
      <c r="AJ48" s="51">
        <v>0.22001497404894396</v>
      </c>
      <c r="AK48" s="32">
        <f t="shared" si="10"/>
        <v>60.039400935014292</v>
      </c>
      <c r="AL48" s="33">
        <f t="shared" si="11"/>
        <v>319.33826021516313</v>
      </c>
      <c r="AM48" s="34">
        <v>2.1277236384204001</v>
      </c>
      <c r="AN48" s="51">
        <v>0.22001497404894396</v>
      </c>
      <c r="AO48" s="35">
        <f t="shared" si="12"/>
        <v>70.25919903407403</v>
      </c>
      <c r="AP48" s="36">
        <f t="shared" si="13"/>
        <v>0.1</v>
      </c>
      <c r="AR48" s="13"/>
    </row>
    <row r="49" spans="1:44" s="9" customFormat="1" ht="21" x14ac:dyDescent="0.3">
      <c r="A49" s="8">
        <v>45</v>
      </c>
      <c r="B49" s="54">
        <v>26.503360000000001</v>
      </c>
      <c r="C49" s="52" t="s">
        <v>19</v>
      </c>
      <c r="D49" s="23">
        <f t="shared" si="0"/>
        <v>5.4</v>
      </c>
      <c r="E49" s="24">
        <v>2780</v>
      </c>
      <c r="F49" s="24">
        <v>2400</v>
      </c>
      <c r="G49" s="24">
        <v>0</v>
      </c>
      <c r="H49" s="24">
        <f t="shared" si="1"/>
        <v>76079.340800000005</v>
      </c>
      <c r="I49" s="25">
        <v>0.35</v>
      </c>
      <c r="J49" s="25">
        <v>0.1</v>
      </c>
      <c r="K49" s="25">
        <v>2.1000000000000001E-2</v>
      </c>
      <c r="L49" s="25">
        <v>0.1065</v>
      </c>
      <c r="M49" s="25">
        <v>0.18</v>
      </c>
      <c r="N49" s="24">
        <v>909.74</v>
      </c>
      <c r="O49" s="24">
        <v>214.5</v>
      </c>
      <c r="P49" s="24">
        <f t="shared" si="2"/>
        <v>143789.95411200001</v>
      </c>
      <c r="Q49" s="24">
        <f t="shared" si="3"/>
        <v>118729.41925248002</v>
      </c>
      <c r="R49" s="24">
        <f t="shared" si="4"/>
        <v>8627.3972467200019</v>
      </c>
      <c r="S49" s="24">
        <f t="shared" si="5"/>
        <v>43753.228894080006</v>
      </c>
      <c r="T49" s="24">
        <f t="shared" si="6"/>
        <v>886405.70710400015</v>
      </c>
      <c r="U49" s="24">
        <f t="shared" si="22"/>
        <v>159553.02727872002</v>
      </c>
      <c r="V49" s="24">
        <v>2500</v>
      </c>
      <c r="W49" s="24">
        <v>2500</v>
      </c>
      <c r="X49" s="24">
        <v>680</v>
      </c>
      <c r="Y49" s="24">
        <v>0</v>
      </c>
      <c r="Z49" s="24">
        <f t="shared" si="23"/>
        <v>892085.70710400015</v>
      </c>
      <c r="AA49" s="26">
        <f t="shared" si="7"/>
        <v>0.54272919983079504</v>
      </c>
      <c r="AB49" s="27">
        <f t="shared" si="8"/>
        <v>220.7925397743885</v>
      </c>
      <c r="AC49" s="28">
        <v>0.06</v>
      </c>
      <c r="AD49" s="48">
        <v>0.05</v>
      </c>
      <c r="AE49" s="48">
        <v>0</v>
      </c>
      <c r="AF49" s="28">
        <v>0.12</v>
      </c>
      <c r="AG49" s="29">
        <v>0.2</v>
      </c>
      <c r="AH49" s="30">
        <f t="shared" si="9"/>
        <v>401.45191115446329</v>
      </c>
      <c r="AI49" s="31">
        <v>1.8182286005457426</v>
      </c>
      <c r="AJ49" s="51">
        <v>0.22001497404894396</v>
      </c>
      <c r="AK49" s="32">
        <f t="shared" si="10"/>
        <v>88.325431814548196</v>
      </c>
      <c r="AL49" s="33">
        <f t="shared" si="11"/>
        <v>469.78632846354077</v>
      </c>
      <c r="AM49" s="34">
        <v>2.1277236384204001</v>
      </c>
      <c r="AN49" s="51">
        <v>0.22001497404894396</v>
      </c>
      <c r="AO49" s="35">
        <f t="shared" si="12"/>
        <v>103.36002686545459</v>
      </c>
      <c r="AP49" s="36">
        <f t="shared" si="13"/>
        <v>0.1</v>
      </c>
      <c r="AR49" s="13"/>
    </row>
    <row r="50" spans="1:44" s="9" customFormat="1" ht="21" x14ac:dyDescent="0.3">
      <c r="A50" s="8">
        <v>46</v>
      </c>
      <c r="B50" s="54">
        <v>15.799160000000001</v>
      </c>
      <c r="C50" s="52" t="s">
        <v>19</v>
      </c>
      <c r="D50" s="23">
        <f t="shared" si="0"/>
        <v>5.4</v>
      </c>
      <c r="E50" s="24">
        <v>2780</v>
      </c>
      <c r="F50" s="24">
        <v>2400</v>
      </c>
      <c r="G50" s="24">
        <v>0</v>
      </c>
      <c r="H50" s="24">
        <f t="shared" si="1"/>
        <v>46321.664799999999</v>
      </c>
      <c r="I50" s="25">
        <v>0.35</v>
      </c>
      <c r="J50" s="25">
        <v>0.1</v>
      </c>
      <c r="K50" s="25">
        <v>2.1000000000000001E-2</v>
      </c>
      <c r="L50" s="25">
        <v>0.1065</v>
      </c>
      <c r="M50" s="25">
        <v>0.18</v>
      </c>
      <c r="N50" s="24">
        <v>909.74</v>
      </c>
      <c r="O50" s="24">
        <v>214.5</v>
      </c>
      <c r="P50" s="24">
        <f t="shared" si="2"/>
        <v>87547.946471999996</v>
      </c>
      <c r="Q50" s="24">
        <f t="shared" si="3"/>
        <v>72289.590086880009</v>
      </c>
      <c r="R50" s="24">
        <f t="shared" si="4"/>
        <v>5252.8767883200007</v>
      </c>
      <c r="S50" s="24">
        <f t="shared" si="5"/>
        <v>26639.589426480001</v>
      </c>
      <c r="T50" s="24">
        <f t="shared" si="6"/>
        <v>540233.21060204878</v>
      </c>
      <c r="U50" s="24">
        <f t="shared" si="22"/>
        <v>97241.977908368775</v>
      </c>
      <c r="V50" s="24">
        <v>2500</v>
      </c>
      <c r="W50" s="24">
        <v>2500</v>
      </c>
      <c r="X50" s="24">
        <v>680</v>
      </c>
      <c r="Y50" s="24">
        <v>0</v>
      </c>
      <c r="Z50" s="24">
        <f t="shared" si="23"/>
        <v>545913.21060204878</v>
      </c>
      <c r="AA50" s="26">
        <f t="shared" si="7"/>
        <v>0.58692309373583718</v>
      </c>
      <c r="AB50" s="27">
        <f t="shared" si="8"/>
        <v>135.38908007438846</v>
      </c>
      <c r="AC50" s="28">
        <v>0.06</v>
      </c>
      <c r="AD50" s="48">
        <v>0.05</v>
      </c>
      <c r="AE50" s="48">
        <v>0</v>
      </c>
      <c r="AF50" s="28">
        <v>0.12</v>
      </c>
      <c r="AG50" s="29">
        <v>0.2</v>
      </c>
      <c r="AH50" s="30">
        <f t="shared" si="9"/>
        <v>246.1686658473443</v>
      </c>
      <c r="AI50" s="31">
        <v>1.8182286005457426</v>
      </c>
      <c r="AJ50" s="51">
        <v>0.22001497404894396</v>
      </c>
      <c r="AK50" s="32">
        <f t="shared" si="10"/>
        <v>54.160792628066616</v>
      </c>
      <c r="AL50" s="33">
        <f t="shared" si="11"/>
        <v>288.0710503497782</v>
      </c>
      <c r="AM50" s="34">
        <v>2.1277236384204001</v>
      </c>
      <c r="AN50" s="51">
        <v>0.22001497404894396</v>
      </c>
      <c r="AO50" s="35">
        <f t="shared" si="12"/>
        <v>63.37994466695848</v>
      </c>
      <c r="AP50" s="36">
        <f t="shared" si="13"/>
        <v>0.1</v>
      </c>
      <c r="AR50" s="13"/>
    </row>
    <row r="51" spans="1:44" s="9" customFormat="1" ht="21" x14ac:dyDescent="0.3">
      <c r="A51" s="8">
        <v>47</v>
      </c>
      <c r="B51" s="54">
        <v>14.782559999999998</v>
      </c>
      <c r="C51" s="52" t="s">
        <v>19</v>
      </c>
      <c r="D51" s="23">
        <f t="shared" si="0"/>
        <v>5.4</v>
      </c>
      <c r="E51" s="24">
        <v>2780</v>
      </c>
      <c r="F51" s="24">
        <v>2400</v>
      </c>
      <c r="G51" s="24">
        <v>0</v>
      </c>
      <c r="H51" s="24">
        <f t="shared" si="1"/>
        <v>43495.516799999998</v>
      </c>
      <c r="I51" s="25">
        <v>0.35</v>
      </c>
      <c r="J51" s="25">
        <v>0.1</v>
      </c>
      <c r="K51" s="25">
        <v>2.1000000000000001E-2</v>
      </c>
      <c r="L51" s="25">
        <v>0.1065</v>
      </c>
      <c r="M51" s="25">
        <v>0.18</v>
      </c>
      <c r="N51" s="24">
        <v>909.74</v>
      </c>
      <c r="O51" s="24">
        <v>214.5</v>
      </c>
      <c r="P51" s="24">
        <f t="shared" si="2"/>
        <v>82206.526751999991</v>
      </c>
      <c r="Q51" s="24">
        <f t="shared" si="3"/>
        <v>67879.10351808001</v>
      </c>
      <c r="R51" s="24">
        <f t="shared" si="4"/>
        <v>4932.3916051200003</v>
      </c>
      <c r="S51" s="24">
        <f t="shared" si="5"/>
        <v>25014.271711679998</v>
      </c>
      <c r="T51" s="24">
        <f t="shared" si="6"/>
        <v>507356.49305717065</v>
      </c>
      <c r="U51" s="24">
        <f t="shared" si="22"/>
        <v>91324.168750290715</v>
      </c>
      <c r="V51" s="24">
        <v>2500</v>
      </c>
      <c r="W51" s="24">
        <v>2500</v>
      </c>
      <c r="X51" s="24">
        <v>680</v>
      </c>
      <c r="Y51" s="24">
        <v>0</v>
      </c>
      <c r="Z51" s="24">
        <f t="shared" si="23"/>
        <v>513036.49305717065</v>
      </c>
      <c r="AA51" s="26">
        <f t="shared" si="7"/>
        <v>0.59444814468045415</v>
      </c>
      <c r="AB51" s="27">
        <f t="shared" si="8"/>
        <v>127.27813697438846</v>
      </c>
      <c r="AC51" s="28">
        <v>0.06</v>
      </c>
      <c r="AD51" s="48">
        <v>0.05</v>
      </c>
      <c r="AE51" s="48">
        <v>0</v>
      </c>
      <c r="AF51" s="28">
        <v>0.12</v>
      </c>
      <c r="AG51" s="29">
        <v>0.2</v>
      </c>
      <c r="AH51" s="30">
        <f t="shared" si="9"/>
        <v>231.42109506398663</v>
      </c>
      <c r="AI51" s="31">
        <v>1.8182286005457426</v>
      </c>
      <c r="AJ51" s="51">
        <v>0.22001497404894396</v>
      </c>
      <c r="AK51" s="32">
        <f t="shared" si="10"/>
        <v>50.916106224881212</v>
      </c>
      <c r="AL51" s="33">
        <f t="shared" si="11"/>
        <v>270.81317477472817</v>
      </c>
      <c r="AM51" s="34">
        <v>2.1277236384204001</v>
      </c>
      <c r="AN51" s="51">
        <v>0.22001497404894396</v>
      </c>
      <c r="AO51" s="35">
        <f t="shared" si="12"/>
        <v>59.582953620173946</v>
      </c>
      <c r="AP51" s="36">
        <f t="shared" si="13"/>
        <v>0.1</v>
      </c>
      <c r="AR51" s="13"/>
    </row>
    <row r="52" spans="1:44" s="9" customFormat="1" ht="21" x14ac:dyDescent="0.3">
      <c r="A52" s="8">
        <v>48</v>
      </c>
      <c r="B52" s="54">
        <v>15.990519999999998</v>
      </c>
      <c r="C52" s="52" t="s">
        <v>19</v>
      </c>
      <c r="D52" s="23">
        <f t="shared" si="0"/>
        <v>5.4</v>
      </c>
      <c r="E52" s="24">
        <v>2780</v>
      </c>
      <c r="F52" s="24">
        <v>2400</v>
      </c>
      <c r="G52" s="24">
        <v>0</v>
      </c>
      <c r="H52" s="24">
        <f t="shared" si="1"/>
        <v>46853.645599999996</v>
      </c>
      <c r="I52" s="25">
        <v>0.35</v>
      </c>
      <c r="J52" s="25">
        <v>0.1</v>
      </c>
      <c r="K52" s="25">
        <v>2.1000000000000001E-2</v>
      </c>
      <c r="L52" s="25">
        <v>0.1065</v>
      </c>
      <c r="M52" s="25">
        <v>0.18</v>
      </c>
      <c r="N52" s="24">
        <v>909.74</v>
      </c>
      <c r="O52" s="24">
        <v>214.5</v>
      </c>
      <c r="P52" s="24">
        <f t="shared" si="2"/>
        <v>88553.390184000004</v>
      </c>
      <c r="Q52" s="24">
        <f t="shared" si="3"/>
        <v>73119.799323360014</v>
      </c>
      <c r="R52" s="24">
        <f t="shared" si="4"/>
        <v>5313.2034110400009</v>
      </c>
      <c r="S52" s="24">
        <f t="shared" si="5"/>
        <v>26945.531584560002</v>
      </c>
      <c r="T52" s="24">
        <f t="shared" si="6"/>
        <v>546421.76919873175</v>
      </c>
      <c r="U52" s="24">
        <f t="shared" si="22"/>
        <v>98355.918455771709</v>
      </c>
      <c r="V52" s="24">
        <v>2500</v>
      </c>
      <c r="W52" s="24">
        <v>2500</v>
      </c>
      <c r="X52" s="24">
        <v>680</v>
      </c>
      <c r="Y52" s="24">
        <v>0</v>
      </c>
      <c r="Z52" s="24">
        <f t="shared" si="23"/>
        <v>552101.76919873175</v>
      </c>
      <c r="AA52" s="26">
        <f t="shared" si="7"/>
        <v>0.58561361767018849</v>
      </c>
      <c r="AB52" s="27">
        <f t="shared" si="8"/>
        <v>136.91584583438851</v>
      </c>
      <c r="AC52" s="28">
        <v>0.06</v>
      </c>
      <c r="AD52" s="48">
        <v>0.05</v>
      </c>
      <c r="AE52" s="48">
        <v>0</v>
      </c>
      <c r="AF52" s="28">
        <v>0.12</v>
      </c>
      <c r="AG52" s="29">
        <v>0.2</v>
      </c>
      <c r="AH52" s="30">
        <f t="shared" si="9"/>
        <v>248.94467917127051</v>
      </c>
      <c r="AI52" s="31">
        <v>1.8182286005457426</v>
      </c>
      <c r="AJ52" s="51">
        <v>0.22001497404894396</v>
      </c>
      <c r="AK52" s="32">
        <f t="shared" si="10"/>
        <v>54.771557127489764</v>
      </c>
      <c r="AL52" s="33">
        <f t="shared" si="11"/>
        <v>291.31959163449363</v>
      </c>
      <c r="AM52" s="34">
        <v>2.1277236384204001</v>
      </c>
      <c r="AN52" s="51">
        <v>0.22001497404894396</v>
      </c>
      <c r="AO52" s="35">
        <f t="shared" si="12"/>
        <v>64.094672393412068</v>
      </c>
      <c r="AP52" s="36">
        <f t="shared" si="13"/>
        <v>0.1</v>
      </c>
      <c r="AR52" s="13"/>
    </row>
    <row r="53" spans="1:44" s="9" customFormat="1" ht="21" x14ac:dyDescent="0.3">
      <c r="A53" s="8">
        <v>49</v>
      </c>
      <c r="B53" s="54">
        <v>14.651</v>
      </c>
      <c r="C53" s="52" t="s">
        <v>19</v>
      </c>
      <c r="D53" s="23">
        <f t="shared" si="0"/>
        <v>5.4</v>
      </c>
      <c r="E53" s="24">
        <v>2780</v>
      </c>
      <c r="F53" s="24">
        <v>2400</v>
      </c>
      <c r="G53" s="24">
        <v>0</v>
      </c>
      <c r="H53" s="24">
        <f t="shared" si="1"/>
        <v>43129.78</v>
      </c>
      <c r="I53" s="25">
        <v>0.35</v>
      </c>
      <c r="J53" s="25">
        <v>0.1</v>
      </c>
      <c r="K53" s="25">
        <v>2.1000000000000001E-2</v>
      </c>
      <c r="L53" s="25">
        <v>0.1065</v>
      </c>
      <c r="M53" s="25">
        <v>0.18</v>
      </c>
      <c r="N53" s="24">
        <v>909.74</v>
      </c>
      <c r="O53" s="24">
        <v>214.5</v>
      </c>
      <c r="P53" s="24">
        <f t="shared" si="2"/>
        <v>81515.284199999995</v>
      </c>
      <c r="Q53" s="24">
        <f t="shared" si="3"/>
        <v>67308.334667999996</v>
      </c>
      <c r="R53" s="24">
        <f t="shared" si="4"/>
        <v>4890.9170520000007</v>
      </c>
      <c r="S53" s="24">
        <f t="shared" si="5"/>
        <v>24803.936478</v>
      </c>
      <c r="T53" s="24">
        <f t="shared" si="6"/>
        <v>503101.85902195121</v>
      </c>
      <c r="U53" s="24">
        <f t="shared" si="22"/>
        <v>90558.334623951218</v>
      </c>
      <c r="V53" s="24">
        <v>2500</v>
      </c>
      <c r="W53" s="24">
        <v>2500</v>
      </c>
      <c r="X53" s="24">
        <v>680</v>
      </c>
      <c r="Y53" s="24">
        <v>0</v>
      </c>
      <c r="Z53" s="24">
        <f t="shared" si="23"/>
        <v>508781.85902195121</v>
      </c>
      <c r="AA53" s="26">
        <f t="shared" si="7"/>
        <v>0.59549829128574805</v>
      </c>
      <c r="AB53" s="27">
        <f t="shared" si="8"/>
        <v>126.22848551438848</v>
      </c>
      <c r="AC53" s="28">
        <v>0.06</v>
      </c>
      <c r="AD53" s="48">
        <v>0.05</v>
      </c>
      <c r="AE53" s="48">
        <v>0</v>
      </c>
      <c r="AF53" s="28">
        <v>0.12</v>
      </c>
      <c r="AG53" s="29">
        <v>0.2</v>
      </c>
      <c r="AH53" s="30">
        <f t="shared" si="9"/>
        <v>229.51258590378742</v>
      </c>
      <c r="AI53" s="31">
        <v>1.8182286005457426</v>
      </c>
      <c r="AJ53" s="51">
        <v>0.22001497404894396</v>
      </c>
      <c r="AK53" s="32">
        <f t="shared" si="10"/>
        <v>50.496205631527815</v>
      </c>
      <c r="AL53" s="33">
        <f t="shared" si="11"/>
        <v>268.57980264148642</v>
      </c>
      <c r="AM53" s="34">
        <v>2.1277236384204001</v>
      </c>
      <c r="AN53" s="51">
        <v>0.22001497404894396</v>
      </c>
      <c r="AO53" s="35">
        <f t="shared" si="12"/>
        <v>59.091578308237125</v>
      </c>
      <c r="AP53" s="36">
        <f t="shared" si="13"/>
        <v>0.1</v>
      </c>
      <c r="AR53" s="13"/>
    </row>
    <row r="54" spans="1:44" s="9" customFormat="1" ht="21" x14ac:dyDescent="0.3">
      <c r="A54" s="8">
        <v>50</v>
      </c>
      <c r="B54" s="54">
        <v>15.990519999999998</v>
      </c>
      <c r="C54" s="52" t="s">
        <v>19</v>
      </c>
      <c r="D54" s="23">
        <f t="shared" si="0"/>
        <v>5.4</v>
      </c>
      <c r="E54" s="24">
        <v>2780</v>
      </c>
      <c r="F54" s="24">
        <v>2400</v>
      </c>
      <c r="G54" s="24">
        <v>0</v>
      </c>
      <c r="H54" s="24">
        <f t="shared" si="1"/>
        <v>46853.645599999996</v>
      </c>
      <c r="I54" s="25">
        <v>0.35</v>
      </c>
      <c r="J54" s="25">
        <v>0.1</v>
      </c>
      <c r="K54" s="25">
        <v>2.1000000000000001E-2</v>
      </c>
      <c r="L54" s="25">
        <v>0.1065</v>
      </c>
      <c r="M54" s="25">
        <v>0.18</v>
      </c>
      <c r="N54" s="24">
        <v>909.74</v>
      </c>
      <c r="O54" s="24">
        <v>214.5</v>
      </c>
      <c r="P54" s="24">
        <f t="shared" si="2"/>
        <v>88553.390184000004</v>
      </c>
      <c r="Q54" s="24">
        <f t="shared" si="3"/>
        <v>73119.799323360014</v>
      </c>
      <c r="R54" s="24">
        <f t="shared" si="4"/>
        <v>5313.2034110400009</v>
      </c>
      <c r="S54" s="24">
        <f t="shared" si="5"/>
        <v>26945.531584560002</v>
      </c>
      <c r="T54" s="24">
        <f t="shared" si="6"/>
        <v>546421.76919873175</v>
      </c>
      <c r="U54" s="24">
        <f t="shared" si="22"/>
        <v>98355.918455771709</v>
      </c>
      <c r="V54" s="24">
        <v>2500</v>
      </c>
      <c r="W54" s="24">
        <v>2500</v>
      </c>
      <c r="X54" s="24">
        <v>680</v>
      </c>
      <c r="Y54" s="24">
        <v>0</v>
      </c>
      <c r="Z54" s="24">
        <f t="shared" si="23"/>
        <v>552101.76919873175</v>
      </c>
      <c r="AA54" s="26">
        <f t="shared" si="7"/>
        <v>0.58561361767018849</v>
      </c>
      <c r="AB54" s="27">
        <f t="shared" si="8"/>
        <v>136.91584583438851</v>
      </c>
      <c r="AC54" s="28">
        <v>0.06</v>
      </c>
      <c r="AD54" s="48">
        <v>0.05</v>
      </c>
      <c r="AE54" s="48">
        <v>0</v>
      </c>
      <c r="AF54" s="28">
        <v>0.12</v>
      </c>
      <c r="AG54" s="29">
        <v>0.2</v>
      </c>
      <c r="AH54" s="30">
        <f t="shared" si="9"/>
        <v>248.94467917127051</v>
      </c>
      <c r="AI54" s="31">
        <v>1.8182286005457426</v>
      </c>
      <c r="AJ54" s="51">
        <v>0.22001497404894396</v>
      </c>
      <c r="AK54" s="32">
        <f t="shared" si="10"/>
        <v>54.771557127489764</v>
      </c>
      <c r="AL54" s="33">
        <f t="shared" si="11"/>
        <v>291.31959163449363</v>
      </c>
      <c r="AM54" s="34">
        <v>2.1277236384204001</v>
      </c>
      <c r="AN54" s="51">
        <v>0.22001497404894396</v>
      </c>
      <c r="AO54" s="35">
        <f t="shared" si="12"/>
        <v>64.094672393412068</v>
      </c>
      <c r="AP54" s="36">
        <f t="shared" si="13"/>
        <v>0.1</v>
      </c>
      <c r="AR54" s="13"/>
    </row>
    <row r="55" spans="1:44" s="9" customFormat="1" ht="21" x14ac:dyDescent="0.3">
      <c r="A55" s="8">
        <v>51</v>
      </c>
      <c r="B55" s="54">
        <v>14.734719999999999</v>
      </c>
      <c r="C55" s="52" t="s">
        <v>19</v>
      </c>
      <c r="D55" s="23">
        <f t="shared" si="0"/>
        <v>5.4</v>
      </c>
      <c r="E55" s="24">
        <v>2780</v>
      </c>
      <c r="F55" s="24">
        <v>2400</v>
      </c>
      <c r="G55" s="24">
        <v>0</v>
      </c>
      <c r="H55" s="24">
        <f t="shared" si="1"/>
        <v>43362.5216</v>
      </c>
      <c r="I55" s="25">
        <v>0.35</v>
      </c>
      <c r="J55" s="25">
        <v>0.1</v>
      </c>
      <c r="K55" s="25">
        <v>2.1000000000000001E-2</v>
      </c>
      <c r="L55" s="25">
        <v>0.1065</v>
      </c>
      <c r="M55" s="25">
        <v>0.18</v>
      </c>
      <c r="N55" s="24">
        <v>909.74</v>
      </c>
      <c r="O55" s="24">
        <v>214.5</v>
      </c>
      <c r="P55" s="24">
        <f t="shared" si="2"/>
        <v>81955.165823999996</v>
      </c>
      <c r="Q55" s="24">
        <f t="shared" si="3"/>
        <v>67671.551208960009</v>
      </c>
      <c r="R55" s="24">
        <f t="shared" si="4"/>
        <v>4917.3099494400012</v>
      </c>
      <c r="S55" s="24">
        <f t="shared" si="5"/>
        <v>24937.786172160002</v>
      </c>
      <c r="T55" s="24">
        <f t="shared" si="6"/>
        <v>505809.35340800002</v>
      </c>
      <c r="U55" s="24">
        <f t="shared" si="22"/>
        <v>91045.683613440007</v>
      </c>
      <c r="V55" s="24">
        <v>2500</v>
      </c>
      <c r="W55" s="24">
        <v>2500</v>
      </c>
      <c r="X55" s="24">
        <v>680</v>
      </c>
      <c r="Y55" s="24">
        <v>0</v>
      </c>
      <c r="Z55" s="24">
        <f t="shared" si="23"/>
        <v>511489.35340800002</v>
      </c>
      <c r="AA55" s="26">
        <f t="shared" si="7"/>
        <v>0.59482784644889741</v>
      </c>
      <c r="AB55" s="27">
        <f t="shared" si="8"/>
        <v>126.89644553438849</v>
      </c>
      <c r="AC55" s="28">
        <v>0.06</v>
      </c>
      <c r="AD55" s="48">
        <v>0.05</v>
      </c>
      <c r="AE55" s="48">
        <v>0</v>
      </c>
      <c r="AF55" s="28">
        <v>0.12</v>
      </c>
      <c r="AG55" s="29">
        <v>0.2</v>
      </c>
      <c r="AH55" s="30">
        <f t="shared" si="9"/>
        <v>230.72709173300515</v>
      </c>
      <c r="AI55" s="31">
        <v>1.8182286005457426</v>
      </c>
      <c r="AJ55" s="51">
        <v>0.22001497404894396</v>
      </c>
      <c r="AK55" s="32">
        <f t="shared" si="10"/>
        <v>50.763415100025441</v>
      </c>
      <c r="AL55" s="33">
        <f t="shared" si="11"/>
        <v>270.00103945354937</v>
      </c>
      <c r="AM55" s="34">
        <v>2.1277236384204001</v>
      </c>
      <c r="AN55" s="51">
        <v>0.22001497404894396</v>
      </c>
      <c r="AO55" s="35">
        <f t="shared" si="12"/>
        <v>59.404271688560556</v>
      </c>
      <c r="AP55" s="36">
        <f t="shared" si="13"/>
        <v>0.1</v>
      </c>
      <c r="AR55" s="13"/>
    </row>
    <row r="56" spans="1:44" s="9" customFormat="1" ht="21" x14ac:dyDescent="0.3">
      <c r="A56" s="8">
        <v>52</v>
      </c>
      <c r="B56" s="54">
        <v>14.55532</v>
      </c>
      <c r="C56" s="52" t="s">
        <v>19</v>
      </c>
      <c r="D56" s="23">
        <f t="shared" si="0"/>
        <v>5.4</v>
      </c>
      <c r="E56" s="24">
        <v>2780</v>
      </c>
      <c r="F56" s="24">
        <v>2400</v>
      </c>
      <c r="G56" s="24">
        <v>0</v>
      </c>
      <c r="H56" s="24">
        <f t="shared" si="1"/>
        <v>42863.789600000004</v>
      </c>
      <c r="I56" s="25">
        <v>0.35</v>
      </c>
      <c r="J56" s="25">
        <v>0.1</v>
      </c>
      <c r="K56" s="25">
        <v>2.1000000000000001E-2</v>
      </c>
      <c r="L56" s="25">
        <v>0.1065</v>
      </c>
      <c r="M56" s="25">
        <v>0.18</v>
      </c>
      <c r="N56" s="24">
        <v>909.74</v>
      </c>
      <c r="O56" s="24">
        <v>214.5</v>
      </c>
      <c r="P56" s="24">
        <f t="shared" si="2"/>
        <v>81012.562344000005</v>
      </c>
      <c r="Q56" s="24">
        <f t="shared" si="3"/>
        <v>66893.230049760008</v>
      </c>
      <c r="R56" s="24">
        <f t="shared" si="4"/>
        <v>4860.7537406400015</v>
      </c>
      <c r="S56" s="24">
        <f t="shared" si="5"/>
        <v>24650.965398960005</v>
      </c>
      <c r="T56" s="24">
        <f t="shared" si="6"/>
        <v>500007.57972360984</v>
      </c>
      <c r="U56" s="24">
        <f t="shared" si="22"/>
        <v>90001.364350249773</v>
      </c>
      <c r="V56" s="24">
        <v>2500</v>
      </c>
      <c r="W56" s="24">
        <v>2500</v>
      </c>
      <c r="X56" s="24">
        <v>680</v>
      </c>
      <c r="Y56" s="24">
        <v>0</v>
      </c>
      <c r="Z56" s="24">
        <f t="shared" si="23"/>
        <v>505687.57972360984</v>
      </c>
      <c r="AA56" s="26">
        <f t="shared" si="7"/>
        <v>0.59627395794991123</v>
      </c>
      <c r="AB56" s="27">
        <f t="shared" si="8"/>
        <v>125.46510263438851</v>
      </c>
      <c r="AC56" s="28">
        <v>0.06</v>
      </c>
      <c r="AD56" s="48">
        <v>0.05</v>
      </c>
      <c r="AE56" s="48">
        <v>0</v>
      </c>
      <c r="AF56" s="28">
        <v>0.12</v>
      </c>
      <c r="AG56" s="29">
        <v>0.2</v>
      </c>
      <c r="AH56" s="30">
        <f t="shared" si="9"/>
        <v>228.12457924182442</v>
      </c>
      <c r="AI56" s="31">
        <v>1.8182286005457426</v>
      </c>
      <c r="AJ56" s="51">
        <v>0.22001497404894396</v>
      </c>
      <c r="AK56" s="32">
        <f t="shared" si="10"/>
        <v>50.190823381816259</v>
      </c>
      <c r="AL56" s="33">
        <f t="shared" si="11"/>
        <v>266.95553199912882</v>
      </c>
      <c r="AM56" s="34">
        <v>2.1277236384204001</v>
      </c>
      <c r="AN56" s="51">
        <v>0.22001497404894396</v>
      </c>
      <c r="AO56" s="35">
        <f t="shared" si="12"/>
        <v>58.734214445010359</v>
      </c>
      <c r="AP56" s="36">
        <f t="shared" si="13"/>
        <v>0.1</v>
      </c>
      <c r="AR56" s="13"/>
    </row>
    <row r="57" spans="1:44" s="9" customFormat="1" ht="21" x14ac:dyDescent="0.3">
      <c r="A57" s="8">
        <v>53</v>
      </c>
      <c r="B57" s="54">
        <v>14.55532</v>
      </c>
      <c r="C57" s="52" t="s">
        <v>19</v>
      </c>
      <c r="D57" s="23">
        <f t="shared" si="0"/>
        <v>5.4</v>
      </c>
      <c r="E57" s="24">
        <v>2780</v>
      </c>
      <c r="F57" s="24">
        <v>2400</v>
      </c>
      <c r="G57" s="24">
        <v>0</v>
      </c>
      <c r="H57" s="24">
        <f t="shared" si="1"/>
        <v>42863.789600000004</v>
      </c>
      <c r="I57" s="25">
        <v>0.35</v>
      </c>
      <c r="J57" s="25">
        <v>0.1</v>
      </c>
      <c r="K57" s="25">
        <v>2.1000000000000001E-2</v>
      </c>
      <c r="L57" s="25">
        <v>0.1065</v>
      </c>
      <c r="M57" s="25">
        <v>0.18</v>
      </c>
      <c r="N57" s="24">
        <v>909.74</v>
      </c>
      <c r="O57" s="24">
        <v>214.5</v>
      </c>
      <c r="P57" s="24">
        <f t="shared" si="2"/>
        <v>81012.562344000005</v>
      </c>
      <c r="Q57" s="24">
        <f t="shared" si="3"/>
        <v>66893.230049760008</v>
      </c>
      <c r="R57" s="24">
        <f t="shared" si="4"/>
        <v>4860.7537406400015</v>
      </c>
      <c r="S57" s="24">
        <f t="shared" si="5"/>
        <v>24650.965398960005</v>
      </c>
      <c r="T57" s="24">
        <f t="shared" si="6"/>
        <v>500007.57972360984</v>
      </c>
      <c r="U57" s="24">
        <f t="shared" si="22"/>
        <v>90001.364350249773</v>
      </c>
      <c r="V57" s="24">
        <v>2500</v>
      </c>
      <c r="W57" s="24">
        <v>2500</v>
      </c>
      <c r="X57" s="24">
        <v>680</v>
      </c>
      <c r="Y57" s="24">
        <v>0</v>
      </c>
      <c r="Z57" s="24">
        <f t="shared" si="23"/>
        <v>505687.57972360984</v>
      </c>
      <c r="AA57" s="26">
        <f t="shared" si="7"/>
        <v>0.59627395794991123</v>
      </c>
      <c r="AB57" s="27">
        <f t="shared" si="8"/>
        <v>125.46510263438851</v>
      </c>
      <c r="AC57" s="28">
        <v>0.06</v>
      </c>
      <c r="AD57" s="48">
        <v>0.05</v>
      </c>
      <c r="AE57" s="48">
        <v>0</v>
      </c>
      <c r="AF57" s="28">
        <v>0.12</v>
      </c>
      <c r="AG57" s="29">
        <v>0.2</v>
      </c>
      <c r="AH57" s="30">
        <f t="shared" si="9"/>
        <v>228.12457924182442</v>
      </c>
      <c r="AI57" s="31">
        <v>1.8182286005457426</v>
      </c>
      <c r="AJ57" s="51">
        <v>0.22001497404894396</v>
      </c>
      <c r="AK57" s="32">
        <f t="shared" si="10"/>
        <v>50.190823381816259</v>
      </c>
      <c r="AL57" s="33">
        <f t="shared" si="11"/>
        <v>266.95553199912882</v>
      </c>
      <c r="AM57" s="34">
        <v>2.1277236384204001</v>
      </c>
      <c r="AN57" s="51">
        <v>0.22001497404894396</v>
      </c>
      <c r="AO57" s="35">
        <f t="shared" si="12"/>
        <v>58.734214445010359</v>
      </c>
      <c r="AP57" s="36">
        <f t="shared" si="13"/>
        <v>0.1</v>
      </c>
      <c r="AR57" s="13"/>
    </row>
    <row r="58" spans="1:44" s="9" customFormat="1" ht="21" x14ac:dyDescent="0.3">
      <c r="A58" s="8">
        <v>54</v>
      </c>
      <c r="B58" s="54">
        <v>15.22508</v>
      </c>
      <c r="C58" s="52" t="s">
        <v>19</v>
      </c>
      <c r="D58" s="23">
        <f t="shared" si="0"/>
        <v>5.4</v>
      </c>
      <c r="E58" s="24">
        <v>2780</v>
      </c>
      <c r="F58" s="24">
        <v>2400</v>
      </c>
      <c r="G58" s="24">
        <v>0</v>
      </c>
      <c r="H58" s="24">
        <f t="shared" si="1"/>
        <v>44725.722399999999</v>
      </c>
      <c r="I58" s="25">
        <v>0.35</v>
      </c>
      <c r="J58" s="25">
        <v>0.1</v>
      </c>
      <c r="K58" s="25">
        <v>2.1000000000000001E-2</v>
      </c>
      <c r="L58" s="25">
        <v>0.1065</v>
      </c>
      <c r="M58" s="25">
        <v>0.18</v>
      </c>
      <c r="N58" s="24">
        <v>909.74</v>
      </c>
      <c r="O58" s="24">
        <v>214.5</v>
      </c>
      <c r="P58" s="24">
        <f t="shared" si="2"/>
        <v>84531.615335999988</v>
      </c>
      <c r="Q58" s="24">
        <f t="shared" si="3"/>
        <v>69798.962377439995</v>
      </c>
      <c r="R58" s="24">
        <f t="shared" si="4"/>
        <v>5071.8969201600003</v>
      </c>
      <c r="S58" s="24">
        <f t="shared" si="5"/>
        <v>25721.762952239998</v>
      </c>
      <c r="T58" s="24">
        <f t="shared" si="6"/>
        <v>521667.53481199994</v>
      </c>
      <c r="U58" s="24">
        <f t="shared" si="22"/>
        <v>93900.156266159989</v>
      </c>
      <c r="V58" s="24">
        <v>2500</v>
      </c>
      <c r="W58" s="24">
        <v>2500</v>
      </c>
      <c r="X58" s="24">
        <v>680</v>
      </c>
      <c r="Y58" s="24">
        <v>0</v>
      </c>
      <c r="Z58" s="24">
        <f t="shared" si="23"/>
        <v>527347.53481199988</v>
      </c>
      <c r="AA58" s="26">
        <f t="shared" si="7"/>
        <v>0.59104902342894072</v>
      </c>
      <c r="AB58" s="27">
        <f t="shared" si="8"/>
        <v>130.80878279438849</v>
      </c>
      <c r="AC58" s="28">
        <v>0.06</v>
      </c>
      <c r="AD58" s="48">
        <v>0.05</v>
      </c>
      <c r="AE58" s="48">
        <v>0</v>
      </c>
      <c r="AF58" s="28">
        <v>0.12</v>
      </c>
      <c r="AG58" s="29">
        <v>0.2</v>
      </c>
      <c r="AH58" s="30">
        <f t="shared" si="9"/>
        <v>237.84062587556591</v>
      </c>
      <c r="AI58" s="31">
        <v>1.8182286005457426</v>
      </c>
      <c r="AJ58" s="51">
        <v>0.22001497404894396</v>
      </c>
      <c r="AK58" s="32">
        <f t="shared" si="10"/>
        <v>52.328499129797223</v>
      </c>
      <c r="AL58" s="33">
        <f t="shared" si="11"/>
        <v>278.32542649563237</v>
      </c>
      <c r="AM58" s="34">
        <v>2.1277236384204001</v>
      </c>
      <c r="AN58" s="51">
        <v>0.22001497404894396</v>
      </c>
      <c r="AO58" s="35">
        <f t="shared" si="12"/>
        <v>61.235761487597813</v>
      </c>
      <c r="AP58" s="36">
        <f t="shared" si="13"/>
        <v>0.1</v>
      </c>
      <c r="AR58" s="13"/>
    </row>
    <row r="59" spans="1:44" s="9" customFormat="1" ht="21" x14ac:dyDescent="0.3">
      <c r="A59" s="8">
        <v>55</v>
      </c>
      <c r="B59" s="54">
        <v>15.20116</v>
      </c>
      <c r="C59" s="52" t="s">
        <v>19</v>
      </c>
      <c r="D59" s="23">
        <f t="shared" si="0"/>
        <v>5.4</v>
      </c>
      <c r="E59" s="24">
        <v>2780</v>
      </c>
      <c r="F59" s="24">
        <v>2400</v>
      </c>
      <c r="G59" s="24">
        <v>0</v>
      </c>
      <c r="H59" s="24">
        <f t="shared" si="1"/>
        <v>44659.224799999996</v>
      </c>
      <c r="I59" s="25">
        <v>0.35</v>
      </c>
      <c r="J59" s="25">
        <v>0.1</v>
      </c>
      <c r="K59" s="25">
        <v>2.1000000000000001E-2</v>
      </c>
      <c r="L59" s="25">
        <v>0.1065</v>
      </c>
      <c r="M59" s="25">
        <v>0.18</v>
      </c>
      <c r="N59" s="24">
        <v>909.74</v>
      </c>
      <c r="O59" s="24">
        <v>214.5</v>
      </c>
      <c r="P59" s="24">
        <f t="shared" si="2"/>
        <v>84405.934871999983</v>
      </c>
      <c r="Q59" s="24">
        <f t="shared" si="3"/>
        <v>69695.186222880002</v>
      </c>
      <c r="R59" s="24">
        <f t="shared" si="4"/>
        <v>5064.3560923200002</v>
      </c>
      <c r="S59" s="24">
        <f t="shared" si="5"/>
        <v>25683.520182479999</v>
      </c>
      <c r="T59" s="24">
        <f t="shared" si="6"/>
        <v>520893.9649874146</v>
      </c>
      <c r="U59" s="24">
        <f t="shared" si="22"/>
        <v>93760.913697734621</v>
      </c>
      <c r="V59" s="24">
        <v>2500</v>
      </c>
      <c r="W59" s="24">
        <v>2500</v>
      </c>
      <c r="X59" s="24">
        <v>680</v>
      </c>
      <c r="Y59" s="24">
        <v>0</v>
      </c>
      <c r="Z59" s="24">
        <f t="shared" si="23"/>
        <v>526573.96498741466</v>
      </c>
      <c r="AA59" s="26">
        <f t="shared" si="7"/>
        <v>0.59122770009838055</v>
      </c>
      <c r="AB59" s="27">
        <f t="shared" si="8"/>
        <v>130.61793707438849</v>
      </c>
      <c r="AC59" s="28">
        <v>0.06</v>
      </c>
      <c r="AD59" s="48">
        <v>0.05</v>
      </c>
      <c r="AE59" s="48">
        <v>0</v>
      </c>
      <c r="AF59" s="28">
        <v>0.12</v>
      </c>
      <c r="AG59" s="29">
        <v>0.2</v>
      </c>
      <c r="AH59" s="30">
        <f t="shared" si="9"/>
        <v>237.49362421007513</v>
      </c>
      <c r="AI59" s="31">
        <v>1.8182286005457426</v>
      </c>
      <c r="AJ59" s="51">
        <v>0.22001497404894396</v>
      </c>
      <c r="AK59" s="32">
        <f t="shared" si="10"/>
        <v>52.252153567369326</v>
      </c>
      <c r="AL59" s="33">
        <f t="shared" si="11"/>
        <v>277.91935883504294</v>
      </c>
      <c r="AM59" s="34">
        <v>2.1277236384204001</v>
      </c>
      <c r="AN59" s="51">
        <v>0.22001497404894396</v>
      </c>
      <c r="AO59" s="35">
        <f t="shared" si="12"/>
        <v>61.146420521791114</v>
      </c>
      <c r="AP59" s="36">
        <f t="shared" si="13"/>
        <v>0.1</v>
      </c>
      <c r="AR59" s="13"/>
    </row>
    <row r="60" spans="1:44" s="9" customFormat="1" ht="21" x14ac:dyDescent="0.3">
      <c r="A60" s="8">
        <v>56</v>
      </c>
      <c r="B60" s="54">
        <v>15.22508</v>
      </c>
      <c r="C60" s="52" t="s">
        <v>19</v>
      </c>
      <c r="D60" s="23">
        <f t="shared" si="0"/>
        <v>5.4</v>
      </c>
      <c r="E60" s="24">
        <v>2780</v>
      </c>
      <c r="F60" s="24">
        <v>2400</v>
      </c>
      <c r="G60" s="24">
        <v>0</v>
      </c>
      <c r="H60" s="24">
        <f t="shared" si="1"/>
        <v>44725.722399999999</v>
      </c>
      <c r="I60" s="25">
        <v>0.35</v>
      </c>
      <c r="J60" s="25">
        <v>0.1</v>
      </c>
      <c r="K60" s="25">
        <v>2.1000000000000001E-2</v>
      </c>
      <c r="L60" s="25">
        <v>0.1065</v>
      </c>
      <c r="M60" s="25">
        <v>0.18</v>
      </c>
      <c r="N60" s="24">
        <v>909.74</v>
      </c>
      <c r="O60" s="24">
        <v>214.5</v>
      </c>
      <c r="P60" s="24">
        <f t="shared" si="2"/>
        <v>84531.615335999988</v>
      </c>
      <c r="Q60" s="24">
        <f t="shared" si="3"/>
        <v>69798.962377439995</v>
      </c>
      <c r="R60" s="24">
        <f t="shared" si="4"/>
        <v>5071.8969201600003</v>
      </c>
      <c r="S60" s="24">
        <f t="shared" si="5"/>
        <v>25721.762952239998</v>
      </c>
      <c r="T60" s="24">
        <f t="shared" si="6"/>
        <v>521667.53481199994</v>
      </c>
      <c r="U60" s="24">
        <f t="shared" si="22"/>
        <v>93900.156266159989</v>
      </c>
      <c r="V60" s="24">
        <v>2500</v>
      </c>
      <c r="W60" s="24">
        <v>2500</v>
      </c>
      <c r="X60" s="24">
        <v>680</v>
      </c>
      <c r="Y60" s="24">
        <v>0</v>
      </c>
      <c r="Z60" s="24">
        <f t="shared" si="23"/>
        <v>527347.53481199988</v>
      </c>
      <c r="AA60" s="26">
        <f t="shared" si="7"/>
        <v>0.59104902342894072</v>
      </c>
      <c r="AB60" s="27">
        <f t="shared" si="8"/>
        <v>130.80878279438849</v>
      </c>
      <c r="AC60" s="28">
        <v>0.06</v>
      </c>
      <c r="AD60" s="48">
        <v>0.05</v>
      </c>
      <c r="AE60" s="48">
        <v>0</v>
      </c>
      <c r="AF60" s="28">
        <v>0.12</v>
      </c>
      <c r="AG60" s="29">
        <v>0.2</v>
      </c>
      <c r="AH60" s="30">
        <f t="shared" si="9"/>
        <v>237.84062587556591</v>
      </c>
      <c r="AI60" s="31">
        <v>1.8182286005457426</v>
      </c>
      <c r="AJ60" s="51">
        <v>0.22001497404894396</v>
      </c>
      <c r="AK60" s="32">
        <f t="shared" si="10"/>
        <v>52.328499129797223</v>
      </c>
      <c r="AL60" s="33">
        <f t="shared" si="11"/>
        <v>278.32542649563237</v>
      </c>
      <c r="AM60" s="34">
        <v>2.1277236384204001</v>
      </c>
      <c r="AN60" s="51">
        <v>0.22001497404894396</v>
      </c>
      <c r="AO60" s="35">
        <f t="shared" si="12"/>
        <v>61.235761487597813</v>
      </c>
      <c r="AP60" s="36">
        <f t="shared" si="13"/>
        <v>0.1</v>
      </c>
      <c r="AR60" s="13"/>
    </row>
    <row r="61" spans="1:44" s="9" customFormat="1" ht="21" x14ac:dyDescent="0.3">
      <c r="A61" s="8">
        <v>57</v>
      </c>
      <c r="B61" s="54">
        <v>10.7</v>
      </c>
      <c r="C61" s="52" t="s">
        <v>19</v>
      </c>
      <c r="D61" s="23">
        <f t="shared" si="0"/>
        <v>5.4</v>
      </c>
      <c r="E61" s="24">
        <v>2780</v>
      </c>
      <c r="F61" s="24">
        <v>2400</v>
      </c>
      <c r="G61" s="24">
        <v>0</v>
      </c>
      <c r="H61" s="24">
        <f t="shared" si="1"/>
        <v>32145.999999999996</v>
      </c>
      <c r="I61" s="25">
        <v>0.35</v>
      </c>
      <c r="J61" s="25">
        <v>0.1</v>
      </c>
      <c r="K61" s="25">
        <v>2.1000000000000001E-2</v>
      </c>
      <c r="L61" s="25">
        <v>0.1065</v>
      </c>
      <c r="M61" s="25">
        <v>0.18</v>
      </c>
      <c r="N61" s="24">
        <v>909.74</v>
      </c>
      <c r="O61" s="24">
        <v>214.5</v>
      </c>
      <c r="P61" s="24">
        <f t="shared" si="2"/>
        <v>60755.939999999995</v>
      </c>
      <c r="Q61" s="24">
        <f t="shared" si="3"/>
        <v>50167.047599999998</v>
      </c>
      <c r="R61" s="24">
        <f t="shared" si="4"/>
        <v>3645.3564000000001</v>
      </c>
      <c r="S61" s="24">
        <f t="shared" si="5"/>
        <v>18487.1646</v>
      </c>
      <c r="T61" s="24">
        <f t="shared" si="6"/>
        <v>375327.01048780489</v>
      </c>
      <c r="U61" s="24">
        <f t="shared" si="22"/>
        <v>67558.861887804873</v>
      </c>
      <c r="V61" s="24">
        <v>2500</v>
      </c>
      <c r="W61" s="24">
        <v>2500</v>
      </c>
      <c r="X61" s="24">
        <v>680</v>
      </c>
      <c r="Y61" s="24">
        <v>0</v>
      </c>
      <c r="Z61" s="24">
        <f t="shared" si="23"/>
        <v>381007.01048780489</v>
      </c>
      <c r="AA61" s="26">
        <f t="shared" si="7"/>
        <v>0.63906943603995314</v>
      </c>
      <c r="AB61" s="27">
        <f t="shared" si="8"/>
        <v>94.705432014388492</v>
      </c>
      <c r="AC61" s="28">
        <v>0.06</v>
      </c>
      <c r="AD61" s="48">
        <v>0.05</v>
      </c>
      <c r="AE61" s="48">
        <v>0</v>
      </c>
      <c r="AF61" s="28">
        <v>0.12</v>
      </c>
      <c r="AG61" s="29">
        <v>0.2</v>
      </c>
      <c r="AH61" s="30">
        <f t="shared" si="9"/>
        <v>172.19638271172948</v>
      </c>
      <c r="AI61" s="31">
        <v>1.8182286005457426</v>
      </c>
      <c r="AJ61" s="51">
        <v>0.22001497404894396</v>
      </c>
      <c r="AK61" s="32">
        <f t="shared" si="10"/>
        <v>37.885782673643185</v>
      </c>
      <c r="AL61" s="33">
        <f t="shared" si="11"/>
        <v>201.50733913861134</v>
      </c>
      <c r="AM61" s="34">
        <v>2.1277236384204001</v>
      </c>
      <c r="AN61" s="51">
        <v>0.22001497404894396</v>
      </c>
      <c r="AO61" s="35">
        <f t="shared" si="12"/>
        <v>44.334631991253325</v>
      </c>
      <c r="AP61" s="36">
        <f t="shared" si="13"/>
        <v>0.1</v>
      </c>
      <c r="AR61" s="13"/>
    </row>
    <row r="62" spans="1:44" s="9" customFormat="1" ht="21" x14ac:dyDescent="0.3">
      <c r="A62" s="8">
        <v>58</v>
      </c>
      <c r="B62" s="54">
        <v>10.7</v>
      </c>
      <c r="C62" s="52" t="s">
        <v>19</v>
      </c>
      <c r="D62" s="23">
        <f t="shared" si="0"/>
        <v>5.4</v>
      </c>
      <c r="E62" s="24">
        <v>2780</v>
      </c>
      <c r="F62" s="24">
        <v>2400</v>
      </c>
      <c r="G62" s="24">
        <v>0</v>
      </c>
      <c r="H62" s="24">
        <f t="shared" si="1"/>
        <v>32145.999999999996</v>
      </c>
      <c r="I62" s="25">
        <v>0.35</v>
      </c>
      <c r="J62" s="25">
        <v>0.1</v>
      </c>
      <c r="K62" s="25">
        <v>2.1000000000000001E-2</v>
      </c>
      <c r="L62" s="25">
        <v>0.1065</v>
      </c>
      <c r="M62" s="25">
        <v>0.18</v>
      </c>
      <c r="N62" s="24">
        <v>909.74</v>
      </c>
      <c r="O62" s="24">
        <v>214.5</v>
      </c>
      <c r="P62" s="24">
        <f t="shared" si="2"/>
        <v>60755.939999999995</v>
      </c>
      <c r="Q62" s="24">
        <f t="shared" si="3"/>
        <v>50167.047599999998</v>
      </c>
      <c r="R62" s="24">
        <f t="shared" si="4"/>
        <v>3645.3564000000001</v>
      </c>
      <c r="S62" s="24">
        <f t="shared" si="5"/>
        <v>18487.1646</v>
      </c>
      <c r="T62" s="24">
        <f t="shared" si="6"/>
        <v>375327.01048780489</v>
      </c>
      <c r="U62" s="24">
        <f t="shared" si="22"/>
        <v>67558.861887804873</v>
      </c>
      <c r="V62" s="24">
        <v>2500</v>
      </c>
      <c r="W62" s="24">
        <v>2500</v>
      </c>
      <c r="X62" s="24">
        <v>680</v>
      </c>
      <c r="Y62" s="24">
        <v>0</v>
      </c>
      <c r="Z62" s="24">
        <f t="shared" si="23"/>
        <v>381007.01048780489</v>
      </c>
      <c r="AA62" s="26">
        <f t="shared" si="7"/>
        <v>0.63906943603995314</v>
      </c>
      <c r="AB62" s="27">
        <f t="shared" si="8"/>
        <v>94.705432014388492</v>
      </c>
      <c r="AC62" s="28">
        <v>0.06</v>
      </c>
      <c r="AD62" s="48">
        <v>0.05</v>
      </c>
      <c r="AE62" s="48">
        <v>0</v>
      </c>
      <c r="AF62" s="28">
        <v>0.12</v>
      </c>
      <c r="AG62" s="29">
        <v>0.2</v>
      </c>
      <c r="AH62" s="30">
        <f t="shared" si="9"/>
        <v>172.19638271172948</v>
      </c>
      <c r="AI62" s="31">
        <v>1.8182286005457426</v>
      </c>
      <c r="AJ62" s="51">
        <v>0.22001497404894396</v>
      </c>
      <c r="AK62" s="32">
        <f t="shared" si="10"/>
        <v>37.885782673643185</v>
      </c>
      <c r="AL62" s="33">
        <f t="shared" si="11"/>
        <v>201.50733913861134</v>
      </c>
      <c r="AM62" s="34">
        <v>2.1277236384204001</v>
      </c>
      <c r="AN62" s="51">
        <v>0.22001497404894396</v>
      </c>
      <c r="AO62" s="35">
        <f t="shared" si="12"/>
        <v>44.334631991253325</v>
      </c>
      <c r="AP62" s="36">
        <f t="shared" si="13"/>
        <v>0.1</v>
      </c>
      <c r="AR62" s="13"/>
    </row>
    <row r="63" spans="1:44" s="9" customFormat="1" ht="21" x14ac:dyDescent="0.3">
      <c r="A63" s="8">
        <v>59</v>
      </c>
      <c r="B63" s="54">
        <v>10.7</v>
      </c>
      <c r="C63" s="52" t="s">
        <v>19</v>
      </c>
      <c r="D63" s="23">
        <f t="shared" si="0"/>
        <v>5.4</v>
      </c>
      <c r="E63" s="24">
        <v>2780</v>
      </c>
      <c r="F63" s="24">
        <v>2400</v>
      </c>
      <c r="G63" s="24">
        <v>0</v>
      </c>
      <c r="H63" s="24">
        <f t="shared" si="1"/>
        <v>32145.999999999996</v>
      </c>
      <c r="I63" s="25">
        <v>0.35</v>
      </c>
      <c r="J63" s="25">
        <v>0.1</v>
      </c>
      <c r="K63" s="25">
        <v>2.1000000000000001E-2</v>
      </c>
      <c r="L63" s="25">
        <v>0.1065</v>
      </c>
      <c r="M63" s="25">
        <v>0.18</v>
      </c>
      <c r="N63" s="24">
        <v>909.74</v>
      </c>
      <c r="O63" s="24">
        <v>214.5</v>
      </c>
      <c r="P63" s="24">
        <f t="shared" si="2"/>
        <v>60755.939999999995</v>
      </c>
      <c r="Q63" s="24">
        <f t="shared" si="3"/>
        <v>50167.047599999998</v>
      </c>
      <c r="R63" s="24">
        <f t="shared" si="4"/>
        <v>3645.3564000000001</v>
      </c>
      <c r="S63" s="24">
        <f t="shared" si="5"/>
        <v>18487.1646</v>
      </c>
      <c r="T63" s="24">
        <f t="shared" si="6"/>
        <v>375327.01048780489</v>
      </c>
      <c r="U63" s="24">
        <f t="shared" si="22"/>
        <v>67558.861887804873</v>
      </c>
      <c r="V63" s="24">
        <v>2500</v>
      </c>
      <c r="W63" s="24">
        <v>2500</v>
      </c>
      <c r="X63" s="24">
        <v>680</v>
      </c>
      <c r="Y63" s="24">
        <v>0</v>
      </c>
      <c r="Z63" s="24">
        <f t="shared" si="23"/>
        <v>381007.01048780489</v>
      </c>
      <c r="AA63" s="26">
        <f t="shared" si="7"/>
        <v>0.63906943603995314</v>
      </c>
      <c r="AB63" s="27">
        <f t="shared" si="8"/>
        <v>94.705432014388492</v>
      </c>
      <c r="AC63" s="28">
        <v>0.06</v>
      </c>
      <c r="AD63" s="48">
        <v>0.05</v>
      </c>
      <c r="AE63" s="48">
        <v>0</v>
      </c>
      <c r="AF63" s="28">
        <v>0.12</v>
      </c>
      <c r="AG63" s="29">
        <v>0.2</v>
      </c>
      <c r="AH63" s="30">
        <f t="shared" si="9"/>
        <v>172.19638271172948</v>
      </c>
      <c r="AI63" s="31">
        <v>1.8182286005457426</v>
      </c>
      <c r="AJ63" s="51">
        <v>0.22001497404894396</v>
      </c>
      <c r="AK63" s="32">
        <f t="shared" si="10"/>
        <v>37.885782673643185</v>
      </c>
      <c r="AL63" s="33">
        <f t="shared" si="11"/>
        <v>201.50733913861134</v>
      </c>
      <c r="AM63" s="34">
        <v>2.1277236384204001</v>
      </c>
      <c r="AN63" s="51">
        <v>0.22001497404894396</v>
      </c>
      <c r="AO63" s="35">
        <f t="shared" si="12"/>
        <v>44.334631991253325</v>
      </c>
      <c r="AP63" s="36">
        <f t="shared" si="13"/>
        <v>0.1</v>
      </c>
      <c r="AR63" s="13"/>
    </row>
    <row r="64" spans="1:44" s="9" customFormat="1" ht="21" x14ac:dyDescent="0.3">
      <c r="A64" s="8">
        <v>60</v>
      </c>
      <c r="B64" s="54">
        <v>9.51</v>
      </c>
      <c r="C64" s="52" t="s">
        <v>19</v>
      </c>
      <c r="D64" s="23">
        <f t="shared" si="0"/>
        <v>5.4</v>
      </c>
      <c r="E64" s="24">
        <v>2780</v>
      </c>
      <c r="F64" s="24">
        <v>2400</v>
      </c>
      <c r="G64" s="24">
        <v>0</v>
      </c>
      <c r="H64" s="24">
        <f t="shared" si="1"/>
        <v>28837.8</v>
      </c>
      <c r="I64" s="25">
        <v>0.35</v>
      </c>
      <c r="J64" s="25">
        <v>0.1</v>
      </c>
      <c r="K64" s="25">
        <v>2.1000000000000001E-2</v>
      </c>
      <c r="L64" s="25">
        <v>0.1065</v>
      </c>
      <c r="M64" s="25">
        <v>0.18</v>
      </c>
      <c r="N64" s="24">
        <v>909.74</v>
      </c>
      <c r="O64" s="24">
        <v>214.5</v>
      </c>
      <c r="P64" s="24">
        <f t="shared" si="2"/>
        <v>54503.441999999995</v>
      </c>
      <c r="Q64" s="24">
        <f t="shared" si="3"/>
        <v>45004.270680000009</v>
      </c>
      <c r="R64" s="24">
        <f t="shared" si="4"/>
        <v>3270.2065200000002</v>
      </c>
      <c r="S64" s="24">
        <f t="shared" si="5"/>
        <v>16584.618780000001</v>
      </c>
      <c r="T64" s="24">
        <f t="shared" si="6"/>
        <v>336842.55851219513</v>
      </c>
      <c r="U64" s="24">
        <f t="shared" si="22"/>
        <v>60631.660532195121</v>
      </c>
      <c r="V64" s="24">
        <v>2500</v>
      </c>
      <c r="W64" s="24">
        <v>2500</v>
      </c>
      <c r="X64" s="24">
        <v>680</v>
      </c>
      <c r="Y64" s="24">
        <v>0</v>
      </c>
      <c r="Z64" s="24">
        <f t="shared" si="23"/>
        <v>342522.55851219513</v>
      </c>
      <c r="AA64" s="26">
        <f t="shared" si="7"/>
        <v>0.65928685232676121</v>
      </c>
      <c r="AB64" s="27">
        <f t="shared" si="8"/>
        <v>85.211017014388489</v>
      </c>
      <c r="AC64" s="28">
        <v>0.06</v>
      </c>
      <c r="AD64" s="48">
        <v>0.05</v>
      </c>
      <c r="AE64" s="48">
        <v>0</v>
      </c>
      <c r="AF64" s="28">
        <v>0.12</v>
      </c>
      <c r="AG64" s="29">
        <v>0.2</v>
      </c>
      <c r="AH64" s="30">
        <f t="shared" si="9"/>
        <v>154.93333998873555</v>
      </c>
      <c r="AI64" s="31">
        <v>1.8182286005457426</v>
      </c>
      <c r="AJ64" s="51">
        <v>0.22001497404894396</v>
      </c>
      <c r="AK64" s="32">
        <f t="shared" si="10"/>
        <v>34.087654776937867</v>
      </c>
      <c r="AL64" s="33">
        <f t="shared" si="11"/>
        <v>181.30581254574338</v>
      </c>
      <c r="AM64" s="34">
        <v>2.1277236384204001</v>
      </c>
      <c r="AN64" s="51">
        <v>0.22001497404894396</v>
      </c>
      <c r="AO64" s="35">
        <f t="shared" si="12"/>
        <v>39.889993642174431</v>
      </c>
      <c r="AP64" s="36">
        <f t="shared" si="13"/>
        <v>0.1</v>
      </c>
      <c r="AR64" s="13"/>
    </row>
    <row r="65" spans="1:44" s="9" customFormat="1" ht="21" x14ac:dyDescent="0.3">
      <c r="A65" s="8">
        <v>61</v>
      </c>
      <c r="B65" s="54">
        <v>9.51</v>
      </c>
      <c r="C65" s="52" t="s">
        <v>19</v>
      </c>
      <c r="D65" s="23">
        <f t="shared" si="0"/>
        <v>5.4</v>
      </c>
      <c r="E65" s="24">
        <v>2780</v>
      </c>
      <c r="F65" s="24">
        <v>2400</v>
      </c>
      <c r="G65" s="24">
        <v>0</v>
      </c>
      <c r="H65" s="24">
        <f t="shared" si="1"/>
        <v>28837.8</v>
      </c>
      <c r="I65" s="25">
        <v>0.35</v>
      </c>
      <c r="J65" s="25">
        <v>0.1</v>
      </c>
      <c r="K65" s="25">
        <v>2.1000000000000001E-2</v>
      </c>
      <c r="L65" s="25">
        <v>0.1065</v>
      </c>
      <c r="M65" s="25">
        <v>0.18</v>
      </c>
      <c r="N65" s="24">
        <v>909.74</v>
      </c>
      <c r="O65" s="24">
        <v>214.5</v>
      </c>
      <c r="P65" s="24">
        <f t="shared" si="2"/>
        <v>54503.441999999995</v>
      </c>
      <c r="Q65" s="24">
        <f t="shared" si="3"/>
        <v>45004.270680000009</v>
      </c>
      <c r="R65" s="24">
        <f t="shared" si="4"/>
        <v>3270.2065200000002</v>
      </c>
      <c r="S65" s="24">
        <f t="shared" si="5"/>
        <v>16584.618780000001</v>
      </c>
      <c r="T65" s="24">
        <f t="shared" si="6"/>
        <v>336842.55851219513</v>
      </c>
      <c r="U65" s="24">
        <f t="shared" si="22"/>
        <v>60631.660532195121</v>
      </c>
      <c r="V65" s="24">
        <v>2500</v>
      </c>
      <c r="W65" s="24">
        <v>2500</v>
      </c>
      <c r="X65" s="24">
        <v>680</v>
      </c>
      <c r="Y65" s="24">
        <v>0</v>
      </c>
      <c r="Z65" s="24">
        <f t="shared" si="23"/>
        <v>342522.55851219513</v>
      </c>
      <c r="AA65" s="26">
        <f t="shared" si="7"/>
        <v>0.65928685232676121</v>
      </c>
      <c r="AB65" s="27">
        <f t="shared" si="8"/>
        <v>85.211017014388489</v>
      </c>
      <c r="AC65" s="28">
        <v>0.06</v>
      </c>
      <c r="AD65" s="48">
        <v>0.05</v>
      </c>
      <c r="AE65" s="48">
        <v>0</v>
      </c>
      <c r="AF65" s="28">
        <v>0.12</v>
      </c>
      <c r="AG65" s="29">
        <v>0.2</v>
      </c>
      <c r="AH65" s="30">
        <f t="shared" si="9"/>
        <v>154.93333998873555</v>
      </c>
      <c r="AI65" s="31">
        <v>1.8182286005457426</v>
      </c>
      <c r="AJ65" s="51">
        <v>0.22001497404894396</v>
      </c>
      <c r="AK65" s="32">
        <f t="shared" si="10"/>
        <v>34.087654776937867</v>
      </c>
      <c r="AL65" s="33">
        <f t="shared" si="11"/>
        <v>181.30581254574338</v>
      </c>
      <c r="AM65" s="34">
        <v>2.1277236384204001</v>
      </c>
      <c r="AN65" s="51">
        <v>0.22001497404894396</v>
      </c>
      <c r="AO65" s="35">
        <f t="shared" si="12"/>
        <v>39.889993642174431</v>
      </c>
      <c r="AP65" s="36">
        <f t="shared" si="13"/>
        <v>0.1</v>
      </c>
      <c r="AR65" s="13"/>
    </row>
    <row r="66" spans="1:44" s="9" customFormat="1" ht="21" x14ac:dyDescent="0.3">
      <c r="A66" s="8">
        <v>62</v>
      </c>
      <c r="B66" s="54">
        <v>9.51</v>
      </c>
      <c r="C66" s="52" t="s">
        <v>19</v>
      </c>
      <c r="D66" s="23">
        <f t="shared" si="0"/>
        <v>5.4</v>
      </c>
      <c r="E66" s="24">
        <v>2780</v>
      </c>
      <c r="F66" s="24">
        <v>2400</v>
      </c>
      <c r="G66" s="24">
        <v>0</v>
      </c>
      <c r="H66" s="24">
        <f t="shared" si="1"/>
        <v>28837.8</v>
      </c>
      <c r="I66" s="25">
        <v>0.35</v>
      </c>
      <c r="J66" s="25">
        <v>0.1</v>
      </c>
      <c r="K66" s="25">
        <v>2.1000000000000001E-2</v>
      </c>
      <c r="L66" s="25">
        <v>0.1065</v>
      </c>
      <c r="M66" s="25">
        <v>0.18</v>
      </c>
      <c r="N66" s="24">
        <v>909.74</v>
      </c>
      <c r="O66" s="24">
        <v>214.5</v>
      </c>
      <c r="P66" s="24">
        <f t="shared" si="2"/>
        <v>54503.441999999995</v>
      </c>
      <c r="Q66" s="24">
        <f t="shared" si="3"/>
        <v>45004.270680000009</v>
      </c>
      <c r="R66" s="24">
        <f t="shared" si="4"/>
        <v>3270.2065200000002</v>
      </c>
      <c r="S66" s="24">
        <f t="shared" si="5"/>
        <v>16584.618780000001</v>
      </c>
      <c r="T66" s="24">
        <f t="shared" si="6"/>
        <v>336842.55851219513</v>
      </c>
      <c r="U66" s="24">
        <f t="shared" si="22"/>
        <v>60631.660532195121</v>
      </c>
      <c r="V66" s="24">
        <v>2500</v>
      </c>
      <c r="W66" s="24">
        <v>2500</v>
      </c>
      <c r="X66" s="24">
        <v>680</v>
      </c>
      <c r="Y66" s="24">
        <v>0</v>
      </c>
      <c r="Z66" s="24">
        <f t="shared" si="23"/>
        <v>342522.55851219513</v>
      </c>
      <c r="AA66" s="26">
        <f t="shared" si="7"/>
        <v>0.65928685232676121</v>
      </c>
      <c r="AB66" s="27">
        <f t="shared" si="8"/>
        <v>85.211017014388489</v>
      </c>
      <c r="AC66" s="28">
        <v>0.06</v>
      </c>
      <c r="AD66" s="48">
        <v>0.05</v>
      </c>
      <c r="AE66" s="48">
        <v>0</v>
      </c>
      <c r="AF66" s="28">
        <v>0.12</v>
      </c>
      <c r="AG66" s="29">
        <v>0.2</v>
      </c>
      <c r="AH66" s="30">
        <f t="shared" si="9"/>
        <v>154.93333998873555</v>
      </c>
      <c r="AI66" s="31">
        <v>1.8182286005457426</v>
      </c>
      <c r="AJ66" s="51">
        <v>0.22001497404894396</v>
      </c>
      <c r="AK66" s="32">
        <f t="shared" si="10"/>
        <v>34.087654776937867</v>
      </c>
      <c r="AL66" s="33">
        <f t="shared" si="11"/>
        <v>181.30581254574338</v>
      </c>
      <c r="AM66" s="34">
        <v>2.1277236384204001</v>
      </c>
      <c r="AN66" s="51">
        <v>0.22001497404894396</v>
      </c>
      <c r="AO66" s="35">
        <f t="shared" si="12"/>
        <v>39.889993642174431</v>
      </c>
      <c r="AP66" s="36">
        <f t="shared" si="13"/>
        <v>0.1</v>
      </c>
      <c r="AR66" s="13"/>
    </row>
    <row r="67" spans="1:44" s="9" customFormat="1" ht="21" x14ac:dyDescent="0.3">
      <c r="A67" s="8">
        <v>63</v>
      </c>
      <c r="B67" s="54">
        <v>21.58</v>
      </c>
      <c r="C67" s="52" t="s">
        <v>19</v>
      </c>
      <c r="D67" s="23">
        <f t="shared" si="0"/>
        <v>5.4</v>
      </c>
      <c r="E67" s="24">
        <v>2780</v>
      </c>
      <c r="F67" s="24">
        <v>2400</v>
      </c>
      <c r="G67" s="24">
        <v>0</v>
      </c>
      <c r="H67" s="24">
        <f t="shared" si="1"/>
        <v>62392.399999999994</v>
      </c>
      <c r="I67" s="25">
        <v>0.35</v>
      </c>
      <c r="J67" s="25">
        <v>0.1</v>
      </c>
      <c r="K67" s="25">
        <v>2.1000000000000001E-2</v>
      </c>
      <c r="L67" s="25">
        <v>0.1065</v>
      </c>
      <c r="M67" s="25">
        <v>0.18</v>
      </c>
      <c r="N67" s="24">
        <v>909.74</v>
      </c>
      <c r="O67" s="24">
        <v>214.5</v>
      </c>
      <c r="P67" s="24">
        <f t="shared" si="2"/>
        <v>117921.63599999998</v>
      </c>
      <c r="Q67" s="24">
        <f t="shared" si="3"/>
        <v>97369.579440000001</v>
      </c>
      <c r="R67" s="24">
        <f t="shared" si="4"/>
        <v>7075.2981599999994</v>
      </c>
      <c r="S67" s="24">
        <f t="shared" si="5"/>
        <v>35881.869239999993</v>
      </c>
      <c r="T67" s="24">
        <f t="shared" si="6"/>
        <v>727184.85712195106</v>
      </c>
      <c r="U67" s="24">
        <f t="shared" si="22"/>
        <v>130893.27428195119</v>
      </c>
      <c r="V67" s="24">
        <v>2500</v>
      </c>
      <c r="W67" s="24">
        <v>2500</v>
      </c>
      <c r="X67" s="24">
        <v>680</v>
      </c>
      <c r="Y67" s="24">
        <v>0</v>
      </c>
      <c r="Z67" s="24">
        <f t="shared" si="23"/>
        <v>732864.85712195106</v>
      </c>
      <c r="AA67" s="26">
        <f t="shared" si="7"/>
        <v>0.55761088811990223</v>
      </c>
      <c r="AB67" s="27">
        <f t="shared" si="8"/>
        <v>181.51151201438844</v>
      </c>
      <c r="AC67" s="28">
        <v>0.06</v>
      </c>
      <c r="AD67" s="48">
        <v>0.05</v>
      </c>
      <c r="AE67" s="48">
        <v>0</v>
      </c>
      <c r="AF67" s="28">
        <v>0.12</v>
      </c>
      <c r="AG67" s="29">
        <v>0.2</v>
      </c>
      <c r="AH67" s="30">
        <f t="shared" si="9"/>
        <v>330.02991617910243</v>
      </c>
      <c r="AI67" s="31">
        <v>1.8182286005457426</v>
      </c>
      <c r="AJ67" s="51">
        <v>0.22001497404894396</v>
      </c>
      <c r="AK67" s="32">
        <f t="shared" si="10"/>
        <v>72.611523443520369</v>
      </c>
      <c r="AL67" s="33">
        <f t="shared" si="11"/>
        <v>386.20701084483272</v>
      </c>
      <c r="AM67" s="34">
        <v>2.1277236384204001</v>
      </c>
      <c r="AN67" s="51">
        <v>0.22001497404894396</v>
      </c>
      <c r="AO67" s="35">
        <f t="shared" si="12"/>
        <v>84.971325468546084</v>
      </c>
      <c r="AP67" s="36">
        <f t="shared" si="13"/>
        <v>0.1</v>
      </c>
      <c r="AR67" s="13"/>
    </row>
    <row r="68" spans="1:44" s="9" customFormat="1" ht="21" x14ac:dyDescent="0.3">
      <c r="A68" s="8">
        <v>64</v>
      </c>
      <c r="B68" s="54">
        <v>21.07</v>
      </c>
      <c r="C68" s="52" t="s">
        <v>19</v>
      </c>
      <c r="D68" s="23">
        <f t="shared" ref="D68:D70" si="24">IF(C68="USD",$D$2,$D$1)</f>
        <v>5.4</v>
      </c>
      <c r="E68" s="24">
        <v>2780</v>
      </c>
      <c r="F68" s="24">
        <v>2400</v>
      </c>
      <c r="G68" s="24">
        <v>0</v>
      </c>
      <c r="H68" s="24">
        <f t="shared" ref="H68:H70" si="25">(B68*E68)+F68</f>
        <v>60974.6</v>
      </c>
      <c r="I68" s="25">
        <v>0.35</v>
      </c>
      <c r="J68" s="25">
        <v>0.1</v>
      </c>
      <c r="K68" s="25">
        <v>2.1000000000000001E-2</v>
      </c>
      <c r="L68" s="25">
        <v>0.1065</v>
      </c>
      <c r="M68" s="25">
        <v>0.18</v>
      </c>
      <c r="N68" s="24">
        <v>909.74</v>
      </c>
      <c r="O68" s="24">
        <v>214.5</v>
      </c>
      <c r="P68" s="24">
        <f t="shared" ref="P68:P70" si="26">D68*H68*I68</f>
        <v>115241.99400000001</v>
      </c>
      <c r="Q68" s="24">
        <f t="shared" ref="Q68:Q70" si="27">(H68+P68)*D68*J68</f>
        <v>95156.960760000016</v>
      </c>
      <c r="R68" s="24">
        <f t="shared" ref="R68:R70" si="28">D68*H68*K68</f>
        <v>6914.5196400000013</v>
      </c>
      <c r="S68" s="24">
        <f t="shared" ref="S68:S70" si="29">D68*H68*L68</f>
        <v>35066.492460000001</v>
      </c>
      <c r="T68" s="24">
        <f t="shared" ref="T68:T70" si="30">((H68*D68)+N68+O68+P68+Q68+R68+S68)/(1-M68)</f>
        <v>710691.52056097554</v>
      </c>
      <c r="U68" s="24">
        <f t="shared" si="22"/>
        <v>127924.47370097559</v>
      </c>
      <c r="V68" s="24">
        <v>2500</v>
      </c>
      <c r="W68" s="24">
        <v>2500</v>
      </c>
      <c r="X68" s="24">
        <v>680</v>
      </c>
      <c r="Y68" s="24">
        <v>0</v>
      </c>
      <c r="Z68" s="24">
        <f t="shared" si="23"/>
        <v>716371.52056097554</v>
      </c>
      <c r="AA68" s="26">
        <f t="shared" ref="AA68:AA70" si="31">(AB68/(D68*B68))-1</f>
        <v>0.55954997463822931</v>
      </c>
      <c r="AB68" s="27">
        <f t="shared" si="8"/>
        <v>177.44247701438846</v>
      </c>
      <c r="AC68" s="28">
        <v>0.06</v>
      </c>
      <c r="AD68" s="48">
        <v>0.05</v>
      </c>
      <c r="AE68" s="48">
        <v>0</v>
      </c>
      <c r="AF68" s="28">
        <v>0.12</v>
      </c>
      <c r="AG68" s="29">
        <v>0.2</v>
      </c>
      <c r="AH68" s="30">
        <f t="shared" si="9"/>
        <v>322.63146929781931</v>
      </c>
      <c r="AI68" s="31">
        <v>1.8182286005457426</v>
      </c>
      <c r="AJ68" s="51">
        <v>0.22001497404894396</v>
      </c>
      <c r="AK68" s="32">
        <f t="shared" ref="AK68:AK70" si="32">AH68*AJ68</f>
        <v>70.983754344932379</v>
      </c>
      <c r="AL68" s="33">
        <f t="shared" si="11"/>
        <v>377.54921373360361</v>
      </c>
      <c r="AM68" s="34">
        <v>2.1277236384204001</v>
      </c>
      <c r="AN68" s="51">
        <v>0.22001497404894396</v>
      </c>
      <c r="AO68" s="35">
        <f t="shared" ref="AO68:AO70" si="33">AL68*AN68</f>
        <v>83.066480461797994</v>
      </c>
      <c r="AP68" s="36">
        <f t="shared" ref="AP68:AP70" si="34">J68</f>
        <v>0.1</v>
      </c>
      <c r="AR68" s="13"/>
    </row>
    <row r="69" spans="1:44" s="9" customFormat="1" ht="21" x14ac:dyDescent="0.3">
      <c r="A69" s="8">
        <v>65</v>
      </c>
      <c r="B69" s="54">
        <v>8.8743200000000009</v>
      </c>
      <c r="C69" s="52" t="s">
        <v>19</v>
      </c>
      <c r="D69" s="23">
        <f t="shared" si="24"/>
        <v>5.4</v>
      </c>
      <c r="E69" s="24">
        <v>2780</v>
      </c>
      <c r="F69" s="24">
        <v>2400</v>
      </c>
      <c r="G69" s="24">
        <v>0</v>
      </c>
      <c r="H69" s="24">
        <f t="shared" si="25"/>
        <v>27070.609600000003</v>
      </c>
      <c r="I69" s="25">
        <v>0.35</v>
      </c>
      <c r="J69" s="25">
        <v>0.1</v>
      </c>
      <c r="K69" s="25">
        <v>2.1000000000000001E-2</v>
      </c>
      <c r="L69" s="25">
        <v>0.1065</v>
      </c>
      <c r="M69" s="25">
        <v>0.18</v>
      </c>
      <c r="N69" s="24">
        <v>909.74</v>
      </c>
      <c r="O69" s="24">
        <v>214.5</v>
      </c>
      <c r="P69" s="24">
        <f t="shared" si="26"/>
        <v>51163.452144000003</v>
      </c>
      <c r="Q69" s="24">
        <f t="shared" si="27"/>
        <v>42246.393341760006</v>
      </c>
      <c r="R69" s="24">
        <f t="shared" si="28"/>
        <v>3069.8071286400004</v>
      </c>
      <c r="S69" s="24">
        <f t="shared" si="29"/>
        <v>15568.307580960001</v>
      </c>
      <c r="T69" s="24">
        <f t="shared" si="30"/>
        <v>316284.74638458539</v>
      </c>
      <c r="U69" s="24">
        <f t="shared" si="22"/>
        <v>56931.254349225368</v>
      </c>
      <c r="V69" s="24">
        <v>2500</v>
      </c>
      <c r="W69" s="24">
        <v>2500</v>
      </c>
      <c r="X69" s="24">
        <v>680</v>
      </c>
      <c r="Y69" s="24">
        <v>0</v>
      </c>
      <c r="Z69" s="24">
        <f t="shared" si="23"/>
        <v>321964.74638458539</v>
      </c>
      <c r="AA69" s="26">
        <f t="shared" si="31"/>
        <v>0.67230849976420637</v>
      </c>
      <c r="AB69" s="27">
        <f t="shared" ref="AB69:AB70" si="35">((T69-Q69-U69)+V69+W69+X69+Y69)/E69</f>
        <v>80.139244134388477</v>
      </c>
      <c r="AC69" s="28">
        <v>0.06</v>
      </c>
      <c r="AD69" s="48">
        <v>0.05</v>
      </c>
      <c r="AE69" s="48">
        <v>0</v>
      </c>
      <c r="AF69" s="28">
        <v>0.12</v>
      </c>
      <c r="AG69" s="29">
        <v>0.2</v>
      </c>
      <c r="AH69" s="30">
        <f t="shared" ref="AH69:AH70" si="36">AB69/(1-AC69-AD69-AE69-AF69-AJ69)</f>
        <v>145.71168368776679</v>
      </c>
      <c r="AI69" s="31">
        <v>1.8182286005457426</v>
      </c>
      <c r="AJ69" s="51">
        <v>0.22001497404894396</v>
      </c>
      <c r="AK69" s="32">
        <f t="shared" si="32"/>
        <v>32.058752305191945</v>
      </c>
      <c r="AL69" s="33">
        <f t="shared" ref="AL69:AL70" si="37">AB69/(1-AC69-AD69-AE69-AG69-AN69)</f>
        <v>170.5144626091431</v>
      </c>
      <c r="AM69" s="34">
        <v>2.1277236384204001</v>
      </c>
      <c r="AN69" s="51">
        <v>0.22001497404894396</v>
      </c>
      <c r="AO69" s="35">
        <f t="shared" si="33"/>
        <v>37.515735065920246</v>
      </c>
      <c r="AP69" s="36">
        <f t="shared" si="34"/>
        <v>0.1</v>
      </c>
      <c r="AR69" s="13"/>
    </row>
    <row r="70" spans="1:44" s="9" customFormat="1" ht="21.6" thickBot="1" x14ac:dyDescent="0.35">
      <c r="A70" s="8">
        <v>66</v>
      </c>
      <c r="B70" s="55">
        <v>11.7944</v>
      </c>
      <c r="C70" s="53" t="s">
        <v>19</v>
      </c>
      <c r="D70" s="37">
        <f t="shared" si="24"/>
        <v>5.4</v>
      </c>
      <c r="E70" s="38">
        <v>2926</v>
      </c>
      <c r="F70" s="38">
        <v>2400</v>
      </c>
      <c r="G70" s="38">
        <v>0</v>
      </c>
      <c r="H70" s="38">
        <f t="shared" si="25"/>
        <v>36910.414400000001</v>
      </c>
      <c r="I70" s="39">
        <v>0.35</v>
      </c>
      <c r="J70" s="39">
        <v>0.1</v>
      </c>
      <c r="K70" s="39">
        <v>2.1000000000000001E-2</v>
      </c>
      <c r="L70" s="39">
        <v>0.1065</v>
      </c>
      <c r="M70" s="39">
        <v>0.18</v>
      </c>
      <c r="N70" s="38">
        <v>909.74</v>
      </c>
      <c r="O70" s="38">
        <v>214.5</v>
      </c>
      <c r="P70" s="38">
        <f t="shared" si="26"/>
        <v>69760.683216000005</v>
      </c>
      <c r="Q70" s="38">
        <f t="shared" si="27"/>
        <v>57602.392712640009</v>
      </c>
      <c r="R70" s="38">
        <f t="shared" si="28"/>
        <v>4185.6409929600004</v>
      </c>
      <c r="S70" s="38">
        <f t="shared" si="29"/>
        <v>21227.179321440002</v>
      </c>
      <c r="T70" s="38">
        <f t="shared" si="30"/>
        <v>430751.67561346339</v>
      </c>
      <c r="U70" s="38">
        <f t="shared" si="22"/>
        <v>77535.301610423412</v>
      </c>
      <c r="V70" s="38">
        <v>2500</v>
      </c>
      <c r="W70" s="38">
        <v>2500</v>
      </c>
      <c r="X70" s="38">
        <v>680</v>
      </c>
      <c r="Y70" s="38">
        <v>0</v>
      </c>
      <c r="Z70" s="38">
        <f t="shared" si="23"/>
        <v>436431.67561346339</v>
      </c>
      <c r="AA70" s="40">
        <f t="shared" si="31"/>
        <v>0.61676359703302897</v>
      </c>
      <c r="AB70" s="27">
        <f t="shared" si="35"/>
        <v>102.97128547177033</v>
      </c>
      <c r="AC70" s="41">
        <v>0.06</v>
      </c>
      <c r="AD70" s="50">
        <v>0.05</v>
      </c>
      <c r="AE70" s="50">
        <v>0</v>
      </c>
      <c r="AF70" s="41">
        <v>0.12</v>
      </c>
      <c r="AG70" s="42">
        <v>0.2</v>
      </c>
      <c r="AH70" s="30">
        <f t="shared" si="36"/>
        <v>187.22561635875141</v>
      </c>
      <c r="AI70" s="43">
        <v>1.8182286005457426</v>
      </c>
      <c r="AJ70" s="51">
        <v>0.22001497404894396</v>
      </c>
      <c r="AK70" s="44">
        <f t="shared" si="32"/>
        <v>41.19243912446823</v>
      </c>
      <c r="AL70" s="33">
        <f t="shared" si="37"/>
        <v>219.09482171990246</v>
      </c>
      <c r="AM70" s="45">
        <v>2.1277236384204001</v>
      </c>
      <c r="AN70" s="51">
        <v>0.22001497404894396</v>
      </c>
      <c r="AO70" s="46">
        <f t="shared" si="33"/>
        <v>48.204141514962345</v>
      </c>
      <c r="AP70" s="47">
        <f t="shared" si="34"/>
        <v>0.1</v>
      </c>
      <c r="AR70" s="13"/>
    </row>
    <row r="187" spans="2:41" s="2" customFormat="1" x14ac:dyDescent="0.3"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11"/>
      <c r="AC187" s="4"/>
      <c r="AD187" s="4"/>
      <c r="AE187" s="4"/>
      <c r="AF187" s="4"/>
      <c r="AG187" s="4"/>
      <c r="AH187" s="7"/>
      <c r="AI187" s="7"/>
      <c r="AJ187" s="4"/>
      <c r="AK187" s="4"/>
      <c r="AL187" s="7"/>
      <c r="AM187" s="7"/>
      <c r="AN187" s="4"/>
      <c r="AO187" s="4"/>
    </row>
    <row r="188" spans="2:41" s="2" customFormat="1" x14ac:dyDescent="0.3"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11"/>
      <c r="AC188" s="4"/>
      <c r="AD188" s="4"/>
      <c r="AE188" s="4"/>
      <c r="AF188" s="4"/>
      <c r="AG188" s="4"/>
      <c r="AH188" s="7"/>
      <c r="AI188" s="7"/>
      <c r="AJ188" s="4"/>
      <c r="AK188" s="4"/>
      <c r="AL188" s="7"/>
      <c r="AM188" s="7"/>
      <c r="AN188" s="4"/>
      <c r="AO188" s="4"/>
    </row>
    <row r="189" spans="2:41" s="2" customFormat="1" x14ac:dyDescent="0.3"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11"/>
      <c r="AC189" s="4"/>
      <c r="AD189" s="4"/>
      <c r="AE189" s="4"/>
      <c r="AF189" s="4"/>
      <c r="AG189" s="4"/>
      <c r="AH189" s="7"/>
      <c r="AI189" s="7"/>
      <c r="AJ189" s="4"/>
      <c r="AK189" s="4"/>
      <c r="AL189" s="7"/>
      <c r="AM189" s="7"/>
      <c r="AN189" s="4"/>
      <c r="AO189" s="4"/>
    </row>
    <row r="190" spans="2:41" s="2" customFormat="1" x14ac:dyDescent="0.3"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11"/>
      <c r="AC190" s="4"/>
      <c r="AD190" s="4"/>
      <c r="AE190" s="4"/>
      <c r="AF190" s="4"/>
      <c r="AG190" s="4"/>
      <c r="AH190" s="7"/>
      <c r="AI190" s="7"/>
      <c r="AJ190" s="4"/>
      <c r="AK190" s="4"/>
      <c r="AL190" s="7"/>
      <c r="AM190" s="7"/>
      <c r="AN190" s="4"/>
      <c r="AO190" s="4"/>
    </row>
    <row r="191" spans="2:41" s="2" customFormat="1" x14ac:dyDescent="0.3"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11"/>
      <c r="AC191" s="4"/>
      <c r="AD191" s="4"/>
      <c r="AE191" s="4"/>
      <c r="AF191" s="4"/>
      <c r="AG191" s="4"/>
      <c r="AH191" s="7"/>
      <c r="AI191" s="7"/>
      <c r="AJ191" s="4"/>
      <c r="AK191" s="4"/>
      <c r="AL191" s="7"/>
      <c r="AM191" s="7"/>
      <c r="AN191" s="4"/>
      <c r="AO191" s="4"/>
    </row>
    <row r="192" spans="2:41" s="2" customFormat="1" x14ac:dyDescent="0.3"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11"/>
      <c r="AC192" s="4"/>
      <c r="AD192" s="4"/>
      <c r="AE192" s="4"/>
      <c r="AF192" s="4"/>
      <c r="AG192" s="4"/>
      <c r="AH192" s="7"/>
      <c r="AI192" s="7"/>
      <c r="AJ192" s="4"/>
      <c r="AK192" s="4"/>
      <c r="AL192" s="7"/>
      <c r="AM192" s="7"/>
      <c r="AN192" s="4"/>
      <c r="AO192" s="4"/>
    </row>
    <row r="193" spans="2:41" s="2" customFormat="1" x14ac:dyDescent="0.3"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11"/>
      <c r="AC193" s="4"/>
      <c r="AD193" s="4"/>
      <c r="AE193" s="4"/>
      <c r="AF193" s="4"/>
      <c r="AG193" s="4"/>
      <c r="AH193" s="7"/>
      <c r="AI193" s="7"/>
      <c r="AJ193" s="4"/>
      <c r="AK193" s="4"/>
      <c r="AL193" s="7"/>
      <c r="AM193" s="7"/>
      <c r="AN193" s="4"/>
      <c r="AO193" s="4"/>
    </row>
    <row r="194" spans="2:41" s="2" customFormat="1" x14ac:dyDescent="0.3"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11"/>
      <c r="AC194" s="4"/>
      <c r="AD194" s="4"/>
      <c r="AE194" s="4"/>
      <c r="AF194" s="4"/>
      <c r="AG194" s="4"/>
      <c r="AH194" s="7"/>
      <c r="AI194" s="7"/>
      <c r="AJ194" s="4"/>
      <c r="AK194" s="4"/>
      <c r="AL194" s="7"/>
      <c r="AM194" s="7"/>
      <c r="AN194" s="4"/>
      <c r="AO194" s="4"/>
    </row>
    <row r="195" spans="2:41" s="2" customFormat="1" x14ac:dyDescent="0.3"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11"/>
      <c r="AC195" s="4"/>
      <c r="AD195" s="4"/>
      <c r="AE195" s="4"/>
      <c r="AF195" s="4"/>
      <c r="AG195" s="4"/>
      <c r="AH195" s="7"/>
      <c r="AI195" s="7"/>
      <c r="AJ195" s="4"/>
      <c r="AK195" s="4"/>
      <c r="AL195" s="7"/>
      <c r="AM195" s="7"/>
      <c r="AN195" s="4"/>
      <c r="AO195" s="4"/>
    </row>
    <row r="196" spans="2:41" s="2" customFormat="1" x14ac:dyDescent="0.3"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11"/>
      <c r="AC196" s="4"/>
      <c r="AD196" s="4"/>
      <c r="AE196" s="4"/>
      <c r="AF196" s="4"/>
      <c r="AG196" s="4"/>
      <c r="AH196" s="7"/>
      <c r="AI196" s="7"/>
      <c r="AJ196" s="4"/>
      <c r="AK196" s="4"/>
      <c r="AL196" s="7"/>
      <c r="AM196" s="7"/>
      <c r="AN196" s="4"/>
      <c r="AO196" s="4"/>
    </row>
    <row r="197" spans="2:41" s="2" customFormat="1" x14ac:dyDescent="0.3">
      <c r="C197" s="1"/>
      <c r="AB197" s="12"/>
      <c r="AH197" s="3"/>
      <c r="AI197" s="3"/>
      <c r="AL197" s="3"/>
      <c r="AM197" s="3"/>
    </row>
    <row r="198" spans="2:41" s="2" customFormat="1" x14ac:dyDescent="0.3">
      <c r="C198" s="1"/>
      <c r="AB198" s="12"/>
      <c r="AH198" s="3"/>
      <c r="AI198" s="3"/>
      <c r="AL198" s="3"/>
      <c r="AM198" s="3"/>
    </row>
    <row r="199" spans="2:41" s="2" customFormat="1" x14ac:dyDescent="0.3">
      <c r="C199" s="1"/>
      <c r="AB199" s="12"/>
      <c r="AH199" s="3"/>
      <c r="AI199" s="3"/>
      <c r="AL199" s="3"/>
      <c r="AM199" s="3"/>
    </row>
    <row r="200" spans="2:41" s="2" customFormat="1" x14ac:dyDescent="0.3">
      <c r="C200" s="1"/>
      <c r="AB200" s="12"/>
      <c r="AH200" s="3"/>
      <c r="AI200" s="3"/>
      <c r="AL200" s="3"/>
      <c r="AM200" s="3"/>
    </row>
    <row r="201" spans="2:41" s="2" customFormat="1" x14ac:dyDescent="0.3">
      <c r="C201" s="1"/>
      <c r="AB201" s="12"/>
      <c r="AH201" s="3"/>
      <c r="AI201" s="3"/>
      <c r="AL201" s="3"/>
      <c r="AM201" s="3"/>
    </row>
    <row r="202" spans="2:41" s="2" customFormat="1" x14ac:dyDescent="0.3">
      <c r="C202" s="1"/>
      <c r="AB202" s="12"/>
      <c r="AH202" s="3"/>
      <c r="AI202" s="3"/>
      <c r="AL202" s="3"/>
      <c r="AM202" s="3"/>
    </row>
    <row r="203" spans="2:41" s="2" customFormat="1" x14ac:dyDescent="0.3">
      <c r="C203" s="1"/>
      <c r="AB203" s="12"/>
      <c r="AH203" s="3"/>
      <c r="AI203" s="3"/>
      <c r="AL203" s="3"/>
      <c r="AM203" s="3"/>
    </row>
    <row r="204" spans="2:41" s="2" customFormat="1" x14ac:dyDescent="0.3">
      <c r="C204" s="1"/>
      <c r="AB204" s="12"/>
      <c r="AH204" s="3"/>
      <c r="AI204" s="3"/>
      <c r="AL204" s="3"/>
      <c r="AM204" s="3"/>
    </row>
    <row r="205" spans="2:41" s="2" customFormat="1" x14ac:dyDescent="0.3">
      <c r="C205" s="1"/>
      <c r="AB205" s="12"/>
      <c r="AH205" s="3"/>
      <c r="AI205" s="3"/>
      <c r="AL205" s="3"/>
      <c r="AM205" s="3"/>
    </row>
    <row r="206" spans="2:41" s="2" customFormat="1" x14ac:dyDescent="0.3">
      <c r="C206" s="1"/>
      <c r="AB206" s="12"/>
      <c r="AH206" s="3"/>
      <c r="AI206" s="3"/>
      <c r="AL206" s="3"/>
      <c r="AM206" s="3"/>
    </row>
    <row r="207" spans="2:41" s="2" customFormat="1" x14ac:dyDescent="0.3">
      <c r="C207" s="1"/>
      <c r="AB207" s="12"/>
      <c r="AH207" s="3"/>
      <c r="AI207" s="3"/>
      <c r="AL207" s="3"/>
      <c r="AM207" s="3"/>
    </row>
    <row r="208" spans="2:41" s="2" customFormat="1" x14ac:dyDescent="0.3">
      <c r="C208" s="1"/>
      <c r="AB208" s="12"/>
      <c r="AH208" s="3"/>
      <c r="AI208" s="3"/>
      <c r="AL208" s="3"/>
      <c r="AM208" s="3"/>
    </row>
    <row r="209" spans="3:39" s="2" customFormat="1" x14ac:dyDescent="0.3">
      <c r="C209" s="1"/>
      <c r="AB209" s="12"/>
      <c r="AH209" s="3"/>
      <c r="AI209" s="3"/>
      <c r="AL209" s="3"/>
      <c r="AM209" s="3"/>
    </row>
    <row r="210" spans="3:39" s="2" customFormat="1" x14ac:dyDescent="0.3">
      <c r="C210" s="1"/>
      <c r="AB210" s="12"/>
      <c r="AH210" s="3"/>
      <c r="AI210" s="3"/>
      <c r="AL210" s="3"/>
      <c r="AM210" s="3"/>
    </row>
    <row r="211" spans="3:39" s="2" customFormat="1" x14ac:dyDescent="0.3">
      <c r="C211" s="1"/>
      <c r="AB211" s="12"/>
      <c r="AH211" s="3"/>
      <c r="AI211" s="3"/>
      <c r="AL211" s="3"/>
      <c r="AM211" s="3"/>
    </row>
    <row r="212" spans="3:39" s="2" customFormat="1" x14ac:dyDescent="0.3">
      <c r="C212" s="1"/>
      <c r="AB212" s="12"/>
      <c r="AH212" s="3"/>
      <c r="AI212" s="3"/>
      <c r="AL212" s="3"/>
      <c r="AM212" s="3"/>
    </row>
    <row r="213" spans="3:39" s="2" customFormat="1" x14ac:dyDescent="0.3">
      <c r="C213" s="1"/>
      <c r="AB213" s="12"/>
      <c r="AH213" s="3"/>
      <c r="AI213" s="3"/>
      <c r="AL213" s="3"/>
      <c r="AM213" s="3"/>
    </row>
    <row r="214" spans="3:39" s="2" customFormat="1" x14ac:dyDescent="0.3">
      <c r="C214" s="1"/>
      <c r="AB214" s="12"/>
      <c r="AH214" s="3"/>
      <c r="AI214" s="3"/>
      <c r="AL214" s="3"/>
      <c r="AM214" s="3"/>
    </row>
    <row r="215" spans="3:39" s="2" customFormat="1" x14ac:dyDescent="0.3">
      <c r="C215" s="1"/>
      <c r="AB215" s="12"/>
      <c r="AH215" s="3"/>
      <c r="AI215" s="3"/>
      <c r="AL215" s="3"/>
      <c r="AM215" s="3"/>
    </row>
    <row r="216" spans="3:39" s="2" customFormat="1" x14ac:dyDescent="0.3">
      <c r="C216" s="1"/>
      <c r="AB216" s="12"/>
      <c r="AH216" s="3"/>
      <c r="AI216" s="3"/>
      <c r="AL216" s="3"/>
      <c r="AM216" s="3"/>
    </row>
    <row r="217" spans="3:39" s="2" customFormat="1" x14ac:dyDescent="0.3">
      <c r="C217" s="1"/>
      <c r="AB217" s="12"/>
      <c r="AH217" s="3"/>
      <c r="AI217" s="3"/>
      <c r="AL217" s="3"/>
      <c r="AM217" s="3"/>
    </row>
    <row r="218" spans="3:39" s="2" customFormat="1" x14ac:dyDescent="0.3">
      <c r="C218" s="1"/>
      <c r="AB218" s="12"/>
      <c r="AH218" s="3"/>
      <c r="AI218" s="3"/>
      <c r="AL218" s="3"/>
      <c r="AM218" s="3"/>
    </row>
    <row r="219" spans="3:39" s="2" customFormat="1" x14ac:dyDescent="0.3">
      <c r="C219" s="1"/>
      <c r="AB219" s="12"/>
      <c r="AH219" s="3"/>
      <c r="AI219" s="3"/>
      <c r="AL219" s="3"/>
      <c r="AM219" s="3"/>
    </row>
    <row r="220" spans="3:39" s="2" customFormat="1" x14ac:dyDescent="0.3">
      <c r="C220" s="1"/>
      <c r="AB220" s="12"/>
      <c r="AH220" s="3"/>
      <c r="AI220" s="3"/>
      <c r="AL220" s="3"/>
      <c r="AM220" s="3"/>
    </row>
    <row r="221" spans="3:39" s="2" customFormat="1" x14ac:dyDescent="0.3">
      <c r="C221" s="1"/>
      <c r="AB221" s="12"/>
      <c r="AH221" s="3"/>
      <c r="AI221" s="3"/>
      <c r="AL221" s="3"/>
      <c r="AM221" s="3"/>
    </row>
    <row r="222" spans="3:39" s="2" customFormat="1" x14ac:dyDescent="0.3">
      <c r="C222" s="1"/>
      <c r="AB222" s="12"/>
      <c r="AH222" s="3"/>
      <c r="AI222" s="3"/>
      <c r="AL222" s="3"/>
      <c r="AM222" s="3"/>
    </row>
    <row r="223" spans="3:39" s="2" customFormat="1" x14ac:dyDescent="0.3">
      <c r="C223" s="1"/>
      <c r="AB223" s="12"/>
      <c r="AH223" s="3"/>
      <c r="AI223" s="3"/>
      <c r="AL223" s="3"/>
      <c r="AM223" s="3"/>
    </row>
    <row r="224" spans="3:39" s="2" customFormat="1" x14ac:dyDescent="0.3">
      <c r="C224" s="1"/>
      <c r="AB224" s="12"/>
      <c r="AH224" s="3"/>
      <c r="AI224" s="3"/>
      <c r="AL224" s="3"/>
      <c r="AM224" s="3"/>
    </row>
    <row r="225" spans="3:39" s="2" customFormat="1" x14ac:dyDescent="0.3">
      <c r="C225" s="1"/>
      <c r="AB225" s="12"/>
      <c r="AH225" s="3"/>
      <c r="AI225" s="3"/>
      <c r="AL225" s="3"/>
      <c r="AM225" s="3"/>
    </row>
    <row r="226" spans="3:39" s="2" customFormat="1" x14ac:dyDescent="0.3">
      <c r="C226" s="1"/>
      <c r="AB226" s="12"/>
      <c r="AH226" s="3"/>
      <c r="AI226" s="3"/>
      <c r="AL226" s="3"/>
      <c r="AM226" s="3"/>
    </row>
    <row r="227" spans="3:39" s="2" customFormat="1" x14ac:dyDescent="0.3">
      <c r="C227" s="1"/>
      <c r="AB227" s="12"/>
      <c r="AH227" s="3"/>
      <c r="AI227" s="3"/>
      <c r="AL227" s="3"/>
      <c r="AM227" s="3"/>
    </row>
    <row r="228" spans="3:39" s="2" customFormat="1" x14ac:dyDescent="0.3">
      <c r="C228" s="1"/>
      <c r="AB228" s="12"/>
      <c r="AH228" s="3"/>
      <c r="AI228" s="3"/>
      <c r="AL228" s="3"/>
      <c r="AM228" s="3"/>
    </row>
    <row r="229" spans="3:39" s="2" customFormat="1" x14ac:dyDescent="0.3">
      <c r="C229" s="1"/>
      <c r="AB229" s="12"/>
      <c r="AH229" s="3"/>
      <c r="AI229" s="3"/>
      <c r="AL229" s="3"/>
      <c r="AM229" s="3"/>
    </row>
    <row r="230" spans="3:39" s="2" customFormat="1" x14ac:dyDescent="0.3">
      <c r="C230" s="1"/>
      <c r="AB230" s="12"/>
      <c r="AH230" s="3"/>
      <c r="AI230" s="3"/>
      <c r="AL230" s="3"/>
      <c r="AM230" s="3"/>
    </row>
    <row r="231" spans="3:39" s="2" customFormat="1" x14ac:dyDescent="0.3">
      <c r="C231" s="1"/>
      <c r="AB231" s="12"/>
      <c r="AH231" s="3"/>
      <c r="AI231" s="3"/>
      <c r="AL231" s="3"/>
      <c r="AM231" s="3"/>
    </row>
    <row r="232" spans="3:39" s="2" customFormat="1" x14ac:dyDescent="0.3">
      <c r="C232" s="1"/>
      <c r="AB232" s="12"/>
      <c r="AH232" s="3"/>
      <c r="AI232" s="3"/>
      <c r="AL232" s="3"/>
      <c r="AM232" s="3"/>
    </row>
    <row r="233" spans="3:39" s="2" customFormat="1" x14ac:dyDescent="0.3">
      <c r="C233" s="1"/>
      <c r="AB233" s="12"/>
      <c r="AH233" s="3"/>
      <c r="AI233" s="3"/>
      <c r="AL233" s="3"/>
      <c r="AM233" s="3"/>
    </row>
    <row r="234" spans="3:39" s="2" customFormat="1" x14ac:dyDescent="0.3">
      <c r="C234" s="1"/>
      <c r="AB234" s="12"/>
      <c r="AH234" s="3"/>
      <c r="AI234" s="3"/>
      <c r="AL234" s="3"/>
      <c r="AM234" s="3"/>
    </row>
    <row r="235" spans="3:39" s="2" customFormat="1" x14ac:dyDescent="0.3">
      <c r="C235" s="1"/>
      <c r="AB235" s="12"/>
      <c r="AH235" s="3"/>
      <c r="AI235" s="3"/>
      <c r="AL235" s="3"/>
      <c r="AM235" s="3"/>
    </row>
    <row r="236" spans="3:39" s="2" customFormat="1" x14ac:dyDescent="0.3">
      <c r="C236" s="1"/>
      <c r="AB236" s="12"/>
      <c r="AH236" s="3"/>
      <c r="AI236" s="3"/>
      <c r="AL236" s="3"/>
      <c r="AM236" s="3"/>
    </row>
    <row r="237" spans="3:39" s="2" customFormat="1" x14ac:dyDescent="0.3">
      <c r="C237" s="1"/>
      <c r="AB237" s="12"/>
      <c r="AH237" s="3"/>
      <c r="AI237" s="3"/>
      <c r="AL237" s="3"/>
      <c r="AM237" s="3"/>
    </row>
    <row r="238" spans="3:39" s="2" customFormat="1" x14ac:dyDescent="0.3">
      <c r="C238" s="1"/>
      <c r="AB238" s="12"/>
      <c r="AH238" s="3"/>
      <c r="AI238" s="3"/>
      <c r="AL238" s="3"/>
      <c r="AM238" s="3"/>
    </row>
    <row r="239" spans="3:39" s="2" customFormat="1" x14ac:dyDescent="0.3">
      <c r="C239" s="1"/>
      <c r="AB239" s="12"/>
      <c r="AH239" s="3"/>
      <c r="AI239" s="3"/>
      <c r="AL239" s="3"/>
      <c r="AM239" s="3"/>
    </row>
    <row r="240" spans="3:39" s="2" customFormat="1" x14ac:dyDescent="0.3">
      <c r="C240" s="1"/>
      <c r="AB240" s="12"/>
      <c r="AH240" s="3"/>
      <c r="AI240" s="3"/>
      <c r="AL240" s="3"/>
      <c r="AM240" s="3"/>
    </row>
    <row r="241" spans="3:39" s="2" customFormat="1" x14ac:dyDescent="0.3">
      <c r="C241" s="1"/>
      <c r="AB241" s="12"/>
      <c r="AH241" s="3"/>
      <c r="AI241" s="3"/>
      <c r="AL241" s="3"/>
      <c r="AM241" s="3"/>
    </row>
    <row r="242" spans="3:39" s="2" customFormat="1" x14ac:dyDescent="0.3">
      <c r="C242" s="1"/>
      <c r="AB242" s="12"/>
      <c r="AH242" s="3"/>
      <c r="AI242" s="3"/>
      <c r="AL242" s="3"/>
      <c r="AM242" s="3"/>
    </row>
    <row r="243" spans="3:39" s="2" customFormat="1" x14ac:dyDescent="0.3">
      <c r="C243" s="1"/>
      <c r="AB243" s="12"/>
      <c r="AH243" s="3"/>
      <c r="AI243" s="3"/>
      <c r="AL243" s="3"/>
      <c r="AM243" s="3"/>
    </row>
    <row r="244" spans="3:39" s="2" customFormat="1" x14ac:dyDescent="0.3">
      <c r="C244" s="1"/>
      <c r="AB244" s="12"/>
      <c r="AH244" s="3"/>
      <c r="AI244" s="3"/>
      <c r="AL244" s="3"/>
      <c r="AM244" s="3"/>
    </row>
    <row r="245" spans="3:39" s="2" customFormat="1" x14ac:dyDescent="0.3">
      <c r="C245" s="1"/>
      <c r="AB245" s="12"/>
      <c r="AH245" s="3"/>
      <c r="AI245" s="3"/>
      <c r="AL245" s="3"/>
      <c r="AM245" s="3"/>
    </row>
    <row r="246" spans="3:39" s="2" customFormat="1" x14ac:dyDescent="0.3">
      <c r="C246" s="1"/>
      <c r="AB246" s="12"/>
      <c r="AH246" s="3"/>
      <c r="AI246" s="3"/>
      <c r="AL246" s="3"/>
      <c r="AM246" s="3"/>
    </row>
    <row r="247" spans="3:39" s="2" customFormat="1" x14ac:dyDescent="0.3">
      <c r="C247" s="1"/>
      <c r="AB247" s="12"/>
      <c r="AH247" s="3"/>
      <c r="AI247" s="3"/>
      <c r="AL247" s="3"/>
      <c r="AM247" s="3"/>
    </row>
    <row r="248" spans="3:39" s="2" customFormat="1" x14ac:dyDescent="0.3">
      <c r="C248" s="1"/>
      <c r="AB248" s="12"/>
      <c r="AH248" s="3"/>
      <c r="AI248" s="3"/>
      <c r="AL248" s="3"/>
      <c r="AM248" s="3"/>
    </row>
    <row r="249" spans="3:39" s="2" customFormat="1" x14ac:dyDescent="0.3">
      <c r="C249" s="1"/>
      <c r="AB249" s="12"/>
      <c r="AH249" s="3"/>
      <c r="AI249" s="3"/>
      <c r="AL249" s="3"/>
      <c r="AM249" s="3"/>
    </row>
    <row r="250" spans="3:39" s="2" customFormat="1" x14ac:dyDescent="0.3">
      <c r="C250" s="1"/>
      <c r="AB250" s="12"/>
      <c r="AH250" s="3"/>
      <c r="AI250" s="3"/>
      <c r="AL250" s="3"/>
      <c r="AM250" s="3"/>
    </row>
    <row r="251" spans="3:39" s="2" customFormat="1" x14ac:dyDescent="0.3">
      <c r="C251" s="1"/>
      <c r="AB251" s="12"/>
      <c r="AH251" s="3"/>
      <c r="AI251" s="3"/>
      <c r="AL251" s="3"/>
      <c r="AM251" s="3"/>
    </row>
    <row r="252" spans="3:39" s="2" customFormat="1" x14ac:dyDescent="0.3">
      <c r="C252" s="1"/>
      <c r="AB252" s="12"/>
      <c r="AH252" s="3"/>
      <c r="AI252" s="3"/>
      <c r="AL252" s="3"/>
      <c r="AM252" s="3"/>
    </row>
    <row r="253" spans="3:39" s="2" customFormat="1" x14ac:dyDescent="0.3">
      <c r="C253" s="1"/>
      <c r="AB253" s="12"/>
      <c r="AH253" s="3"/>
      <c r="AI253" s="3"/>
      <c r="AL253" s="3"/>
      <c r="AM253" s="3"/>
    </row>
    <row r="254" spans="3:39" s="2" customFormat="1" x14ac:dyDescent="0.3">
      <c r="C254" s="1"/>
      <c r="AB254" s="12"/>
      <c r="AH254" s="3"/>
      <c r="AI254" s="3"/>
      <c r="AL254" s="3"/>
      <c r="AM254" s="3"/>
    </row>
    <row r="255" spans="3:39" s="2" customFormat="1" x14ac:dyDescent="0.3">
      <c r="C255" s="1"/>
      <c r="AB255" s="12"/>
      <c r="AH255" s="3"/>
      <c r="AI255" s="3"/>
      <c r="AL255" s="3"/>
      <c r="AM255" s="3"/>
    </row>
    <row r="256" spans="3:39" s="2" customFormat="1" x14ac:dyDescent="0.3">
      <c r="C256" s="1"/>
      <c r="AB256" s="12"/>
      <c r="AH256" s="3"/>
      <c r="AI256" s="3"/>
      <c r="AL256" s="3"/>
      <c r="AM256" s="3"/>
    </row>
    <row r="257" spans="3:39" s="2" customFormat="1" x14ac:dyDescent="0.3">
      <c r="C257" s="1"/>
      <c r="AB257" s="12"/>
      <c r="AH257" s="3"/>
      <c r="AI257" s="3"/>
      <c r="AL257" s="3"/>
      <c r="AM257" s="3"/>
    </row>
    <row r="258" spans="3:39" s="2" customFormat="1" x14ac:dyDescent="0.3">
      <c r="C258" s="1"/>
      <c r="AB258" s="12"/>
      <c r="AH258" s="3"/>
      <c r="AI258" s="3"/>
      <c r="AL258" s="3"/>
      <c r="AM258" s="3"/>
    </row>
    <row r="259" spans="3:39" s="2" customFormat="1" x14ac:dyDescent="0.3">
      <c r="C259" s="1"/>
      <c r="AB259" s="12"/>
      <c r="AH259" s="3"/>
      <c r="AI259" s="3"/>
      <c r="AL259" s="3"/>
      <c r="AM259" s="3"/>
    </row>
    <row r="260" spans="3:39" s="2" customFormat="1" x14ac:dyDescent="0.3">
      <c r="C260" s="1"/>
      <c r="AB260" s="12"/>
      <c r="AH260" s="3"/>
      <c r="AI260" s="3"/>
      <c r="AL260" s="3"/>
      <c r="AM260" s="3"/>
    </row>
    <row r="261" spans="3:39" s="2" customFormat="1" x14ac:dyDescent="0.3">
      <c r="C261" s="1"/>
      <c r="AB261" s="12"/>
      <c r="AH261" s="3"/>
      <c r="AI261" s="3"/>
      <c r="AL261" s="3"/>
      <c r="AM261" s="3"/>
    </row>
    <row r="262" spans="3:39" s="2" customFormat="1" x14ac:dyDescent="0.3">
      <c r="C262" s="1"/>
      <c r="AB262" s="12"/>
      <c r="AH262" s="3"/>
      <c r="AI262" s="3"/>
      <c r="AL262" s="3"/>
      <c r="AM262" s="3"/>
    </row>
    <row r="263" spans="3:39" s="2" customFormat="1" x14ac:dyDescent="0.3">
      <c r="C263" s="1"/>
      <c r="AB263" s="12"/>
      <c r="AH263" s="3"/>
      <c r="AI263" s="3"/>
      <c r="AL263" s="3"/>
      <c r="AM263" s="3"/>
    </row>
    <row r="264" spans="3:39" s="2" customFormat="1" x14ac:dyDescent="0.3">
      <c r="C264" s="1"/>
      <c r="AB264" s="12"/>
      <c r="AH264" s="3"/>
      <c r="AI264" s="3"/>
      <c r="AL264" s="3"/>
      <c r="AM264" s="3"/>
    </row>
    <row r="265" spans="3:39" s="2" customFormat="1" x14ac:dyDescent="0.3">
      <c r="C265" s="1"/>
      <c r="AB265" s="12"/>
      <c r="AH265" s="3"/>
      <c r="AI265" s="3"/>
      <c r="AL265" s="3"/>
      <c r="AM265" s="3"/>
    </row>
    <row r="266" spans="3:39" s="2" customFormat="1" x14ac:dyDescent="0.3">
      <c r="C266" s="1"/>
      <c r="AB266" s="12"/>
      <c r="AH266" s="3"/>
      <c r="AI266" s="3"/>
      <c r="AL266" s="3"/>
      <c r="AM266" s="3"/>
    </row>
    <row r="267" spans="3:39" s="2" customFormat="1" x14ac:dyDescent="0.3">
      <c r="C267" s="1"/>
      <c r="AB267" s="12"/>
      <c r="AH267" s="3"/>
      <c r="AI267" s="3"/>
      <c r="AL267" s="3"/>
      <c r="AM267" s="3"/>
    </row>
    <row r="268" spans="3:39" s="2" customFormat="1" x14ac:dyDescent="0.3">
      <c r="C268" s="1"/>
      <c r="AB268" s="12"/>
      <c r="AH268" s="3"/>
      <c r="AI268" s="3"/>
      <c r="AL268" s="3"/>
      <c r="AM268" s="3"/>
    </row>
    <row r="269" spans="3:39" s="2" customFormat="1" x14ac:dyDescent="0.3">
      <c r="C269" s="1"/>
      <c r="AB269" s="12"/>
      <c r="AH269" s="3"/>
      <c r="AI269" s="3"/>
      <c r="AL269" s="3"/>
      <c r="AM269" s="3"/>
    </row>
    <row r="270" spans="3:39" s="2" customFormat="1" x14ac:dyDescent="0.3">
      <c r="C270" s="1"/>
      <c r="AB270" s="12"/>
      <c r="AH270" s="3"/>
      <c r="AI270" s="3"/>
      <c r="AL270" s="3"/>
      <c r="AM270" s="3"/>
    </row>
    <row r="271" spans="3:39" s="2" customFormat="1" x14ac:dyDescent="0.3">
      <c r="C271" s="1"/>
      <c r="AB271" s="12"/>
      <c r="AH271" s="3"/>
      <c r="AI271" s="3"/>
      <c r="AL271" s="3"/>
      <c r="AM271" s="3"/>
    </row>
    <row r="272" spans="3:39" s="2" customFormat="1" x14ac:dyDescent="0.3">
      <c r="C272" s="1"/>
      <c r="AB272" s="12"/>
      <c r="AH272" s="3"/>
      <c r="AI272" s="3"/>
      <c r="AL272" s="3"/>
      <c r="AM272" s="3"/>
    </row>
    <row r="273" spans="3:39" s="2" customFormat="1" x14ac:dyDescent="0.3">
      <c r="C273" s="1"/>
      <c r="AB273" s="12"/>
      <c r="AH273" s="3"/>
      <c r="AI273" s="3"/>
      <c r="AL273" s="3"/>
      <c r="AM273" s="3"/>
    </row>
    <row r="274" spans="3:39" s="2" customFormat="1" x14ac:dyDescent="0.3">
      <c r="C274" s="1"/>
      <c r="AB274" s="12"/>
      <c r="AH274" s="3"/>
      <c r="AI274" s="3"/>
      <c r="AL274" s="3"/>
      <c r="AM274" s="3"/>
    </row>
    <row r="275" spans="3:39" s="2" customFormat="1" x14ac:dyDescent="0.3">
      <c r="C275" s="1"/>
      <c r="AB275" s="12"/>
      <c r="AH275" s="3"/>
      <c r="AI275" s="3"/>
      <c r="AL275" s="3"/>
      <c r="AM275" s="3"/>
    </row>
    <row r="276" spans="3:39" s="2" customFormat="1" x14ac:dyDescent="0.3">
      <c r="C276" s="1"/>
      <c r="AB276" s="12"/>
      <c r="AH276" s="3"/>
      <c r="AI276" s="3"/>
      <c r="AL276" s="3"/>
      <c r="AM276" s="3"/>
    </row>
    <row r="277" spans="3:39" s="2" customFormat="1" x14ac:dyDescent="0.3">
      <c r="C277" s="1"/>
      <c r="AB277" s="12"/>
      <c r="AH277" s="3"/>
      <c r="AI277" s="3"/>
      <c r="AL277" s="3"/>
      <c r="AM277" s="3"/>
    </row>
    <row r="278" spans="3:39" s="2" customFormat="1" x14ac:dyDescent="0.3">
      <c r="C278" s="1"/>
      <c r="AB278" s="12"/>
      <c r="AH278" s="3"/>
      <c r="AI278" s="3"/>
      <c r="AL278" s="3"/>
      <c r="AM278" s="3"/>
    </row>
    <row r="279" spans="3:39" s="2" customFormat="1" x14ac:dyDescent="0.3">
      <c r="C279" s="1"/>
      <c r="AB279" s="12"/>
      <c r="AH279" s="3"/>
      <c r="AI279" s="3"/>
      <c r="AL279" s="3"/>
      <c r="AM279" s="3"/>
    </row>
    <row r="280" spans="3:39" s="2" customFormat="1" x14ac:dyDescent="0.3">
      <c r="C280" s="1"/>
      <c r="AB280" s="12"/>
      <c r="AH280" s="3"/>
      <c r="AI280" s="3"/>
      <c r="AL280" s="3"/>
      <c r="AM280" s="3"/>
    </row>
    <row r="281" spans="3:39" s="2" customFormat="1" x14ac:dyDescent="0.3">
      <c r="C281" s="1"/>
      <c r="AB281" s="12"/>
      <c r="AH281" s="3"/>
      <c r="AI281" s="3"/>
      <c r="AL281" s="3"/>
      <c r="AM281" s="3"/>
    </row>
    <row r="282" spans="3:39" s="2" customFormat="1" x14ac:dyDescent="0.3">
      <c r="C282" s="1"/>
      <c r="AB282" s="12"/>
      <c r="AH282" s="3"/>
      <c r="AI282" s="3"/>
      <c r="AL282" s="3"/>
      <c r="AM282" s="3"/>
    </row>
    <row r="283" spans="3:39" s="2" customFormat="1" x14ac:dyDescent="0.3">
      <c r="C283" s="1"/>
      <c r="AB283" s="12"/>
      <c r="AH283" s="3"/>
      <c r="AI283" s="3"/>
      <c r="AL283" s="3"/>
      <c r="AM283" s="3"/>
    </row>
    <row r="284" spans="3:39" s="2" customFormat="1" x14ac:dyDescent="0.3">
      <c r="C284" s="1"/>
      <c r="AB284" s="12"/>
      <c r="AH284" s="3"/>
      <c r="AI284" s="3"/>
      <c r="AL284" s="3"/>
      <c r="AM284" s="3"/>
    </row>
    <row r="285" spans="3:39" s="2" customFormat="1" x14ac:dyDescent="0.3">
      <c r="C285" s="1"/>
      <c r="AB285" s="12"/>
      <c r="AH285" s="3"/>
      <c r="AI285" s="3"/>
      <c r="AL285" s="3"/>
      <c r="AM285" s="3"/>
    </row>
    <row r="286" spans="3:39" s="2" customFormat="1" x14ac:dyDescent="0.3">
      <c r="C286" s="1"/>
      <c r="AB286" s="12"/>
      <c r="AH286" s="3"/>
      <c r="AI286" s="3"/>
      <c r="AL286" s="3"/>
      <c r="AM286" s="3"/>
    </row>
    <row r="287" spans="3:39" s="2" customFormat="1" x14ac:dyDescent="0.3">
      <c r="C287" s="1"/>
      <c r="AB287" s="12"/>
      <c r="AH287" s="3"/>
      <c r="AI287" s="3"/>
      <c r="AL287" s="3"/>
      <c r="AM287" s="3"/>
    </row>
    <row r="288" spans="3:39" s="2" customFormat="1" x14ac:dyDescent="0.3">
      <c r="C288" s="1"/>
      <c r="AB288" s="12"/>
      <c r="AH288" s="3"/>
      <c r="AI288" s="3"/>
      <c r="AL288" s="3"/>
      <c r="AM288" s="3"/>
    </row>
    <row r="289" spans="3:39" s="2" customFormat="1" x14ac:dyDescent="0.3">
      <c r="C289" s="1"/>
      <c r="AB289" s="12"/>
      <c r="AH289" s="3"/>
      <c r="AI289" s="3"/>
      <c r="AL289" s="3"/>
      <c r="AM289" s="3"/>
    </row>
    <row r="290" spans="3:39" s="2" customFormat="1" x14ac:dyDescent="0.3">
      <c r="C290" s="1"/>
      <c r="AB290" s="12"/>
      <c r="AH290" s="3"/>
      <c r="AI290" s="3"/>
      <c r="AL290" s="3"/>
      <c r="AM290" s="3"/>
    </row>
    <row r="291" spans="3:39" s="2" customFormat="1" x14ac:dyDescent="0.3">
      <c r="C291" s="1"/>
      <c r="AB291" s="12"/>
      <c r="AH291" s="3"/>
      <c r="AI291" s="3"/>
      <c r="AL291" s="3"/>
      <c r="AM291" s="3"/>
    </row>
    <row r="292" spans="3:39" s="2" customFormat="1" x14ac:dyDescent="0.3">
      <c r="C292" s="1"/>
      <c r="AB292" s="12"/>
      <c r="AH292" s="3"/>
      <c r="AI292" s="3"/>
      <c r="AL292" s="3"/>
      <c r="AM292" s="3"/>
    </row>
    <row r="293" spans="3:39" s="2" customFormat="1" x14ac:dyDescent="0.3">
      <c r="C293" s="1"/>
      <c r="AB293" s="12"/>
      <c r="AH293" s="3"/>
      <c r="AI293" s="3"/>
      <c r="AL293" s="3"/>
      <c r="AM293" s="3"/>
    </row>
    <row r="294" spans="3:39" s="2" customFormat="1" x14ac:dyDescent="0.3">
      <c r="C294" s="1"/>
      <c r="AB294" s="12"/>
      <c r="AH294" s="3"/>
      <c r="AI294" s="3"/>
      <c r="AL294" s="3"/>
      <c r="AM294" s="3"/>
    </row>
    <row r="295" spans="3:39" s="2" customFormat="1" x14ac:dyDescent="0.3">
      <c r="C295" s="1"/>
      <c r="AB295" s="12"/>
      <c r="AH295" s="3"/>
      <c r="AI295" s="3"/>
      <c r="AL295" s="3"/>
      <c r="AM295" s="3"/>
    </row>
    <row r="296" spans="3:39" s="2" customFormat="1" x14ac:dyDescent="0.3">
      <c r="C296" s="1"/>
      <c r="AB296" s="12"/>
      <c r="AH296" s="3"/>
      <c r="AI296" s="3"/>
      <c r="AL296" s="3"/>
      <c r="AM296" s="3"/>
    </row>
    <row r="297" spans="3:39" s="2" customFormat="1" x14ac:dyDescent="0.3">
      <c r="C297" s="1"/>
      <c r="AB297" s="12"/>
      <c r="AH297" s="3"/>
      <c r="AI297" s="3"/>
      <c r="AL297" s="3"/>
      <c r="AM297" s="3"/>
    </row>
    <row r="298" spans="3:39" s="2" customFormat="1" x14ac:dyDescent="0.3">
      <c r="C298" s="1"/>
      <c r="AB298" s="12"/>
      <c r="AH298" s="3"/>
      <c r="AI298" s="3"/>
      <c r="AL298" s="3"/>
      <c r="AM298" s="3"/>
    </row>
    <row r="299" spans="3:39" s="2" customFormat="1" x14ac:dyDescent="0.3">
      <c r="C299" s="1"/>
      <c r="AB299" s="12"/>
      <c r="AH299" s="3"/>
      <c r="AI299" s="3"/>
      <c r="AL299" s="3"/>
      <c r="AM299" s="3"/>
    </row>
    <row r="300" spans="3:39" s="2" customFormat="1" x14ac:dyDescent="0.3">
      <c r="C300" s="1"/>
      <c r="AB300" s="12"/>
      <c r="AH300" s="3"/>
      <c r="AI300" s="3"/>
      <c r="AL300" s="3"/>
      <c r="AM300" s="3"/>
    </row>
    <row r="301" spans="3:39" s="2" customFormat="1" x14ac:dyDescent="0.3">
      <c r="C301" s="1"/>
      <c r="AB301" s="12"/>
      <c r="AH301" s="3"/>
      <c r="AI301" s="3"/>
      <c r="AL301" s="3"/>
      <c r="AM301" s="3"/>
    </row>
    <row r="302" spans="3:39" s="2" customFormat="1" x14ac:dyDescent="0.3">
      <c r="C302" s="1"/>
      <c r="AB302" s="12"/>
      <c r="AH302" s="3"/>
      <c r="AI302" s="3"/>
      <c r="AL302" s="3"/>
      <c r="AM302" s="3"/>
    </row>
    <row r="303" spans="3:39" s="2" customFormat="1" x14ac:dyDescent="0.3">
      <c r="C303" s="1"/>
      <c r="AB303" s="12"/>
      <c r="AH303" s="3"/>
      <c r="AI303" s="3"/>
      <c r="AL303" s="3"/>
      <c r="AM303" s="3"/>
    </row>
    <row r="304" spans="3:39" s="2" customFormat="1" x14ac:dyDescent="0.3">
      <c r="C304" s="1"/>
      <c r="AB304" s="12"/>
      <c r="AH304" s="3"/>
      <c r="AI304" s="3"/>
      <c r="AL304" s="3"/>
      <c r="AM304" s="3"/>
    </row>
    <row r="305" spans="3:39" s="2" customFormat="1" x14ac:dyDescent="0.3">
      <c r="C305" s="1"/>
      <c r="AB305" s="12"/>
      <c r="AH305" s="3"/>
      <c r="AI305" s="3"/>
      <c r="AL305" s="3"/>
      <c r="AM305" s="3"/>
    </row>
    <row r="306" spans="3:39" s="2" customFormat="1" x14ac:dyDescent="0.3">
      <c r="C306" s="1"/>
      <c r="AB306" s="12"/>
      <c r="AH306" s="3"/>
      <c r="AI306" s="3"/>
      <c r="AL306" s="3"/>
      <c r="AM306" s="3"/>
    </row>
    <row r="307" spans="3:39" s="2" customFormat="1" x14ac:dyDescent="0.3">
      <c r="C307" s="1"/>
      <c r="AB307" s="12"/>
      <c r="AH307" s="3"/>
      <c r="AI307" s="3"/>
      <c r="AL307" s="3"/>
      <c r="AM307" s="3"/>
    </row>
    <row r="308" spans="3:39" s="2" customFormat="1" x14ac:dyDescent="0.3">
      <c r="C308" s="1"/>
      <c r="AB308" s="12"/>
      <c r="AH308" s="3"/>
      <c r="AI308" s="3"/>
      <c r="AL308" s="3"/>
      <c r="AM308" s="3"/>
    </row>
    <row r="309" spans="3:39" s="2" customFormat="1" x14ac:dyDescent="0.3">
      <c r="C309" s="1"/>
      <c r="AB309" s="12"/>
      <c r="AH309" s="3"/>
      <c r="AI309" s="3"/>
      <c r="AL309" s="3"/>
      <c r="AM309" s="3"/>
    </row>
    <row r="310" spans="3:39" s="2" customFormat="1" x14ac:dyDescent="0.3">
      <c r="C310" s="1"/>
      <c r="AB310" s="12"/>
      <c r="AH310" s="3"/>
      <c r="AI310" s="3"/>
      <c r="AL310" s="3"/>
      <c r="AM310" s="3"/>
    </row>
    <row r="311" spans="3:39" s="2" customFormat="1" x14ac:dyDescent="0.3">
      <c r="C311" s="1"/>
      <c r="AB311" s="12"/>
      <c r="AH311" s="3"/>
      <c r="AI311" s="3"/>
      <c r="AL311" s="3"/>
      <c r="AM311" s="3"/>
    </row>
    <row r="312" spans="3:39" s="2" customFormat="1" x14ac:dyDescent="0.3">
      <c r="C312" s="1"/>
      <c r="AB312" s="12"/>
      <c r="AH312" s="3"/>
      <c r="AI312" s="3"/>
      <c r="AL312" s="3"/>
      <c r="AM312" s="3"/>
    </row>
    <row r="313" spans="3:39" s="2" customFormat="1" x14ac:dyDescent="0.3">
      <c r="C313" s="1"/>
      <c r="AB313" s="12"/>
      <c r="AH313" s="3"/>
      <c r="AI313" s="3"/>
      <c r="AL313" s="3"/>
      <c r="AM313" s="3"/>
    </row>
    <row r="314" spans="3:39" s="2" customFormat="1" x14ac:dyDescent="0.3">
      <c r="C314" s="1"/>
      <c r="AB314" s="12"/>
      <c r="AH314" s="3"/>
      <c r="AI314" s="3"/>
      <c r="AL314" s="3"/>
      <c r="AM314" s="3"/>
    </row>
    <row r="315" spans="3:39" s="2" customFormat="1" x14ac:dyDescent="0.3">
      <c r="C315" s="1"/>
      <c r="AB315" s="12"/>
      <c r="AH315" s="3"/>
      <c r="AI315" s="3"/>
      <c r="AL315" s="3"/>
      <c r="AM315" s="3"/>
    </row>
    <row r="316" spans="3:39" s="2" customFormat="1" x14ac:dyDescent="0.3">
      <c r="C316" s="1"/>
      <c r="AB316" s="12"/>
      <c r="AH316" s="3"/>
      <c r="AI316" s="3"/>
      <c r="AL316" s="3"/>
      <c r="AM316" s="3"/>
    </row>
    <row r="317" spans="3:39" s="2" customFormat="1" x14ac:dyDescent="0.3">
      <c r="C317" s="1"/>
      <c r="AB317" s="12"/>
      <c r="AH317" s="3"/>
      <c r="AI317" s="3"/>
      <c r="AL317" s="3"/>
      <c r="AM317" s="3"/>
    </row>
    <row r="318" spans="3:39" s="2" customFormat="1" x14ac:dyDescent="0.3">
      <c r="C318" s="1"/>
      <c r="AB318" s="12"/>
      <c r="AH318" s="3"/>
      <c r="AI318" s="3"/>
      <c r="AL318" s="3"/>
      <c r="AM318" s="3"/>
    </row>
    <row r="319" spans="3:39" s="2" customFormat="1" x14ac:dyDescent="0.3">
      <c r="C319" s="1"/>
      <c r="AB319" s="12"/>
      <c r="AH319" s="3"/>
      <c r="AI319" s="3"/>
      <c r="AL319" s="3"/>
      <c r="AM319" s="3"/>
    </row>
    <row r="320" spans="3:39" s="2" customFormat="1" x14ac:dyDescent="0.3">
      <c r="C320" s="1"/>
      <c r="AB320" s="12"/>
      <c r="AH320" s="3"/>
      <c r="AI320" s="3"/>
      <c r="AL320" s="3"/>
      <c r="AM320" s="3"/>
    </row>
    <row r="321" spans="3:39" s="2" customFormat="1" x14ac:dyDescent="0.3">
      <c r="C321" s="1"/>
      <c r="AB321" s="12"/>
      <c r="AH321" s="3"/>
      <c r="AI321" s="3"/>
      <c r="AL321" s="3"/>
      <c r="AM321" s="3"/>
    </row>
    <row r="322" spans="3:39" s="2" customFormat="1" x14ac:dyDescent="0.3">
      <c r="C322" s="1"/>
      <c r="AB322" s="12"/>
      <c r="AH322" s="3"/>
      <c r="AI322" s="3"/>
      <c r="AL322" s="3"/>
      <c r="AM322" s="3"/>
    </row>
    <row r="323" spans="3:39" s="2" customFormat="1" x14ac:dyDescent="0.3">
      <c r="C323" s="1"/>
      <c r="AB323" s="12"/>
      <c r="AH323" s="3"/>
      <c r="AI323" s="3"/>
      <c r="AL323" s="3"/>
      <c r="AM323" s="3"/>
    </row>
    <row r="324" spans="3:39" s="2" customFormat="1" x14ac:dyDescent="0.3">
      <c r="C324" s="1"/>
      <c r="AB324" s="12"/>
      <c r="AH324" s="3"/>
      <c r="AI324" s="3"/>
      <c r="AL324" s="3"/>
      <c r="AM324" s="3"/>
    </row>
    <row r="325" spans="3:39" s="2" customFormat="1" x14ac:dyDescent="0.3">
      <c r="C325" s="1"/>
      <c r="AB325" s="12"/>
      <c r="AH325" s="3"/>
      <c r="AI325" s="3"/>
      <c r="AL325" s="3"/>
      <c r="AM325" s="3"/>
    </row>
    <row r="326" spans="3:39" s="2" customFormat="1" x14ac:dyDescent="0.3">
      <c r="C326" s="1"/>
      <c r="AB326" s="12"/>
      <c r="AH326" s="3"/>
      <c r="AI326" s="3"/>
      <c r="AL326" s="3"/>
      <c r="AM326" s="3"/>
    </row>
    <row r="327" spans="3:39" s="2" customFormat="1" x14ac:dyDescent="0.3">
      <c r="C327" s="1"/>
      <c r="AB327" s="12"/>
      <c r="AH327" s="3"/>
      <c r="AI327" s="3"/>
      <c r="AL327" s="3"/>
      <c r="AM327" s="3"/>
    </row>
    <row r="328" spans="3:39" s="2" customFormat="1" x14ac:dyDescent="0.3">
      <c r="C328" s="1"/>
      <c r="AB328" s="12"/>
      <c r="AH328" s="3"/>
      <c r="AI328" s="3"/>
      <c r="AL328" s="3"/>
      <c r="AM328" s="3"/>
    </row>
    <row r="329" spans="3:39" s="2" customFormat="1" x14ac:dyDescent="0.3">
      <c r="C329" s="1"/>
      <c r="AB329" s="12"/>
      <c r="AH329" s="3"/>
      <c r="AI329" s="3"/>
      <c r="AL329" s="3"/>
      <c r="AM329" s="3"/>
    </row>
    <row r="330" spans="3:39" s="2" customFormat="1" x14ac:dyDescent="0.3">
      <c r="C330" s="1"/>
      <c r="AB330" s="12"/>
      <c r="AH330" s="3"/>
      <c r="AI330" s="3"/>
      <c r="AL330" s="3"/>
      <c r="AM330" s="3"/>
    </row>
    <row r="331" spans="3:39" s="2" customFormat="1" x14ac:dyDescent="0.3">
      <c r="C331" s="1"/>
      <c r="AB331" s="12"/>
      <c r="AH331" s="3"/>
      <c r="AI331" s="3"/>
      <c r="AL331" s="3"/>
      <c r="AM331" s="3"/>
    </row>
    <row r="332" spans="3:39" s="2" customFormat="1" x14ac:dyDescent="0.3">
      <c r="C332" s="1"/>
      <c r="AB332" s="12"/>
      <c r="AH332" s="3"/>
      <c r="AI332" s="3"/>
      <c r="AL332" s="3"/>
      <c r="AM332" s="3"/>
    </row>
    <row r="333" spans="3:39" s="2" customFormat="1" x14ac:dyDescent="0.3">
      <c r="C333" s="1"/>
      <c r="AB333" s="12"/>
      <c r="AH333" s="3"/>
      <c r="AI333" s="3"/>
      <c r="AL333" s="3"/>
      <c r="AM333" s="3"/>
    </row>
    <row r="334" spans="3:39" s="2" customFormat="1" x14ac:dyDescent="0.3">
      <c r="C334" s="1"/>
      <c r="AB334" s="12"/>
      <c r="AH334" s="3"/>
      <c r="AI334" s="3"/>
      <c r="AL334" s="3"/>
      <c r="AM334" s="3"/>
    </row>
    <row r="335" spans="3:39" s="2" customFormat="1" x14ac:dyDescent="0.3">
      <c r="C335" s="1"/>
      <c r="AB335" s="12"/>
      <c r="AH335" s="3"/>
      <c r="AI335" s="3"/>
      <c r="AL335" s="3"/>
      <c r="AM335" s="3"/>
    </row>
    <row r="336" spans="3:39" s="2" customFormat="1" x14ac:dyDescent="0.3">
      <c r="C336" s="1"/>
      <c r="AB336" s="12"/>
      <c r="AH336" s="3"/>
      <c r="AI336" s="3"/>
      <c r="AL336" s="3"/>
      <c r="AM336" s="3"/>
    </row>
    <row r="337" spans="3:39" s="2" customFormat="1" x14ac:dyDescent="0.3">
      <c r="C337" s="1"/>
      <c r="AB337" s="12"/>
      <c r="AH337" s="3"/>
      <c r="AI337" s="3"/>
      <c r="AL337" s="3"/>
      <c r="AM337" s="3"/>
    </row>
    <row r="338" spans="3:39" s="2" customFormat="1" x14ac:dyDescent="0.3">
      <c r="C338" s="1"/>
      <c r="AB338" s="12"/>
      <c r="AH338" s="3"/>
      <c r="AI338" s="3"/>
      <c r="AL338" s="3"/>
      <c r="AM338" s="3"/>
    </row>
    <row r="339" spans="3:39" s="2" customFormat="1" x14ac:dyDescent="0.3">
      <c r="C339" s="1"/>
      <c r="AB339" s="12"/>
      <c r="AH339" s="3"/>
      <c r="AI339" s="3"/>
      <c r="AL339" s="3"/>
      <c r="AM339" s="3"/>
    </row>
    <row r="340" spans="3:39" s="2" customFormat="1" x14ac:dyDescent="0.3">
      <c r="C340" s="1"/>
      <c r="AB340" s="12"/>
      <c r="AH340" s="3"/>
      <c r="AI340" s="3"/>
      <c r="AL340" s="3"/>
      <c r="AM340" s="3"/>
    </row>
    <row r="341" spans="3:39" s="2" customFormat="1" x14ac:dyDescent="0.3">
      <c r="C341" s="1"/>
      <c r="AB341" s="12"/>
      <c r="AH341" s="3"/>
      <c r="AI341" s="3"/>
      <c r="AL341" s="3"/>
      <c r="AM341" s="3"/>
    </row>
    <row r="342" spans="3:39" s="2" customFormat="1" x14ac:dyDescent="0.3">
      <c r="C342" s="1"/>
      <c r="AB342" s="12"/>
      <c r="AH342" s="3"/>
      <c r="AI342" s="3"/>
      <c r="AL342" s="3"/>
      <c r="AM342" s="3"/>
    </row>
    <row r="343" spans="3:39" s="2" customFormat="1" x14ac:dyDescent="0.3">
      <c r="C343" s="1"/>
      <c r="AB343" s="12"/>
      <c r="AH343" s="3"/>
      <c r="AI343" s="3"/>
      <c r="AL343" s="3"/>
      <c r="AM343" s="3"/>
    </row>
    <row r="344" spans="3:39" s="2" customFormat="1" x14ac:dyDescent="0.3">
      <c r="C344" s="1"/>
      <c r="AB344" s="12"/>
      <c r="AH344" s="3"/>
      <c r="AI344" s="3"/>
      <c r="AL344" s="3"/>
      <c r="AM344" s="3"/>
    </row>
    <row r="345" spans="3:39" s="2" customFormat="1" x14ac:dyDescent="0.3">
      <c r="C345" s="1"/>
      <c r="AB345" s="12"/>
      <c r="AH345" s="3"/>
      <c r="AI345" s="3"/>
      <c r="AL345" s="3"/>
      <c r="AM345" s="3"/>
    </row>
    <row r="346" spans="3:39" s="2" customFormat="1" x14ac:dyDescent="0.3">
      <c r="C346" s="1"/>
      <c r="AB346" s="12"/>
      <c r="AH346" s="3"/>
      <c r="AI346" s="3"/>
      <c r="AL346" s="3"/>
      <c r="AM346" s="3"/>
    </row>
    <row r="347" spans="3:39" s="2" customFormat="1" x14ac:dyDescent="0.3">
      <c r="C347" s="1"/>
      <c r="AB347" s="12"/>
      <c r="AH347" s="3"/>
      <c r="AI347" s="3"/>
      <c r="AL347" s="3"/>
      <c r="AM347" s="3"/>
    </row>
    <row r="348" spans="3:39" s="2" customFormat="1" x14ac:dyDescent="0.3">
      <c r="C348" s="1"/>
      <c r="AB348" s="12"/>
      <c r="AH348" s="3"/>
      <c r="AI348" s="3"/>
      <c r="AL348" s="3"/>
      <c r="AM348" s="3"/>
    </row>
    <row r="349" spans="3:39" s="2" customFormat="1" x14ac:dyDescent="0.3">
      <c r="C349" s="1"/>
      <c r="AB349" s="12"/>
      <c r="AH349" s="3"/>
      <c r="AI349" s="3"/>
      <c r="AL349" s="3"/>
      <c r="AM349" s="3"/>
    </row>
    <row r="350" spans="3:39" s="2" customFormat="1" x14ac:dyDescent="0.3">
      <c r="C350" s="1"/>
      <c r="AB350" s="12"/>
      <c r="AH350" s="3"/>
      <c r="AI350" s="3"/>
      <c r="AL350" s="3"/>
      <c r="AM350" s="3"/>
    </row>
    <row r="351" spans="3:39" s="2" customFormat="1" x14ac:dyDescent="0.3">
      <c r="C351" s="1"/>
      <c r="AB351" s="12"/>
      <c r="AH351" s="3"/>
      <c r="AI351" s="3"/>
      <c r="AL351" s="3"/>
      <c r="AM351" s="3"/>
    </row>
    <row r="352" spans="3:39" s="2" customFormat="1" x14ac:dyDescent="0.3">
      <c r="C352" s="1"/>
      <c r="AB352" s="12"/>
      <c r="AH352" s="3"/>
      <c r="AI352" s="3"/>
      <c r="AL352" s="3"/>
      <c r="AM352" s="3"/>
    </row>
    <row r="353" spans="3:39" s="2" customFormat="1" x14ac:dyDescent="0.3">
      <c r="C353" s="1"/>
      <c r="AB353" s="12"/>
      <c r="AH353" s="3"/>
      <c r="AI353" s="3"/>
      <c r="AL353" s="3"/>
      <c r="AM353" s="3"/>
    </row>
    <row r="354" spans="3:39" s="2" customFormat="1" x14ac:dyDescent="0.3">
      <c r="C354" s="1"/>
      <c r="AB354" s="12"/>
      <c r="AH354" s="3"/>
      <c r="AI354" s="3"/>
      <c r="AL354" s="3"/>
      <c r="AM354" s="3"/>
    </row>
    <row r="355" spans="3:39" s="2" customFormat="1" x14ac:dyDescent="0.3">
      <c r="C355" s="1"/>
      <c r="AB355" s="12"/>
      <c r="AH355" s="3"/>
      <c r="AI355" s="3"/>
      <c r="AL355" s="3"/>
      <c r="AM355" s="3"/>
    </row>
    <row r="356" spans="3:39" s="2" customFormat="1" x14ac:dyDescent="0.3">
      <c r="C356" s="1"/>
      <c r="AB356" s="12"/>
      <c r="AH356" s="3"/>
      <c r="AI356" s="3"/>
      <c r="AL356" s="3"/>
      <c r="AM356" s="3"/>
    </row>
    <row r="357" spans="3:39" s="2" customFormat="1" x14ac:dyDescent="0.3">
      <c r="C357" s="1"/>
      <c r="AB357" s="12"/>
      <c r="AH357" s="3"/>
      <c r="AI357" s="3"/>
      <c r="AL357" s="3"/>
      <c r="AM357" s="3"/>
    </row>
    <row r="358" spans="3:39" s="2" customFormat="1" x14ac:dyDescent="0.3">
      <c r="C358" s="1"/>
      <c r="AB358" s="12"/>
      <c r="AH358" s="3"/>
      <c r="AI358" s="3"/>
      <c r="AL358" s="3"/>
      <c r="AM358" s="3"/>
    </row>
    <row r="359" spans="3:39" s="2" customFormat="1" x14ac:dyDescent="0.3">
      <c r="C359" s="1"/>
      <c r="AB359" s="12"/>
      <c r="AH359" s="3"/>
      <c r="AI359" s="3"/>
      <c r="AL359" s="3"/>
      <c r="AM359" s="3"/>
    </row>
    <row r="360" spans="3:39" s="2" customFormat="1" x14ac:dyDescent="0.3">
      <c r="C360" s="1"/>
      <c r="AB360" s="12"/>
      <c r="AH360" s="3"/>
      <c r="AI360" s="3"/>
      <c r="AL360" s="3"/>
      <c r="AM360" s="3"/>
    </row>
    <row r="361" spans="3:39" s="2" customFormat="1" x14ac:dyDescent="0.3">
      <c r="C361" s="1"/>
      <c r="AB361" s="12"/>
      <c r="AH361" s="3"/>
      <c r="AI361" s="3"/>
      <c r="AL361" s="3"/>
      <c r="AM361" s="3"/>
    </row>
    <row r="362" spans="3:39" s="2" customFormat="1" x14ac:dyDescent="0.3">
      <c r="C362" s="1"/>
      <c r="AB362" s="12"/>
      <c r="AH362" s="3"/>
      <c r="AI362" s="3"/>
      <c r="AL362" s="3"/>
      <c r="AM362" s="3"/>
    </row>
    <row r="363" spans="3:39" s="2" customFormat="1" x14ac:dyDescent="0.3">
      <c r="C363" s="1"/>
      <c r="AB363" s="12"/>
      <c r="AH363" s="3"/>
      <c r="AI363" s="3"/>
      <c r="AL363" s="3"/>
      <c r="AM363" s="3"/>
    </row>
    <row r="364" spans="3:39" s="2" customFormat="1" x14ac:dyDescent="0.3">
      <c r="C364" s="1"/>
      <c r="AB364" s="12"/>
      <c r="AH364" s="3"/>
      <c r="AI364" s="3"/>
      <c r="AL364" s="3"/>
      <c r="AM364" s="3"/>
    </row>
    <row r="365" spans="3:39" s="2" customFormat="1" x14ac:dyDescent="0.3">
      <c r="C365" s="1"/>
      <c r="AB365" s="12"/>
      <c r="AH365" s="3"/>
      <c r="AI365" s="3"/>
      <c r="AL365" s="3"/>
      <c r="AM365" s="3"/>
    </row>
    <row r="366" spans="3:39" s="2" customFormat="1" x14ac:dyDescent="0.3">
      <c r="C366" s="1"/>
      <c r="AB366" s="12"/>
      <c r="AH366" s="3"/>
      <c r="AI366" s="3"/>
      <c r="AL366" s="3"/>
      <c r="AM366" s="3"/>
    </row>
    <row r="367" spans="3:39" s="2" customFormat="1" x14ac:dyDescent="0.3">
      <c r="C367" s="1"/>
      <c r="AB367" s="12"/>
      <c r="AH367" s="3"/>
      <c r="AI367" s="3"/>
      <c r="AL367" s="3"/>
      <c r="AM367" s="3"/>
    </row>
    <row r="368" spans="3:39" s="2" customFormat="1" x14ac:dyDescent="0.3">
      <c r="C368" s="1"/>
      <c r="AB368" s="12"/>
      <c r="AH368" s="3"/>
      <c r="AI368" s="3"/>
      <c r="AL368" s="3"/>
      <c r="AM368" s="3"/>
    </row>
    <row r="369" spans="3:39" s="2" customFormat="1" x14ac:dyDescent="0.3">
      <c r="C369" s="1"/>
      <c r="AB369" s="12"/>
      <c r="AH369" s="3"/>
      <c r="AI369" s="3"/>
      <c r="AL369" s="3"/>
      <c r="AM369" s="3"/>
    </row>
    <row r="370" spans="3:39" s="2" customFormat="1" x14ac:dyDescent="0.3">
      <c r="C370" s="1"/>
      <c r="AB370" s="12"/>
      <c r="AH370" s="3"/>
      <c r="AI370" s="3"/>
      <c r="AL370" s="3"/>
      <c r="AM370" s="3"/>
    </row>
    <row r="371" spans="3:39" s="2" customFormat="1" x14ac:dyDescent="0.3">
      <c r="C371" s="1"/>
      <c r="AB371" s="12"/>
      <c r="AH371" s="3"/>
      <c r="AI371" s="3"/>
      <c r="AL371" s="3"/>
      <c r="AM371" s="3"/>
    </row>
    <row r="372" spans="3:39" s="2" customFormat="1" x14ac:dyDescent="0.3">
      <c r="C372" s="1"/>
      <c r="AB372" s="12"/>
      <c r="AH372" s="3"/>
      <c r="AI372" s="3"/>
      <c r="AL372" s="3"/>
      <c r="AM372" s="3"/>
    </row>
    <row r="373" spans="3:39" s="2" customFormat="1" x14ac:dyDescent="0.3">
      <c r="C373" s="1"/>
      <c r="AB373" s="12"/>
      <c r="AH373" s="3"/>
      <c r="AI373" s="3"/>
      <c r="AL373" s="3"/>
      <c r="AM373" s="3"/>
    </row>
    <row r="374" spans="3:39" s="2" customFormat="1" x14ac:dyDescent="0.3">
      <c r="C374" s="1"/>
      <c r="AB374" s="12"/>
      <c r="AH374" s="3"/>
      <c r="AI374" s="3"/>
      <c r="AL374" s="3"/>
      <c r="AM374" s="3"/>
    </row>
    <row r="375" spans="3:39" s="2" customFormat="1" x14ac:dyDescent="0.3">
      <c r="C375" s="1"/>
      <c r="AB375" s="12"/>
      <c r="AH375" s="3"/>
      <c r="AI375" s="3"/>
      <c r="AL375" s="3"/>
      <c r="AM375" s="3"/>
    </row>
    <row r="376" spans="3:39" s="2" customFormat="1" x14ac:dyDescent="0.3">
      <c r="C376" s="1"/>
      <c r="AB376" s="12"/>
      <c r="AH376" s="3"/>
      <c r="AI376" s="3"/>
      <c r="AL376" s="3"/>
      <c r="AM376" s="3"/>
    </row>
    <row r="377" spans="3:39" s="2" customFormat="1" x14ac:dyDescent="0.3">
      <c r="C377" s="1"/>
      <c r="AB377" s="12"/>
      <c r="AH377" s="3"/>
      <c r="AI377" s="3"/>
      <c r="AL377" s="3"/>
      <c r="AM377" s="3"/>
    </row>
    <row r="378" spans="3:39" s="2" customFormat="1" x14ac:dyDescent="0.3">
      <c r="C378" s="1"/>
      <c r="AB378" s="12"/>
      <c r="AH378" s="3"/>
      <c r="AI378" s="3"/>
      <c r="AL378" s="3"/>
      <c r="AM378" s="3"/>
    </row>
    <row r="379" spans="3:39" s="2" customFormat="1" x14ac:dyDescent="0.3">
      <c r="C379" s="1"/>
      <c r="AB379" s="12"/>
      <c r="AH379" s="3"/>
      <c r="AI379" s="3"/>
      <c r="AL379" s="3"/>
      <c r="AM379" s="3"/>
    </row>
    <row r="380" spans="3:39" s="2" customFormat="1" x14ac:dyDescent="0.3">
      <c r="C380" s="1"/>
      <c r="AB380" s="12"/>
      <c r="AH380" s="3"/>
      <c r="AI380" s="3"/>
      <c r="AL380" s="3"/>
      <c r="AM380" s="3"/>
    </row>
    <row r="381" spans="3:39" s="2" customFormat="1" x14ac:dyDescent="0.3">
      <c r="C381" s="1"/>
      <c r="AB381" s="12"/>
      <c r="AH381" s="3"/>
      <c r="AI381" s="3"/>
      <c r="AL381" s="3"/>
      <c r="AM381" s="3"/>
    </row>
    <row r="382" spans="3:39" s="2" customFormat="1" x14ac:dyDescent="0.3">
      <c r="C382" s="1"/>
      <c r="AB382" s="12"/>
      <c r="AH382" s="3"/>
      <c r="AI382" s="3"/>
      <c r="AL382" s="3"/>
      <c r="AM382" s="3"/>
    </row>
    <row r="383" spans="3:39" s="2" customFormat="1" x14ac:dyDescent="0.3">
      <c r="C383" s="1"/>
      <c r="AB383" s="12"/>
      <c r="AH383" s="3"/>
      <c r="AI383" s="3"/>
      <c r="AL383" s="3"/>
      <c r="AM383" s="3"/>
    </row>
    <row r="384" spans="3:39" s="2" customFormat="1" x14ac:dyDescent="0.3">
      <c r="C384" s="1"/>
      <c r="AB384" s="12"/>
      <c r="AH384" s="3"/>
      <c r="AI384" s="3"/>
      <c r="AL384" s="3"/>
      <c r="AM384" s="3"/>
    </row>
    <row r="385" spans="3:39" s="2" customFormat="1" x14ac:dyDescent="0.3">
      <c r="C385" s="1"/>
      <c r="AB385" s="12"/>
      <c r="AH385" s="3"/>
      <c r="AI385" s="3"/>
      <c r="AL385" s="3"/>
      <c r="AM385" s="3"/>
    </row>
    <row r="386" spans="3:39" s="2" customFormat="1" x14ac:dyDescent="0.3">
      <c r="C386" s="1"/>
      <c r="AB386" s="12"/>
      <c r="AH386" s="3"/>
      <c r="AI386" s="3"/>
      <c r="AL386" s="3"/>
      <c r="AM386" s="3"/>
    </row>
    <row r="387" spans="3:39" s="2" customFormat="1" x14ac:dyDescent="0.3">
      <c r="C387" s="1"/>
      <c r="AB387" s="12"/>
      <c r="AH387" s="3"/>
      <c r="AI387" s="3"/>
      <c r="AL387" s="3"/>
      <c r="AM387" s="3"/>
    </row>
    <row r="388" spans="3:39" s="2" customFormat="1" x14ac:dyDescent="0.3">
      <c r="C388" s="1"/>
      <c r="AB388" s="12"/>
      <c r="AH388" s="3"/>
      <c r="AI388" s="3"/>
      <c r="AL388" s="3"/>
      <c r="AM388" s="3"/>
    </row>
    <row r="389" spans="3:39" s="2" customFormat="1" x14ac:dyDescent="0.3">
      <c r="C389" s="1"/>
      <c r="AB389" s="12"/>
      <c r="AH389" s="3"/>
      <c r="AI389" s="3"/>
      <c r="AL389" s="3"/>
      <c r="AM389" s="3"/>
    </row>
    <row r="390" spans="3:39" s="2" customFormat="1" x14ac:dyDescent="0.3">
      <c r="C390" s="1"/>
      <c r="AB390" s="12"/>
      <c r="AH390" s="3"/>
      <c r="AI390" s="3"/>
      <c r="AL390" s="3"/>
      <c r="AM390" s="3"/>
    </row>
    <row r="391" spans="3:39" s="2" customFormat="1" x14ac:dyDescent="0.3">
      <c r="C391" s="1"/>
      <c r="AB391" s="12"/>
      <c r="AH391" s="3"/>
      <c r="AI391" s="3"/>
      <c r="AL391" s="3"/>
      <c r="AM391" s="3"/>
    </row>
    <row r="392" spans="3:39" s="2" customFormat="1" x14ac:dyDescent="0.3">
      <c r="C392" s="1"/>
      <c r="AB392" s="12"/>
      <c r="AH392" s="3"/>
      <c r="AI392" s="3"/>
      <c r="AL392" s="3"/>
      <c r="AM392" s="3"/>
    </row>
    <row r="393" spans="3:39" s="2" customFormat="1" x14ac:dyDescent="0.3">
      <c r="C393" s="1"/>
      <c r="AB393" s="12"/>
      <c r="AH393" s="3"/>
      <c r="AI393" s="3"/>
      <c r="AL393" s="3"/>
      <c r="AM393" s="3"/>
    </row>
    <row r="394" spans="3:39" s="2" customFormat="1" x14ac:dyDescent="0.3">
      <c r="C394" s="1"/>
      <c r="AB394" s="12"/>
      <c r="AH394" s="3"/>
      <c r="AI394" s="3"/>
      <c r="AL394" s="3"/>
      <c r="AM394" s="3"/>
    </row>
    <row r="395" spans="3:39" s="2" customFormat="1" x14ac:dyDescent="0.3">
      <c r="C395" s="1"/>
      <c r="AB395" s="12"/>
      <c r="AH395" s="3"/>
      <c r="AI395" s="3"/>
      <c r="AL395" s="3"/>
      <c r="AM395" s="3"/>
    </row>
    <row r="396" spans="3:39" s="2" customFormat="1" x14ac:dyDescent="0.3">
      <c r="C396" s="1"/>
      <c r="AB396" s="12"/>
      <c r="AH396" s="3"/>
      <c r="AI396" s="3"/>
      <c r="AL396" s="3"/>
      <c r="AM396" s="3"/>
    </row>
    <row r="397" spans="3:39" s="2" customFormat="1" x14ac:dyDescent="0.3">
      <c r="C397" s="1"/>
      <c r="AB397" s="12"/>
      <c r="AH397" s="3"/>
      <c r="AI397" s="3"/>
      <c r="AL397" s="3"/>
      <c r="AM397" s="3"/>
    </row>
    <row r="398" spans="3:39" s="2" customFormat="1" x14ac:dyDescent="0.3">
      <c r="C398" s="1"/>
      <c r="AB398" s="12"/>
      <c r="AH398" s="3"/>
      <c r="AI398" s="3"/>
      <c r="AL398" s="3"/>
      <c r="AM398" s="3"/>
    </row>
    <row r="399" spans="3:39" s="2" customFormat="1" x14ac:dyDescent="0.3">
      <c r="C399" s="1"/>
      <c r="AB399" s="12"/>
      <c r="AH399" s="3"/>
      <c r="AI399" s="3"/>
      <c r="AL399" s="3"/>
      <c r="AM399" s="3"/>
    </row>
    <row r="400" spans="3:39" s="2" customFormat="1" x14ac:dyDescent="0.3">
      <c r="C400" s="1"/>
      <c r="AB400" s="12"/>
      <c r="AH400" s="3"/>
      <c r="AI400" s="3"/>
      <c r="AL400" s="3"/>
      <c r="AM400" s="3"/>
    </row>
    <row r="401" spans="3:39" s="2" customFormat="1" x14ac:dyDescent="0.3">
      <c r="C401" s="1"/>
      <c r="AB401" s="12"/>
      <c r="AH401" s="3"/>
      <c r="AI401" s="3"/>
      <c r="AL401" s="3"/>
      <c r="AM401" s="3"/>
    </row>
    <row r="402" spans="3:39" s="2" customFormat="1" x14ac:dyDescent="0.3">
      <c r="C402" s="1"/>
      <c r="AB402" s="12"/>
      <c r="AH402" s="3"/>
      <c r="AI402" s="3"/>
      <c r="AL402" s="3"/>
      <c r="AM402" s="3"/>
    </row>
    <row r="403" spans="3:39" s="2" customFormat="1" x14ac:dyDescent="0.3">
      <c r="C403" s="1"/>
      <c r="AB403" s="12"/>
      <c r="AH403" s="3"/>
      <c r="AI403" s="3"/>
      <c r="AL403" s="3"/>
      <c r="AM403" s="3"/>
    </row>
    <row r="404" spans="3:39" s="2" customFormat="1" x14ac:dyDescent="0.3">
      <c r="C404" s="1"/>
      <c r="AB404" s="12"/>
      <c r="AH404" s="3"/>
      <c r="AI404" s="3"/>
      <c r="AL404" s="3"/>
      <c r="AM404" s="3"/>
    </row>
    <row r="405" spans="3:39" s="2" customFormat="1" x14ac:dyDescent="0.3">
      <c r="C405" s="1"/>
      <c r="AB405" s="12"/>
      <c r="AH405" s="3"/>
      <c r="AI405" s="3"/>
      <c r="AL405" s="3"/>
      <c r="AM405" s="3"/>
    </row>
    <row r="406" spans="3:39" s="2" customFormat="1" x14ac:dyDescent="0.3">
      <c r="C406" s="1"/>
      <c r="AB406" s="12"/>
      <c r="AH406" s="3"/>
      <c r="AI406" s="3"/>
      <c r="AL406" s="3"/>
      <c r="AM406" s="3"/>
    </row>
    <row r="407" spans="3:39" s="2" customFormat="1" x14ac:dyDescent="0.3">
      <c r="C407" s="1"/>
      <c r="AB407" s="12"/>
      <c r="AH407" s="3"/>
      <c r="AI407" s="3"/>
      <c r="AL407" s="3"/>
      <c r="AM407" s="3"/>
    </row>
    <row r="408" spans="3:39" s="2" customFormat="1" x14ac:dyDescent="0.3">
      <c r="C408" s="1"/>
      <c r="AB408" s="12"/>
      <c r="AH408" s="3"/>
      <c r="AI408" s="3"/>
      <c r="AL408" s="3"/>
      <c r="AM408" s="3"/>
    </row>
    <row r="409" spans="3:39" s="2" customFormat="1" x14ac:dyDescent="0.3">
      <c r="C409" s="1"/>
      <c r="AB409" s="12"/>
      <c r="AH409" s="3"/>
      <c r="AI409" s="3"/>
      <c r="AL409" s="3"/>
      <c r="AM409" s="3"/>
    </row>
    <row r="410" spans="3:39" s="2" customFormat="1" x14ac:dyDescent="0.3">
      <c r="C410" s="1"/>
      <c r="AB410" s="12"/>
      <c r="AH410" s="3"/>
      <c r="AI410" s="3"/>
      <c r="AL410" s="3"/>
      <c r="AM410" s="3"/>
    </row>
    <row r="411" spans="3:39" s="2" customFormat="1" x14ac:dyDescent="0.3">
      <c r="C411" s="1"/>
      <c r="AB411" s="12"/>
      <c r="AH411" s="3"/>
      <c r="AI411" s="3"/>
      <c r="AL411" s="3"/>
      <c r="AM411" s="3"/>
    </row>
    <row r="412" spans="3:39" s="2" customFormat="1" x14ac:dyDescent="0.3">
      <c r="C412" s="1"/>
      <c r="AB412" s="12"/>
      <c r="AH412" s="3"/>
      <c r="AI412" s="3"/>
      <c r="AL412" s="3"/>
      <c r="AM412" s="3"/>
    </row>
    <row r="413" spans="3:39" s="2" customFormat="1" x14ac:dyDescent="0.3">
      <c r="C413" s="1"/>
      <c r="AB413" s="12"/>
      <c r="AH413" s="3"/>
      <c r="AI413" s="3"/>
      <c r="AL413" s="3"/>
      <c r="AM413" s="3"/>
    </row>
    <row r="414" spans="3:39" s="2" customFormat="1" x14ac:dyDescent="0.3">
      <c r="C414" s="1"/>
      <c r="AB414" s="12"/>
      <c r="AH414" s="3"/>
      <c r="AI414" s="3"/>
      <c r="AL414" s="3"/>
      <c r="AM414" s="3"/>
    </row>
    <row r="415" spans="3:39" s="2" customFormat="1" x14ac:dyDescent="0.3">
      <c r="C415" s="1"/>
      <c r="AB415" s="12"/>
      <c r="AH415" s="3"/>
      <c r="AI415" s="3"/>
      <c r="AL415" s="3"/>
      <c r="AM415" s="3"/>
    </row>
    <row r="416" spans="3:39" s="2" customFormat="1" x14ac:dyDescent="0.3">
      <c r="C416" s="1"/>
      <c r="AB416" s="12"/>
      <c r="AH416" s="3"/>
      <c r="AI416" s="3"/>
      <c r="AL416" s="3"/>
      <c r="AM416" s="3"/>
    </row>
    <row r="417" spans="3:39" s="2" customFormat="1" x14ac:dyDescent="0.3">
      <c r="C417" s="1"/>
      <c r="AB417" s="12"/>
      <c r="AH417" s="3"/>
      <c r="AI417" s="3"/>
      <c r="AL417" s="3"/>
      <c r="AM417" s="3"/>
    </row>
    <row r="418" spans="3:39" s="2" customFormat="1" x14ac:dyDescent="0.3">
      <c r="C418" s="1"/>
      <c r="AB418" s="12"/>
      <c r="AH418" s="3"/>
      <c r="AI418" s="3"/>
      <c r="AL418" s="3"/>
      <c r="AM418" s="3"/>
    </row>
    <row r="419" spans="3:39" s="2" customFormat="1" x14ac:dyDescent="0.3">
      <c r="C419" s="1"/>
      <c r="AB419" s="12"/>
      <c r="AH419" s="3"/>
      <c r="AI419" s="3"/>
      <c r="AL419" s="3"/>
      <c r="AM419" s="3"/>
    </row>
    <row r="420" spans="3:39" s="2" customFormat="1" x14ac:dyDescent="0.3">
      <c r="C420" s="1"/>
      <c r="AB420" s="12"/>
      <c r="AH420" s="3"/>
      <c r="AI420" s="3"/>
      <c r="AL420" s="3"/>
      <c r="AM420" s="3"/>
    </row>
    <row r="421" spans="3:39" s="2" customFormat="1" x14ac:dyDescent="0.3">
      <c r="C421" s="1"/>
      <c r="AB421" s="12"/>
      <c r="AH421" s="3"/>
      <c r="AI421" s="3"/>
      <c r="AL421" s="3"/>
      <c r="AM421" s="3"/>
    </row>
    <row r="422" spans="3:39" s="2" customFormat="1" x14ac:dyDescent="0.3">
      <c r="C422" s="1"/>
      <c r="AB422" s="12"/>
      <c r="AH422" s="3"/>
      <c r="AI422" s="3"/>
      <c r="AL422" s="3"/>
      <c r="AM422" s="3"/>
    </row>
    <row r="423" spans="3:39" s="2" customFormat="1" x14ac:dyDescent="0.3">
      <c r="C423" s="1"/>
      <c r="AB423" s="12"/>
      <c r="AH423" s="3"/>
      <c r="AI423" s="3"/>
      <c r="AL423" s="3"/>
      <c r="AM423" s="3"/>
    </row>
    <row r="424" spans="3:39" s="2" customFormat="1" x14ac:dyDescent="0.3">
      <c r="C424" s="1"/>
      <c r="AB424" s="12"/>
      <c r="AH424" s="3"/>
      <c r="AI424" s="3"/>
      <c r="AL424" s="3"/>
      <c r="AM424" s="3"/>
    </row>
    <row r="425" spans="3:39" s="2" customFormat="1" x14ac:dyDescent="0.3">
      <c r="C425" s="1"/>
      <c r="AB425" s="12"/>
      <c r="AH425" s="3"/>
      <c r="AI425" s="3"/>
      <c r="AL425" s="3"/>
      <c r="AM425" s="3"/>
    </row>
    <row r="426" spans="3:39" s="2" customFormat="1" x14ac:dyDescent="0.3">
      <c r="C426" s="1"/>
      <c r="AB426" s="12"/>
      <c r="AH426" s="3"/>
      <c r="AI426" s="3"/>
      <c r="AL426" s="3"/>
      <c r="AM426" s="3"/>
    </row>
    <row r="427" spans="3:39" s="2" customFormat="1" x14ac:dyDescent="0.3">
      <c r="C427" s="1"/>
      <c r="AB427" s="12"/>
      <c r="AH427" s="3"/>
      <c r="AI427" s="3"/>
      <c r="AL427" s="3"/>
      <c r="AM427" s="3"/>
    </row>
    <row r="428" spans="3:39" s="2" customFormat="1" x14ac:dyDescent="0.3">
      <c r="C428" s="1"/>
      <c r="AB428" s="12"/>
      <c r="AH428" s="3"/>
      <c r="AI428" s="3"/>
      <c r="AL428" s="3"/>
      <c r="AM428" s="3"/>
    </row>
    <row r="429" spans="3:39" s="2" customFormat="1" x14ac:dyDescent="0.3">
      <c r="C429" s="1"/>
      <c r="AB429" s="12"/>
      <c r="AH429" s="3"/>
      <c r="AI429" s="3"/>
      <c r="AL429" s="3"/>
      <c r="AM429" s="3"/>
    </row>
    <row r="430" spans="3:39" s="2" customFormat="1" x14ac:dyDescent="0.3">
      <c r="C430" s="1"/>
      <c r="AB430" s="12"/>
      <c r="AH430" s="3"/>
      <c r="AI430" s="3"/>
      <c r="AL430" s="3"/>
      <c r="AM430" s="3"/>
    </row>
    <row r="431" spans="3:39" s="2" customFormat="1" x14ac:dyDescent="0.3">
      <c r="C431" s="1"/>
      <c r="AB431" s="12"/>
      <c r="AH431" s="3"/>
      <c r="AI431" s="3"/>
      <c r="AL431" s="3"/>
      <c r="AM431" s="3"/>
    </row>
    <row r="432" spans="3:39" s="2" customFormat="1" x14ac:dyDescent="0.3">
      <c r="C432" s="1"/>
      <c r="AB432" s="12"/>
      <c r="AH432" s="3"/>
      <c r="AI432" s="3"/>
      <c r="AL432" s="3"/>
      <c r="AM432" s="3"/>
    </row>
    <row r="433" spans="3:39" s="2" customFormat="1" x14ac:dyDescent="0.3">
      <c r="C433" s="1"/>
      <c r="AB433" s="12"/>
      <c r="AH433" s="3"/>
      <c r="AI433" s="3"/>
      <c r="AL433" s="3"/>
      <c r="AM433" s="3"/>
    </row>
    <row r="434" spans="3:39" s="2" customFormat="1" x14ac:dyDescent="0.3">
      <c r="C434" s="1"/>
      <c r="AB434" s="12"/>
      <c r="AH434" s="3"/>
      <c r="AI434" s="3"/>
      <c r="AL434" s="3"/>
      <c r="AM434" s="3"/>
    </row>
    <row r="435" spans="3:39" s="2" customFormat="1" x14ac:dyDescent="0.3">
      <c r="C435" s="1"/>
      <c r="AB435" s="12"/>
      <c r="AH435" s="3"/>
      <c r="AI435" s="3"/>
      <c r="AL435" s="3"/>
      <c r="AM435" s="3"/>
    </row>
    <row r="436" spans="3:39" s="2" customFormat="1" x14ac:dyDescent="0.3">
      <c r="C436" s="1"/>
      <c r="AB436" s="12"/>
      <c r="AH436" s="3"/>
      <c r="AI436" s="3"/>
      <c r="AL436" s="3"/>
      <c r="AM436" s="3"/>
    </row>
    <row r="437" spans="3:39" s="2" customFormat="1" x14ac:dyDescent="0.3">
      <c r="C437" s="1"/>
      <c r="AB437" s="12"/>
      <c r="AH437" s="3"/>
      <c r="AI437" s="3"/>
      <c r="AL437" s="3"/>
      <c r="AM437" s="3"/>
    </row>
    <row r="438" spans="3:39" s="2" customFormat="1" x14ac:dyDescent="0.3">
      <c r="C438" s="1"/>
      <c r="AB438" s="12"/>
      <c r="AH438" s="3"/>
      <c r="AI438" s="3"/>
      <c r="AL438" s="3"/>
      <c r="AM438" s="3"/>
    </row>
    <row r="439" spans="3:39" s="2" customFormat="1" x14ac:dyDescent="0.3">
      <c r="C439" s="1"/>
      <c r="AB439" s="12"/>
      <c r="AH439" s="3"/>
      <c r="AI439" s="3"/>
      <c r="AL439" s="3"/>
      <c r="AM439" s="3"/>
    </row>
    <row r="440" spans="3:39" s="2" customFormat="1" x14ac:dyDescent="0.3">
      <c r="C440" s="1"/>
      <c r="AB440" s="12"/>
      <c r="AH440" s="3"/>
      <c r="AI440" s="3"/>
      <c r="AL440" s="3"/>
      <c r="AM440" s="3"/>
    </row>
    <row r="441" spans="3:39" s="2" customFormat="1" x14ac:dyDescent="0.3">
      <c r="C441" s="1"/>
      <c r="AB441" s="12"/>
      <c r="AH441" s="3"/>
      <c r="AI441" s="3"/>
      <c r="AL441" s="3"/>
      <c r="AM441" s="3"/>
    </row>
    <row r="442" spans="3:39" s="2" customFormat="1" x14ac:dyDescent="0.3">
      <c r="C442" s="1"/>
      <c r="AB442" s="12"/>
      <c r="AH442" s="3"/>
      <c r="AI442" s="3"/>
      <c r="AL442" s="3"/>
      <c r="AM442" s="3"/>
    </row>
    <row r="443" spans="3:39" s="2" customFormat="1" x14ac:dyDescent="0.3">
      <c r="C443" s="1"/>
      <c r="AB443" s="12"/>
      <c r="AH443" s="3"/>
      <c r="AI443" s="3"/>
      <c r="AL443" s="3"/>
      <c r="AM443" s="3"/>
    </row>
    <row r="444" spans="3:39" s="2" customFormat="1" x14ac:dyDescent="0.3">
      <c r="C444" s="1"/>
      <c r="AB444" s="12"/>
      <c r="AH444" s="3"/>
      <c r="AI444" s="3"/>
      <c r="AL444" s="3"/>
      <c r="AM444" s="3"/>
    </row>
    <row r="445" spans="3:39" s="2" customFormat="1" x14ac:dyDescent="0.3">
      <c r="C445" s="1"/>
      <c r="AB445" s="12"/>
      <c r="AH445" s="3"/>
      <c r="AI445" s="3"/>
      <c r="AL445" s="3"/>
      <c r="AM445" s="3"/>
    </row>
    <row r="446" spans="3:39" s="2" customFormat="1" x14ac:dyDescent="0.3">
      <c r="C446" s="1"/>
      <c r="AB446" s="12"/>
      <c r="AH446" s="3"/>
      <c r="AI446" s="3"/>
      <c r="AL446" s="3"/>
      <c r="AM446" s="3"/>
    </row>
    <row r="447" spans="3:39" s="2" customFormat="1" x14ac:dyDescent="0.3">
      <c r="C447" s="1"/>
      <c r="AB447" s="12"/>
      <c r="AH447" s="3"/>
      <c r="AI447" s="3"/>
      <c r="AL447" s="3"/>
      <c r="AM447" s="3"/>
    </row>
    <row r="448" spans="3:39" s="2" customFormat="1" x14ac:dyDescent="0.3">
      <c r="C448" s="1"/>
      <c r="AB448" s="12"/>
      <c r="AH448" s="3"/>
      <c r="AI448" s="3"/>
      <c r="AL448" s="3"/>
      <c r="AM448" s="3"/>
    </row>
    <row r="449" spans="2:41" s="2" customFormat="1" x14ac:dyDescent="0.3">
      <c r="C449" s="1"/>
      <c r="AB449" s="12"/>
      <c r="AH449" s="3"/>
      <c r="AI449" s="3"/>
      <c r="AL449" s="3"/>
      <c r="AM449" s="3"/>
    </row>
    <row r="450" spans="2:41" s="2" customFormat="1" x14ac:dyDescent="0.3">
      <c r="C450" s="1"/>
      <c r="AB450" s="12"/>
      <c r="AH450" s="3"/>
      <c r="AI450" s="3"/>
      <c r="AL450" s="3"/>
      <c r="AM450" s="3"/>
    </row>
    <row r="451" spans="2:41" x14ac:dyDescent="0.3"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2"/>
      <c r="AC451" s="2"/>
      <c r="AD451" s="2"/>
      <c r="AE451" s="2"/>
      <c r="AF451" s="2"/>
      <c r="AG451" s="2"/>
      <c r="AH451" s="3"/>
      <c r="AI451" s="3"/>
      <c r="AJ451" s="2"/>
      <c r="AK451" s="2"/>
      <c r="AL451" s="3"/>
      <c r="AM451" s="3"/>
      <c r="AN451" s="2"/>
      <c r="AO451" s="2"/>
    </row>
    <row r="452" spans="2:41" x14ac:dyDescent="0.3"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2"/>
      <c r="AC452" s="2"/>
      <c r="AD452" s="2"/>
      <c r="AE452" s="2"/>
      <c r="AF452" s="2"/>
      <c r="AG452" s="2"/>
      <c r="AH452" s="3"/>
      <c r="AI452" s="3"/>
      <c r="AJ452" s="2"/>
      <c r="AK452" s="2"/>
      <c r="AL452" s="3"/>
      <c r="AM452" s="3"/>
      <c r="AN452" s="2"/>
      <c r="AO452" s="2"/>
    </row>
    <row r="453" spans="2:41" x14ac:dyDescent="0.3"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2"/>
      <c r="AC453" s="2"/>
      <c r="AD453" s="2"/>
      <c r="AE453" s="2"/>
      <c r="AF453" s="2"/>
      <c r="AG453" s="2"/>
      <c r="AH453" s="3"/>
      <c r="AI453" s="3"/>
      <c r="AJ453" s="2"/>
      <c r="AK453" s="2"/>
      <c r="AL453" s="3"/>
      <c r="AM453" s="3"/>
      <c r="AN453" s="2"/>
      <c r="AO453" s="2"/>
    </row>
    <row r="454" spans="2:41" x14ac:dyDescent="0.3"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2"/>
      <c r="AC454" s="2"/>
      <c r="AD454" s="2"/>
      <c r="AE454" s="2"/>
      <c r="AF454" s="2"/>
      <c r="AG454" s="2"/>
      <c r="AH454" s="3"/>
      <c r="AI454" s="3"/>
      <c r="AJ454" s="2"/>
      <c r="AK454" s="2"/>
      <c r="AL454" s="3"/>
      <c r="AM454" s="3"/>
      <c r="AN454" s="2"/>
      <c r="AO454" s="2"/>
    </row>
    <row r="455" spans="2:41" x14ac:dyDescent="0.3"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2"/>
      <c r="AC455" s="2"/>
      <c r="AD455" s="2"/>
      <c r="AE455" s="2"/>
      <c r="AF455" s="2"/>
      <c r="AG455" s="2"/>
      <c r="AH455" s="3"/>
      <c r="AI455" s="3"/>
      <c r="AJ455" s="2"/>
      <c r="AK455" s="2"/>
      <c r="AL455" s="3"/>
      <c r="AM455" s="3"/>
      <c r="AN455" s="2"/>
      <c r="AO455" s="2"/>
    </row>
    <row r="456" spans="2:41" x14ac:dyDescent="0.3"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2"/>
      <c r="AC456" s="2"/>
      <c r="AD456" s="2"/>
      <c r="AE456" s="2"/>
      <c r="AF456" s="2"/>
      <c r="AG456" s="2"/>
      <c r="AH456" s="3"/>
      <c r="AI456" s="3"/>
      <c r="AJ456" s="2"/>
      <c r="AK456" s="2"/>
      <c r="AL456" s="3"/>
      <c r="AM456" s="3"/>
      <c r="AN456" s="2"/>
      <c r="AO456" s="2"/>
    </row>
    <row r="457" spans="2:41" x14ac:dyDescent="0.3"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2"/>
      <c r="AC457" s="2"/>
      <c r="AD457" s="2"/>
      <c r="AE457" s="2"/>
      <c r="AF457" s="2"/>
      <c r="AG457" s="2"/>
      <c r="AH457" s="3"/>
      <c r="AI457" s="3"/>
      <c r="AJ457" s="2"/>
      <c r="AK457" s="2"/>
      <c r="AL457" s="3"/>
      <c r="AM457" s="3"/>
      <c r="AN457" s="2"/>
      <c r="AO457" s="2"/>
    </row>
    <row r="458" spans="2:41" x14ac:dyDescent="0.3"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2"/>
      <c r="AC458" s="2"/>
      <c r="AD458" s="2"/>
      <c r="AE458" s="2"/>
      <c r="AF458" s="2"/>
      <c r="AG458" s="2"/>
      <c r="AH458" s="3"/>
      <c r="AI458" s="3"/>
      <c r="AJ458" s="2"/>
      <c r="AK458" s="2"/>
      <c r="AL458" s="3"/>
      <c r="AM458" s="3"/>
      <c r="AN458" s="2"/>
      <c r="AO458" s="2"/>
    </row>
    <row r="459" spans="2:41" x14ac:dyDescent="0.3"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2"/>
      <c r="AC459" s="2"/>
      <c r="AD459" s="2"/>
      <c r="AE459" s="2"/>
      <c r="AF459" s="2"/>
      <c r="AG459" s="2"/>
      <c r="AH459" s="3"/>
      <c r="AI459" s="3"/>
      <c r="AJ459" s="2"/>
      <c r="AK459" s="2"/>
      <c r="AL459" s="3"/>
      <c r="AM459" s="3"/>
      <c r="AN459" s="2"/>
      <c r="AO459" s="2"/>
    </row>
    <row r="460" spans="2:41" x14ac:dyDescent="0.3"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2"/>
      <c r="AC460" s="2"/>
      <c r="AD460" s="2"/>
      <c r="AE460" s="2"/>
      <c r="AF460" s="2"/>
      <c r="AG460" s="2"/>
      <c r="AH460" s="3"/>
      <c r="AI460" s="3"/>
      <c r="AJ460" s="2"/>
      <c r="AK460" s="2"/>
      <c r="AL460" s="3"/>
      <c r="AM460" s="3"/>
      <c r="AN460" s="2"/>
      <c r="AO460" s="2"/>
    </row>
  </sheetData>
  <sheetProtection selectLockedCells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60"/>
  <sheetViews>
    <sheetView showGridLines="0" zoomScaleNormal="100" zoomScaleSheetLayoutView="80" workbookViewId="0">
      <selection activeCell="AL4" sqref="AL4:AL70"/>
    </sheetView>
  </sheetViews>
  <sheetFormatPr defaultRowHeight="18" x14ac:dyDescent="0.3"/>
  <cols>
    <col min="1" max="1" width="3" style="5" bestFit="1" customWidth="1"/>
    <col min="2" max="2" width="6.88671875" style="4" bestFit="1" customWidth="1"/>
    <col min="3" max="3" width="6.109375" style="6" bestFit="1" customWidth="1"/>
    <col min="4" max="4" width="8.77734375" style="4" bestFit="1" customWidth="1"/>
    <col min="5" max="6" width="9.33203125" style="4" hidden="1" customWidth="1"/>
    <col min="7" max="7" width="10.5546875" style="4" hidden="1" customWidth="1"/>
    <col min="8" max="8" width="10.33203125" style="4" hidden="1" customWidth="1"/>
    <col min="9" max="10" width="6.88671875" style="4" hidden="1" customWidth="1"/>
    <col min="11" max="11" width="9" style="4" hidden="1" customWidth="1"/>
    <col min="12" max="12" width="9.6640625" style="4" hidden="1" customWidth="1"/>
    <col min="13" max="13" width="6.88671875" style="4" hidden="1" customWidth="1"/>
    <col min="14" max="14" width="9.109375" style="4" hidden="1" customWidth="1"/>
    <col min="15" max="15" width="11.21875" style="4" hidden="1" customWidth="1"/>
    <col min="16" max="17" width="11.33203125" style="4" hidden="1" customWidth="1"/>
    <col min="18" max="19" width="10.33203125" style="4" hidden="1" customWidth="1"/>
    <col min="20" max="20" width="11.5546875" style="4" hidden="1" customWidth="1"/>
    <col min="21" max="21" width="11.33203125" style="4" hidden="1" customWidth="1"/>
    <col min="22" max="22" width="11.44140625" style="4" hidden="1" customWidth="1"/>
    <col min="23" max="23" width="16.33203125" style="4" hidden="1" customWidth="1"/>
    <col min="24" max="24" width="14.88671875" style="4" hidden="1" customWidth="1"/>
    <col min="25" max="25" width="9.44140625" style="4" hidden="1" customWidth="1"/>
    <col min="26" max="26" width="11.33203125" style="4" hidden="1" customWidth="1"/>
    <col min="27" max="27" width="6.21875" style="5" bestFit="1" customWidth="1"/>
    <col min="28" max="28" width="7.77734375" style="11" bestFit="1" customWidth="1"/>
    <col min="29" max="29" width="11.44140625" style="4" hidden="1" customWidth="1"/>
    <col min="30" max="30" width="6.21875" style="4" bestFit="1" customWidth="1"/>
    <col min="31" max="31" width="4.44140625" style="4" bestFit="1" customWidth="1"/>
    <col min="32" max="32" width="4.44140625" style="4" hidden="1" customWidth="1"/>
    <col min="33" max="33" width="9.44140625" style="4" hidden="1" customWidth="1"/>
    <col min="34" max="34" width="11.5546875" style="7" bestFit="1" customWidth="1"/>
    <col min="35" max="35" width="9" style="7" bestFit="1" customWidth="1"/>
    <col min="36" max="36" width="7.109375" style="4" bestFit="1" customWidth="1"/>
    <col min="37" max="37" width="7.77734375" style="4" customWidth="1"/>
    <col min="38" max="38" width="11.5546875" style="7" bestFit="1" customWidth="1"/>
    <col min="39" max="39" width="9" style="7" bestFit="1" customWidth="1"/>
    <col min="40" max="40" width="7.109375" style="4" bestFit="1" customWidth="1"/>
    <col min="41" max="41" width="7.77734375" style="4" customWidth="1"/>
    <col min="42" max="42" width="4.6640625" style="4" bestFit="1" customWidth="1"/>
    <col min="43" max="43" width="7" style="4" bestFit="1" customWidth="1"/>
    <col min="44" max="16384" width="8.88671875" style="4"/>
  </cols>
  <sheetData>
    <row r="1" spans="1:44" ht="19.8" x14ac:dyDescent="0.3">
      <c r="B1" s="14"/>
      <c r="C1" s="15" t="s">
        <v>20</v>
      </c>
      <c r="D1" s="16">
        <v>5.8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7"/>
      <c r="AB1" s="18"/>
      <c r="AC1" s="14"/>
      <c r="AD1" s="14"/>
      <c r="AE1" s="14"/>
      <c r="AF1" s="14"/>
      <c r="AG1" s="14"/>
      <c r="AH1" s="19"/>
      <c r="AI1" s="19"/>
      <c r="AJ1" s="14"/>
      <c r="AK1" s="14"/>
      <c r="AL1" s="19"/>
      <c r="AM1" s="19"/>
      <c r="AN1" s="14"/>
      <c r="AO1" s="14"/>
      <c r="AP1" s="14"/>
    </row>
    <row r="2" spans="1:44" ht="20.399999999999999" thickBot="1" x14ac:dyDescent="0.35">
      <c r="B2" s="14"/>
      <c r="C2" s="15" t="s">
        <v>19</v>
      </c>
      <c r="D2" s="16">
        <v>5.4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7"/>
      <c r="AB2" s="18"/>
      <c r="AC2" s="14"/>
      <c r="AD2" s="14"/>
      <c r="AE2" s="14"/>
      <c r="AF2" s="14"/>
      <c r="AG2" s="14"/>
      <c r="AH2" s="19"/>
      <c r="AI2" s="19"/>
      <c r="AJ2" s="14"/>
      <c r="AK2" s="14"/>
      <c r="AL2" s="19"/>
      <c r="AM2" s="19"/>
      <c r="AN2" s="14"/>
      <c r="AO2" s="14"/>
      <c r="AP2" s="14"/>
    </row>
    <row r="3" spans="1:44" s="11" customFormat="1" ht="14.4" x14ac:dyDescent="0.3">
      <c r="A3" s="10" t="s">
        <v>27</v>
      </c>
      <c r="B3" s="21" t="s">
        <v>28</v>
      </c>
      <c r="C3" s="20" t="s">
        <v>26</v>
      </c>
      <c r="D3" s="21" t="s">
        <v>21</v>
      </c>
      <c r="E3" s="21" t="s">
        <v>22</v>
      </c>
      <c r="F3" s="21" t="s">
        <v>23</v>
      </c>
      <c r="G3" s="21" t="s">
        <v>25</v>
      </c>
      <c r="H3" s="21" t="s">
        <v>6</v>
      </c>
      <c r="I3" s="21" t="s">
        <v>0</v>
      </c>
      <c r="J3" s="21" t="s">
        <v>3</v>
      </c>
      <c r="K3" s="21" t="s">
        <v>9</v>
      </c>
      <c r="L3" s="21" t="s">
        <v>10</v>
      </c>
      <c r="M3" s="21" t="s">
        <v>1</v>
      </c>
      <c r="N3" s="21" t="s">
        <v>5</v>
      </c>
      <c r="O3" s="21" t="s">
        <v>4</v>
      </c>
      <c r="P3" s="21" t="s">
        <v>0</v>
      </c>
      <c r="Q3" s="21" t="s">
        <v>3</v>
      </c>
      <c r="R3" s="21" t="s">
        <v>9</v>
      </c>
      <c r="S3" s="21" t="s">
        <v>10</v>
      </c>
      <c r="T3" s="21" t="s">
        <v>2</v>
      </c>
      <c r="U3" s="21" t="s">
        <v>1</v>
      </c>
      <c r="V3" s="21" t="s">
        <v>11</v>
      </c>
      <c r="W3" s="21" t="s">
        <v>12</v>
      </c>
      <c r="X3" s="21" t="s">
        <v>13</v>
      </c>
      <c r="Y3" s="21" t="s">
        <v>7</v>
      </c>
      <c r="Z3" s="21" t="s">
        <v>14</v>
      </c>
      <c r="AA3" s="21" t="s">
        <v>30</v>
      </c>
      <c r="AB3" s="21" t="s">
        <v>31</v>
      </c>
      <c r="AC3" s="21" t="s">
        <v>15</v>
      </c>
      <c r="AD3" s="21" t="s">
        <v>32</v>
      </c>
      <c r="AE3" s="21" t="s">
        <v>16</v>
      </c>
      <c r="AF3" s="21" t="s">
        <v>8</v>
      </c>
      <c r="AG3" s="21" t="s">
        <v>7</v>
      </c>
      <c r="AH3" s="21" t="s">
        <v>8</v>
      </c>
      <c r="AI3" s="21" t="s">
        <v>29</v>
      </c>
      <c r="AJ3" s="21" t="s">
        <v>17</v>
      </c>
      <c r="AK3" s="21" t="s">
        <v>18</v>
      </c>
      <c r="AL3" s="21" t="s">
        <v>7</v>
      </c>
      <c r="AM3" s="21" t="s">
        <v>29</v>
      </c>
      <c r="AN3" s="21" t="s">
        <v>17</v>
      </c>
      <c r="AO3" s="21" t="s">
        <v>18</v>
      </c>
      <c r="AP3" s="22" t="s">
        <v>24</v>
      </c>
    </row>
    <row r="4" spans="1:44" ht="21" x14ac:dyDescent="0.3">
      <c r="A4" s="8">
        <v>1</v>
      </c>
      <c r="B4" s="54">
        <v>12.118600000000001</v>
      </c>
      <c r="C4" s="52" t="s">
        <v>20</v>
      </c>
      <c r="D4" s="23">
        <f t="shared" ref="D4:D35" si="0">IF(C4="USD",$D$2,$D$1)</f>
        <v>5.8</v>
      </c>
      <c r="E4" s="24">
        <v>6400</v>
      </c>
      <c r="F4" s="24">
        <v>450</v>
      </c>
      <c r="G4" s="24">
        <v>0</v>
      </c>
      <c r="H4" s="24">
        <f t="shared" ref="H4:H35" si="1">(B4*E4)+F4</f>
        <v>78009.040000000008</v>
      </c>
      <c r="I4" s="25">
        <v>0.16</v>
      </c>
      <c r="J4" s="25">
        <v>0</v>
      </c>
      <c r="K4" s="25">
        <v>2.1000000000000001E-2</v>
      </c>
      <c r="L4" s="25">
        <v>0.1065</v>
      </c>
      <c r="M4" s="25">
        <v>0.12</v>
      </c>
      <c r="N4" s="24">
        <v>909.74</v>
      </c>
      <c r="O4" s="24">
        <v>214.5</v>
      </c>
      <c r="P4" s="24">
        <f t="shared" ref="P4:P35" si="2">D4*H4*I4</f>
        <v>72392.389120000007</v>
      </c>
      <c r="Q4" s="24">
        <f t="shared" ref="Q4:Q35" si="3">(H4+P4)*D4*J4</f>
        <v>0</v>
      </c>
      <c r="R4" s="24">
        <f t="shared" ref="R4:R35" si="4">D4*H4*K4</f>
        <v>9501.5010720000009</v>
      </c>
      <c r="S4" s="24">
        <f t="shared" ref="S4:S35" si="5">D4*H4*L4</f>
        <v>48186.184008000004</v>
      </c>
      <c r="T4" s="24">
        <f t="shared" ref="T4:T35" si="6">((H4*D4)+N4+O4+P4+Q4+R4+S4)/(1-M4)</f>
        <v>663246.30249999987</v>
      </c>
      <c r="U4" s="24">
        <f>T4*M4</f>
        <v>79589.556299999982</v>
      </c>
      <c r="V4" s="24">
        <v>2500</v>
      </c>
      <c r="W4" s="24">
        <v>2500</v>
      </c>
      <c r="X4" s="24">
        <v>680</v>
      </c>
      <c r="Y4" s="24">
        <v>0</v>
      </c>
      <c r="Z4" s="24">
        <f>T4+V4+W4+X4+Y4</f>
        <v>668926.30249999987</v>
      </c>
      <c r="AA4" s="26">
        <f t="shared" ref="AA4:AA35" si="7">(AB4/(D4*B4))-1</f>
        <v>0.31009594532869666</v>
      </c>
      <c r="AB4" s="27">
        <f t="shared" ref="AB4:AB68" si="8">((T4-Q4-U4)+V4+W4+X4+Y4)/E4</f>
        <v>92.083866593749988</v>
      </c>
      <c r="AC4" s="28">
        <v>0.06</v>
      </c>
      <c r="AD4" s="48">
        <v>0.05</v>
      </c>
      <c r="AE4" s="48">
        <v>0</v>
      </c>
      <c r="AF4" s="28">
        <v>0.12</v>
      </c>
      <c r="AG4" s="29">
        <v>0.2</v>
      </c>
      <c r="AH4" s="58">
        <v>167.4295198895949</v>
      </c>
      <c r="AI4" s="31">
        <f>AH4/AB4</f>
        <v>1.8182286005457426</v>
      </c>
      <c r="AJ4" s="57">
        <v>0.22001415130096982</v>
      </c>
      <c r="AK4" s="32">
        <f>AH4-(AH4*(AC4+AD4+AE4+AF4))-AB4</f>
        <v>36.836863721238089</v>
      </c>
      <c r="AL4" s="58">
        <v>195.92901966867245</v>
      </c>
      <c r="AM4" s="34">
        <f>AL4/AB4</f>
        <v>2.1277236384204001</v>
      </c>
      <c r="AN4" s="56">
        <v>0.22001415130096982</v>
      </c>
      <c r="AO4" s="35">
        <f>AL4-(AL4*(AC4+AD4+AE4+AG4))-AB4</f>
        <v>43.107156977634006</v>
      </c>
      <c r="AP4" s="36">
        <f t="shared" ref="AP4:AP35" si="9">J4</f>
        <v>0</v>
      </c>
      <c r="AR4" s="13"/>
    </row>
    <row r="5" spans="1:44" ht="21" x14ac:dyDescent="0.3">
      <c r="A5" s="8">
        <v>2</v>
      </c>
      <c r="B5" s="54">
        <v>6.6642029999999997</v>
      </c>
      <c r="C5" s="52" t="s">
        <v>20</v>
      </c>
      <c r="D5" s="23">
        <f t="shared" si="0"/>
        <v>5.8</v>
      </c>
      <c r="E5" s="24">
        <v>6400</v>
      </c>
      <c r="F5" s="24">
        <v>450</v>
      </c>
      <c r="G5" s="24">
        <v>0</v>
      </c>
      <c r="H5" s="24">
        <f t="shared" si="1"/>
        <v>43100.8992</v>
      </c>
      <c r="I5" s="25">
        <v>0.16</v>
      </c>
      <c r="J5" s="25">
        <v>0</v>
      </c>
      <c r="K5" s="25">
        <v>2.1000000000000001E-2</v>
      </c>
      <c r="L5" s="25">
        <v>0.1065</v>
      </c>
      <c r="M5" s="25">
        <v>0.12</v>
      </c>
      <c r="N5" s="24">
        <v>909.74</v>
      </c>
      <c r="O5" s="24">
        <v>214.5</v>
      </c>
      <c r="P5" s="24">
        <f t="shared" si="2"/>
        <v>39997.634457600005</v>
      </c>
      <c r="Q5" s="24">
        <f t="shared" si="3"/>
        <v>0</v>
      </c>
      <c r="R5" s="24">
        <f t="shared" si="4"/>
        <v>5249.6895225600001</v>
      </c>
      <c r="S5" s="24">
        <f t="shared" si="5"/>
        <v>26623.425435839999</v>
      </c>
      <c r="T5" s="24">
        <f t="shared" si="6"/>
        <v>367022.95997272723</v>
      </c>
      <c r="U5" s="24">
        <f t="shared" ref="U5:U19" si="10">T5*M5</f>
        <v>44042.755196727267</v>
      </c>
      <c r="V5" s="24">
        <v>2500</v>
      </c>
      <c r="W5" s="24">
        <v>2500</v>
      </c>
      <c r="X5" s="24">
        <v>680</v>
      </c>
      <c r="Y5" s="24">
        <v>0</v>
      </c>
      <c r="Z5" s="24">
        <f t="shared" ref="Z5:Z19" si="11">T5+V5+W5+X5+Y5</f>
        <v>372702.95997272723</v>
      </c>
      <c r="AA5" s="26">
        <f t="shared" si="7"/>
        <v>0.32858986821985225</v>
      </c>
      <c r="AB5" s="27">
        <f t="shared" si="8"/>
        <v>51.353156996249993</v>
      </c>
      <c r="AC5" s="28">
        <v>0.06</v>
      </c>
      <c r="AD5" s="48">
        <v>0.05</v>
      </c>
      <c r="AE5" s="48">
        <v>0</v>
      </c>
      <c r="AF5" s="28">
        <v>0.12</v>
      </c>
      <c r="AG5" s="29">
        <v>0.2</v>
      </c>
      <c r="AH5" s="58">
        <v>93.389548533619035</v>
      </c>
      <c r="AI5" s="31">
        <f t="shared" ref="AI5:AI69" si="12">AH5/AB5</f>
        <v>1.8185746309703745</v>
      </c>
      <c r="AJ5" s="57">
        <v>0.220118800202107</v>
      </c>
      <c r="AK5" s="32">
        <f t="shared" ref="AK5:AK40" si="13">AH5*AJ5</f>
        <v>20.556795374636664</v>
      </c>
      <c r="AL5" s="58">
        <v>109.28966091501053</v>
      </c>
      <c r="AM5" s="34">
        <f t="shared" ref="AM5:AM69" si="14">AL5/AB5</f>
        <v>2.1281975112648146</v>
      </c>
      <c r="AN5" s="56">
        <v>0.22011880020210739</v>
      </c>
      <c r="AO5" s="35">
        <f t="shared" ref="AO5:AO68" si="15">AL5-(AL5*(AC5+AD5+AE5+AG5))-AB5</f>
        <v>24.056709035107275</v>
      </c>
      <c r="AP5" s="36">
        <f t="shared" si="9"/>
        <v>0</v>
      </c>
      <c r="AR5" s="13"/>
    </row>
    <row r="6" spans="1:44" ht="21" x14ac:dyDescent="0.3">
      <c r="A6" s="8">
        <v>3</v>
      </c>
      <c r="B6" s="54">
        <v>5.6484999999999994</v>
      </c>
      <c r="C6" s="52" t="s">
        <v>20</v>
      </c>
      <c r="D6" s="23">
        <f t="shared" si="0"/>
        <v>5.8</v>
      </c>
      <c r="E6" s="24">
        <v>6400</v>
      </c>
      <c r="F6" s="24">
        <v>450</v>
      </c>
      <c r="G6" s="24">
        <v>0</v>
      </c>
      <c r="H6" s="24">
        <f t="shared" si="1"/>
        <v>36600.399999999994</v>
      </c>
      <c r="I6" s="25">
        <v>0.16</v>
      </c>
      <c r="J6" s="25">
        <v>0</v>
      </c>
      <c r="K6" s="25">
        <v>2.1000000000000001E-2</v>
      </c>
      <c r="L6" s="25">
        <v>0.1065</v>
      </c>
      <c r="M6" s="25">
        <v>0.12</v>
      </c>
      <c r="N6" s="24">
        <v>909.74</v>
      </c>
      <c r="O6" s="24">
        <v>214.5</v>
      </c>
      <c r="P6" s="24">
        <f t="shared" si="2"/>
        <v>33965.17119999999</v>
      </c>
      <c r="Q6" s="24">
        <f t="shared" si="3"/>
        <v>0</v>
      </c>
      <c r="R6" s="24">
        <f t="shared" si="4"/>
        <v>4457.928719999999</v>
      </c>
      <c r="S6" s="24">
        <f t="shared" si="5"/>
        <v>22608.067079999993</v>
      </c>
      <c r="T6" s="24">
        <f t="shared" si="6"/>
        <v>311861.05340909079</v>
      </c>
      <c r="U6" s="24">
        <f>T6*M6</f>
        <v>37423.326409090892</v>
      </c>
      <c r="V6" s="24">
        <v>2500</v>
      </c>
      <c r="W6" s="24">
        <v>2500</v>
      </c>
      <c r="X6" s="24">
        <v>680</v>
      </c>
      <c r="Y6" s="24">
        <v>0</v>
      </c>
      <c r="Z6" s="24">
        <f>T6+V6+W6+X6+Y6</f>
        <v>317541.05340909079</v>
      </c>
      <c r="AA6" s="26">
        <f t="shared" si="7"/>
        <v>0.3359785736142944</v>
      </c>
      <c r="AB6" s="27">
        <f t="shared" si="8"/>
        <v>43.768394843749981</v>
      </c>
      <c r="AC6" s="28">
        <v>0.06</v>
      </c>
      <c r="AD6" s="48">
        <v>0.05</v>
      </c>
      <c r="AE6" s="48">
        <v>0</v>
      </c>
      <c r="AF6" s="28">
        <v>0.12</v>
      </c>
      <c r="AG6" s="29">
        <v>0.2</v>
      </c>
      <c r="AH6" s="58">
        <v>79.588590906958316</v>
      </c>
      <c r="AI6" s="31">
        <f t="shared" si="12"/>
        <v>1.8184032380233239</v>
      </c>
      <c r="AJ6" s="57">
        <v>0.22006697134622361</v>
      </c>
      <c r="AK6" s="32">
        <f t="shared" si="13"/>
        <v>17.514820154607907</v>
      </c>
      <c r="AL6" s="58">
        <v>93.137515720344041</v>
      </c>
      <c r="AM6" s="34">
        <f t="shared" si="14"/>
        <v>2.1279627926232676</v>
      </c>
      <c r="AN6" s="56">
        <v>0.22006697134622361</v>
      </c>
      <c r="AO6" s="35">
        <f t="shared" si="15"/>
        <v>20.49649100328741</v>
      </c>
      <c r="AP6" s="36">
        <f t="shared" si="9"/>
        <v>0</v>
      </c>
      <c r="AR6" s="13"/>
    </row>
    <row r="7" spans="1:44" ht="21" x14ac:dyDescent="0.3">
      <c r="A7" s="8">
        <v>4</v>
      </c>
      <c r="B7" s="54">
        <v>7.5</v>
      </c>
      <c r="C7" s="52" t="s">
        <v>19</v>
      </c>
      <c r="D7" s="23">
        <f t="shared" si="0"/>
        <v>5.4</v>
      </c>
      <c r="E7" s="24">
        <v>6400</v>
      </c>
      <c r="F7" s="24">
        <v>2850</v>
      </c>
      <c r="G7" s="24">
        <v>0</v>
      </c>
      <c r="H7" s="24">
        <f t="shared" si="1"/>
        <v>50850</v>
      </c>
      <c r="I7" s="25">
        <v>0.16</v>
      </c>
      <c r="J7" s="25">
        <v>0</v>
      </c>
      <c r="K7" s="25">
        <v>2.1000000000000001E-2</v>
      </c>
      <c r="L7" s="25">
        <v>0.1065</v>
      </c>
      <c r="M7" s="25">
        <v>0.12</v>
      </c>
      <c r="N7" s="24">
        <v>909.74</v>
      </c>
      <c r="O7" s="24">
        <v>214.5</v>
      </c>
      <c r="P7" s="24">
        <f t="shared" si="2"/>
        <v>43934.400000000001</v>
      </c>
      <c r="Q7" s="24">
        <f t="shared" si="3"/>
        <v>0</v>
      </c>
      <c r="R7" s="24">
        <f t="shared" si="4"/>
        <v>5766.39</v>
      </c>
      <c r="S7" s="24">
        <f t="shared" si="5"/>
        <v>29243.834999999999</v>
      </c>
      <c r="T7" s="24">
        <f t="shared" si="6"/>
        <v>403021.43750000006</v>
      </c>
      <c r="U7" s="24">
        <f t="shared" si="10"/>
        <v>48362.572500000002</v>
      </c>
      <c r="V7" s="24">
        <v>2500</v>
      </c>
      <c r="W7" s="24">
        <v>2500</v>
      </c>
      <c r="X7" s="24">
        <v>680</v>
      </c>
      <c r="Y7" s="24">
        <v>0</v>
      </c>
      <c r="Z7" s="24">
        <f t="shared" si="11"/>
        <v>408701.43750000006</v>
      </c>
      <c r="AA7" s="26">
        <f t="shared" si="7"/>
        <v>0.3901962384259261</v>
      </c>
      <c r="AB7" s="27">
        <f t="shared" si="8"/>
        <v>56.302947656250005</v>
      </c>
      <c r="AC7" s="28">
        <v>0.06</v>
      </c>
      <c r="AD7" s="48">
        <v>0.05</v>
      </c>
      <c r="AE7" s="48">
        <v>0</v>
      </c>
      <c r="AF7" s="28">
        <v>0.12</v>
      </c>
      <c r="AG7" s="29">
        <v>0.2</v>
      </c>
      <c r="AH7" s="58">
        <v>102.38627717246642</v>
      </c>
      <c r="AI7" s="31">
        <f t="shared" si="12"/>
        <v>1.8184887547552913</v>
      </c>
      <c r="AJ7" s="57">
        <v>0.22009283264192239</v>
      </c>
      <c r="AK7" s="32">
        <f t="shared" si="13"/>
        <v>22.534485766549132</v>
      </c>
      <c r="AL7" s="58">
        <v>119.8171714911217</v>
      </c>
      <c r="AM7" s="34">
        <f t="shared" si="14"/>
        <v>2.1280799048506154</v>
      </c>
      <c r="AN7" s="56">
        <v>0.22009283264192239</v>
      </c>
      <c r="AO7" s="35">
        <f t="shared" si="15"/>
        <v>26.370900672623968</v>
      </c>
      <c r="AP7" s="36">
        <f t="shared" si="9"/>
        <v>0</v>
      </c>
      <c r="AR7" s="13"/>
    </row>
    <row r="8" spans="1:44" ht="21" x14ac:dyDescent="0.3">
      <c r="A8" s="8">
        <v>5</v>
      </c>
      <c r="B8" s="54">
        <v>5.04</v>
      </c>
      <c r="C8" s="52" t="s">
        <v>19</v>
      </c>
      <c r="D8" s="23">
        <f t="shared" si="0"/>
        <v>5.4</v>
      </c>
      <c r="E8" s="24">
        <v>6400</v>
      </c>
      <c r="F8" s="24">
        <v>2850</v>
      </c>
      <c r="G8" s="24">
        <v>0</v>
      </c>
      <c r="H8" s="24">
        <f t="shared" si="1"/>
        <v>35106</v>
      </c>
      <c r="I8" s="25">
        <v>0.16</v>
      </c>
      <c r="J8" s="25">
        <v>0</v>
      </c>
      <c r="K8" s="25">
        <v>2.1000000000000001E-2</v>
      </c>
      <c r="L8" s="25">
        <v>0.1065</v>
      </c>
      <c r="M8" s="25">
        <v>0.12</v>
      </c>
      <c r="N8" s="24">
        <v>909.74</v>
      </c>
      <c r="O8" s="24">
        <v>214.5</v>
      </c>
      <c r="P8" s="24">
        <f t="shared" si="2"/>
        <v>30331.584000000003</v>
      </c>
      <c r="Q8" s="24">
        <f t="shared" si="3"/>
        <v>0</v>
      </c>
      <c r="R8" s="24">
        <f t="shared" si="4"/>
        <v>3981.0204000000008</v>
      </c>
      <c r="S8" s="24">
        <f t="shared" si="5"/>
        <v>20189.460600000002</v>
      </c>
      <c r="T8" s="24">
        <f t="shared" si="6"/>
        <v>278634.89204545459</v>
      </c>
      <c r="U8" s="24">
        <f t="shared" si="10"/>
        <v>33436.18704545455</v>
      </c>
      <c r="V8" s="24">
        <v>2500</v>
      </c>
      <c r="W8" s="24">
        <v>2500</v>
      </c>
      <c r="X8" s="24">
        <v>680</v>
      </c>
      <c r="Y8" s="24">
        <v>0</v>
      </c>
      <c r="Z8" s="24">
        <f t="shared" si="11"/>
        <v>284314.89204545459</v>
      </c>
      <c r="AA8" s="26">
        <f t="shared" si="7"/>
        <v>0.44032178337191374</v>
      </c>
      <c r="AB8" s="27">
        <f t="shared" si="8"/>
        <v>39.199797656250006</v>
      </c>
      <c r="AC8" s="28">
        <v>0.06</v>
      </c>
      <c r="AD8" s="48">
        <v>0.05</v>
      </c>
      <c r="AE8" s="48">
        <v>0</v>
      </c>
      <c r="AF8" s="28">
        <v>0.12</v>
      </c>
      <c r="AG8" s="29">
        <v>0.2</v>
      </c>
      <c r="AH8" s="58">
        <v>71.274568432435544</v>
      </c>
      <c r="AI8" s="31">
        <f t="shared" si="12"/>
        <v>1.8182381719787155</v>
      </c>
      <c r="AJ8" s="57">
        <v>0.22001704649521225</v>
      </c>
      <c r="AK8" s="32">
        <f t="shared" si="13"/>
        <v>15.681620036725359</v>
      </c>
      <c r="AL8" s="58">
        <v>83.406849895143438</v>
      </c>
      <c r="AM8" s="34">
        <f t="shared" si="14"/>
        <v>2.1277367456473355</v>
      </c>
      <c r="AN8" s="56">
        <v>0.22001704649521225</v>
      </c>
      <c r="AO8" s="35">
        <f t="shared" si="15"/>
        <v>18.350928771398962</v>
      </c>
      <c r="AP8" s="36">
        <f t="shared" si="9"/>
        <v>0</v>
      </c>
      <c r="AR8" s="13"/>
    </row>
    <row r="9" spans="1:44" ht="21" x14ac:dyDescent="0.3">
      <c r="A9" s="8">
        <v>6</v>
      </c>
      <c r="B9" s="54">
        <v>5.26</v>
      </c>
      <c r="C9" s="52" t="s">
        <v>19</v>
      </c>
      <c r="D9" s="23">
        <f t="shared" si="0"/>
        <v>5.4</v>
      </c>
      <c r="E9" s="24">
        <v>2800</v>
      </c>
      <c r="F9" s="24">
        <v>0</v>
      </c>
      <c r="G9" s="24">
        <v>0</v>
      </c>
      <c r="H9" s="24">
        <f t="shared" si="1"/>
        <v>14728</v>
      </c>
      <c r="I9" s="25">
        <v>0.16</v>
      </c>
      <c r="J9" s="25">
        <v>0</v>
      </c>
      <c r="K9" s="25">
        <v>2.1000000000000001E-2</v>
      </c>
      <c r="L9" s="25">
        <v>0.1065</v>
      </c>
      <c r="M9" s="25">
        <v>0.12</v>
      </c>
      <c r="N9" s="24">
        <v>909.74</v>
      </c>
      <c r="O9" s="24">
        <v>214.5</v>
      </c>
      <c r="P9" s="24">
        <f t="shared" si="2"/>
        <v>12724.992000000002</v>
      </c>
      <c r="Q9" s="24">
        <f t="shared" si="3"/>
        <v>0</v>
      </c>
      <c r="R9" s="24">
        <f t="shared" si="4"/>
        <v>1670.1552000000004</v>
      </c>
      <c r="S9" s="24">
        <f t="shared" si="5"/>
        <v>8470.0728000000017</v>
      </c>
      <c r="T9" s="24">
        <f t="shared" si="6"/>
        <v>117637.11363636365</v>
      </c>
      <c r="U9" s="24">
        <f t="shared" ref="U9" si="16">T9*M9</f>
        <v>14116.453636363638</v>
      </c>
      <c r="V9" s="24">
        <v>2500</v>
      </c>
      <c r="W9" s="24">
        <v>2500</v>
      </c>
      <c r="X9" s="24">
        <v>680</v>
      </c>
      <c r="Y9" s="24">
        <v>0</v>
      </c>
      <c r="Z9" s="24">
        <f t="shared" ref="Z9" si="17">T9+V9+W9+X9+Y9</f>
        <v>123317.11363636365</v>
      </c>
      <c r="AA9" s="26">
        <f t="shared" si="7"/>
        <v>0.37305434848210517</v>
      </c>
      <c r="AB9" s="27">
        <f t="shared" si="8"/>
        <v>39.000235714285715</v>
      </c>
      <c r="AC9" s="28">
        <v>0.06</v>
      </c>
      <c r="AD9" s="48">
        <v>0.05</v>
      </c>
      <c r="AE9" s="48">
        <v>0</v>
      </c>
      <c r="AF9" s="28">
        <v>0.12</v>
      </c>
      <c r="AG9" s="29">
        <v>0.2</v>
      </c>
      <c r="AH9" s="58">
        <v>70.912098517949119</v>
      </c>
      <c r="AI9" s="31">
        <f t="shared" si="12"/>
        <v>1.8182479469470012</v>
      </c>
      <c r="AJ9" s="57">
        <v>0.22002000322393409</v>
      </c>
      <c r="AK9" s="32">
        <f t="shared" si="13"/>
        <v>15.602080144535096</v>
      </c>
      <c r="AL9" s="58">
        <v>82.982756674362008</v>
      </c>
      <c r="AM9" s="34">
        <f t="shared" si="14"/>
        <v>2.1277501316220397</v>
      </c>
      <c r="AN9" s="56">
        <v>0.22002000322393409</v>
      </c>
      <c r="AO9" s="35">
        <f t="shared" si="15"/>
        <v>18.257866391024073</v>
      </c>
      <c r="AP9" s="36">
        <f t="shared" si="9"/>
        <v>0</v>
      </c>
      <c r="AR9" s="13"/>
    </row>
    <row r="10" spans="1:44" ht="21" x14ac:dyDescent="0.3">
      <c r="A10" s="8">
        <v>7</v>
      </c>
      <c r="B10" s="54">
        <v>6.6</v>
      </c>
      <c r="C10" s="52" t="s">
        <v>19</v>
      </c>
      <c r="D10" s="23">
        <f t="shared" si="0"/>
        <v>5.4</v>
      </c>
      <c r="E10" s="24">
        <v>6400</v>
      </c>
      <c r="F10" s="24">
        <v>2850</v>
      </c>
      <c r="G10" s="24">
        <v>0</v>
      </c>
      <c r="H10" s="24">
        <f t="shared" si="1"/>
        <v>45090</v>
      </c>
      <c r="I10" s="25">
        <v>0.16</v>
      </c>
      <c r="J10" s="25">
        <v>0</v>
      </c>
      <c r="K10" s="25">
        <v>2.1000000000000001E-2</v>
      </c>
      <c r="L10" s="25">
        <v>0.1065</v>
      </c>
      <c r="M10" s="25">
        <v>0.12</v>
      </c>
      <c r="N10" s="24">
        <v>909.74</v>
      </c>
      <c r="O10" s="24">
        <v>214.5</v>
      </c>
      <c r="P10" s="24">
        <f t="shared" si="2"/>
        <v>38957.760000000002</v>
      </c>
      <c r="Q10" s="24">
        <f t="shared" si="3"/>
        <v>0</v>
      </c>
      <c r="R10" s="24">
        <f t="shared" si="4"/>
        <v>5113.206000000001</v>
      </c>
      <c r="S10" s="24">
        <f t="shared" si="5"/>
        <v>25931.259000000002</v>
      </c>
      <c r="T10" s="24">
        <f t="shared" si="6"/>
        <v>357514.16477272729</v>
      </c>
      <c r="U10" s="24">
        <f>T10*M10</f>
        <v>42901.699772727276</v>
      </c>
      <c r="V10" s="24">
        <v>2500</v>
      </c>
      <c r="W10" s="24">
        <v>2500</v>
      </c>
      <c r="X10" s="24">
        <v>680</v>
      </c>
      <c r="Y10" s="24">
        <v>0</v>
      </c>
      <c r="Z10" s="24">
        <f>T10+V10+W10+X10+Y10</f>
        <v>363194.16477272729</v>
      </c>
      <c r="AA10" s="26">
        <f t="shared" si="7"/>
        <v>0.40420027093855238</v>
      </c>
      <c r="AB10" s="27">
        <f t="shared" si="8"/>
        <v>50.045697656250006</v>
      </c>
      <c r="AC10" s="28">
        <v>0.06</v>
      </c>
      <c r="AD10" s="48">
        <v>0.05</v>
      </c>
      <c r="AE10" s="48">
        <v>0</v>
      </c>
      <c r="AF10" s="28">
        <v>0.12</v>
      </c>
      <c r="AG10" s="29">
        <v>0.2</v>
      </c>
      <c r="AH10" s="58">
        <v>91.002334695796748</v>
      </c>
      <c r="AI10" s="31">
        <f t="shared" si="12"/>
        <v>1.8183847754679434</v>
      </c>
      <c r="AJ10" s="57">
        <v>0.22006138772655529</v>
      </c>
      <c r="AK10" s="32">
        <f t="shared" si="13"/>
        <v>20.026100059513482</v>
      </c>
      <c r="AL10" s="58">
        <v>106.49411720850415</v>
      </c>
      <c r="AM10" s="34">
        <f t="shared" si="14"/>
        <v>2.1279375090338966</v>
      </c>
      <c r="AN10" s="56">
        <v>0.22006138772655529</v>
      </c>
      <c r="AO10" s="35">
        <f t="shared" si="15"/>
        <v>23.43524321761786</v>
      </c>
      <c r="AP10" s="36">
        <f t="shared" si="9"/>
        <v>0</v>
      </c>
      <c r="AR10" s="13"/>
    </row>
    <row r="11" spans="1:44" ht="21" x14ac:dyDescent="0.3">
      <c r="A11" s="8">
        <v>8</v>
      </c>
      <c r="B11" s="54">
        <v>11.7</v>
      </c>
      <c r="C11" s="52" t="s">
        <v>20</v>
      </c>
      <c r="D11" s="23">
        <f t="shared" si="0"/>
        <v>5.8</v>
      </c>
      <c r="E11" s="24">
        <v>1500</v>
      </c>
      <c r="F11" s="24">
        <v>450</v>
      </c>
      <c r="G11" s="24">
        <v>0</v>
      </c>
      <c r="H11" s="24">
        <f t="shared" si="1"/>
        <v>18000</v>
      </c>
      <c r="I11" s="25">
        <v>0.16</v>
      </c>
      <c r="J11" s="25">
        <v>0</v>
      </c>
      <c r="K11" s="25">
        <v>2.1000000000000001E-2</v>
      </c>
      <c r="L11" s="25">
        <v>0.1065</v>
      </c>
      <c r="M11" s="25">
        <v>0.12</v>
      </c>
      <c r="N11" s="24">
        <v>909.74</v>
      </c>
      <c r="O11" s="24">
        <v>214.5</v>
      </c>
      <c r="P11" s="24">
        <f t="shared" si="2"/>
        <v>16704</v>
      </c>
      <c r="Q11" s="24">
        <f t="shared" si="3"/>
        <v>0</v>
      </c>
      <c r="R11" s="24">
        <f t="shared" si="4"/>
        <v>2192.4</v>
      </c>
      <c r="S11" s="24">
        <f t="shared" si="5"/>
        <v>11118.6</v>
      </c>
      <c r="T11" s="24">
        <f t="shared" si="6"/>
        <v>154021.86363636362</v>
      </c>
      <c r="U11" s="24">
        <f t="shared" ref="U11" si="18">T11*M11</f>
        <v>18482.623636363634</v>
      </c>
      <c r="V11" s="24">
        <v>2500</v>
      </c>
      <c r="W11" s="24">
        <v>2500</v>
      </c>
      <c r="X11" s="24">
        <v>680</v>
      </c>
      <c r="Y11" s="24">
        <v>0</v>
      </c>
      <c r="Z11" s="24">
        <f t="shared" ref="Z11" si="19">T11+V11+W11+X11+Y11</f>
        <v>159701.86363636362</v>
      </c>
      <c r="AA11" s="26">
        <f t="shared" si="7"/>
        <v>0.38735867963454162</v>
      </c>
      <c r="AB11" s="27">
        <f t="shared" si="8"/>
        <v>94.146159999999995</v>
      </c>
      <c r="AC11" s="28">
        <v>0.06</v>
      </c>
      <c r="AD11" s="48">
        <v>0.05</v>
      </c>
      <c r="AE11" s="48">
        <v>0</v>
      </c>
      <c r="AF11" s="28">
        <v>0.12</v>
      </c>
      <c r="AG11" s="29">
        <v>0.2</v>
      </c>
      <c r="AH11" s="58">
        <v>171.22459926947508</v>
      </c>
      <c r="AI11" s="31">
        <f t="shared" si="12"/>
        <v>1.8187103889258478</v>
      </c>
      <c r="AJ11" s="57">
        <v>0.22015984618056081</v>
      </c>
      <c r="AK11" s="32">
        <f t="shared" si="13"/>
        <v>37.696781437495801</v>
      </c>
      <c r="AL11" s="58">
        <v>200.37912731524565</v>
      </c>
      <c r="AM11" s="34">
        <f t="shared" si="14"/>
        <v>2.1283834339631662</v>
      </c>
      <c r="AN11" s="56">
        <v>0.22015984618056081</v>
      </c>
      <c r="AO11" s="35">
        <f t="shared" si="15"/>
        <v>44.115437847519516</v>
      </c>
      <c r="AP11" s="36">
        <f t="shared" si="9"/>
        <v>0</v>
      </c>
      <c r="AR11" s="13"/>
    </row>
    <row r="12" spans="1:44" s="9" customFormat="1" ht="21" x14ac:dyDescent="0.3">
      <c r="A12" s="8">
        <v>9</v>
      </c>
      <c r="B12" s="54">
        <v>6.28</v>
      </c>
      <c r="C12" s="52" t="s">
        <v>19</v>
      </c>
      <c r="D12" s="23">
        <f t="shared" si="0"/>
        <v>5.4</v>
      </c>
      <c r="E12" s="24">
        <v>2979</v>
      </c>
      <c r="F12" s="24">
        <v>0</v>
      </c>
      <c r="G12" s="24">
        <v>0</v>
      </c>
      <c r="H12" s="24">
        <f t="shared" si="1"/>
        <v>18708.12</v>
      </c>
      <c r="I12" s="25">
        <v>0.16</v>
      </c>
      <c r="J12" s="25">
        <v>0</v>
      </c>
      <c r="K12" s="25">
        <v>2.1000000000000001E-2</v>
      </c>
      <c r="L12" s="25">
        <v>0.1065</v>
      </c>
      <c r="M12" s="25">
        <v>0.12</v>
      </c>
      <c r="N12" s="24">
        <v>909.74</v>
      </c>
      <c r="O12" s="24">
        <v>214.5</v>
      </c>
      <c r="P12" s="24">
        <f t="shared" si="2"/>
        <v>16163.81568</v>
      </c>
      <c r="Q12" s="24">
        <f t="shared" si="3"/>
        <v>0</v>
      </c>
      <c r="R12" s="24">
        <f t="shared" si="4"/>
        <v>2121.5008080000002</v>
      </c>
      <c r="S12" s="24">
        <f t="shared" si="5"/>
        <v>10759.039811999999</v>
      </c>
      <c r="T12" s="24">
        <f t="shared" si="6"/>
        <v>149082.32306818181</v>
      </c>
      <c r="U12" s="24">
        <f t="shared" si="10"/>
        <v>17889.878768181818</v>
      </c>
      <c r="V12" s="24">
        <v>2500</v>
      </c>
      <c r="W12" s="24">
        <v>2500</v>
      </c>
      <c r="X12" s="24">
        <v>680</v>
      </c>
      <c r="Y12" s="24">
        <v>0</v>
      </c>
      <c r="Z12" s="24">
        <f t="shared" si="11"/>
        <v>154762.32306818181</v>
      </c>
      <c r="AA12" s="26">
        <f t="shared" si="7"/>
        <v>0.35485280960590582</v>
      </c>
      <c r="AB12" s="27">
        <f t="shared" si="8"/>
        <v>45.945768479355486</v>
      </c>
      <c r="AC12" s="28">
        <v>0.06</v>
      </c>
      <c r="AD12" s="49">
        <v>0.03</v>
      </c>
      <c r="AE12" s="48">
        <v>0</v>
      </c>
      <c r="AF12" s="28">
        <v>0.12</v>
      </c>
      <c r="AG12" s="29">
        <v>0.2</v>
      </c>
      <c r="AH12" s="58">
        <v>91.884006925228078</v>
      </c>
      <c r="AI12" s="31">
        <f t="shared" si="12"/>
        <v>1.9998361104029356</v>
      </c>
      <c r="AJ12" s="57">
        <v>0.2899590242429837</v>
      </c>
      <c r="AK12" s="32">
        <f t="shared" si="13"/>
        <v>26.642596991574692</v>
      </c>
      <c r="AL12" s="58">
        <v>109.38401520601653</v>
      </c>
      <c r="AM12" s="34">
        <f t="shared" si="14"/>
        <v>2.3807201147406065</v>
      </c>
      <c r="AN12" s="56">
        <v>0.2899590242429837</v>
      </c>
      <c r="AO12" s="35">
        <f t="shared" si="15"/>
        <v>31.716882316916248</v>
      </c>
      <c r="AP12" s="36">
        <f t="shared" si="9"/>
        <v>0</v>
      </c>
      <c r="AR12" s="13"/>
    </row>
    <row r="13" spans="1:44" s="9" customFormat="1" ht="21" x14ac:dyDescent="0.3">
      <c r="A13" s="8">
        <v>10</v>
      </c>
      <c r="B13" s="54">
        <v>6.28</v>
      </c>
      <c r="C13" s="52" t="s">
        <v>19</v>
      </c>
      <c r="D13" s="23">
        <f t="shared" si="0"/>
        <v>5.4</v>
      </c>
      <c r="E13" s="24">
        <v>2979</v>
      </c>
      <c r="F13" s="24">
        <v>0</v>
      </c>
      <c r="G13" s="24">
        <v>0</v>
      </c>
      <c r="H13" s="24">
        <f t="shared" si="1"/>
        <v>18708.12</v>
      </c>
      <c r="I13" s="25">
        <v>0.16</v>
      </c>
      <c r="J13" s="25">
        <v>0</v>
      </c>
      <c r="K13" s="25">
        <v>2.1000000000000001E-2</v>
      </c>
      <c r="L13" s="25">
        <v>0.1065</v>
      </c>
      <c r="M13" s="25">
        <v>0.12</v>
      </c>
      <c r="N13" s="24">
        <v>909.74</v>
      </c>
      <c r="O13" s="24">
        <v>214.5</v>
      </c>
      <c r="P13" s="24">
        <f t="shared" si="2"/>
        <v>16163.81568</v>
      </c>
      <c r="Q13" s="24">
        <f t="shared" si="3"/>
        <v>0</v>
      </c>
      <c r="R13" s="24">
        <f t="shared" si="4"/>
        <v>2121.5008080000002</v>
      </c>
      <c r="S13" s="24">
        <f t="shared" si="5"/>
        <v>10759.039811999999</v>
      </c>
      <c r="T13" s="24">
        <f t="shared" si="6"/>
        <v>149082.32306818181</v>
      </c>
      <c r="U13" s="24">
        <f t="shared" si="10"/>
        <v>17889.878768181818</v>
      </c>
      <c r="V13" s="24">
        <v>2500</v>
      </c>
      <c r="W13" s="24">
        <v>2500</v>
      </c>
      <c r="X13" s="24">
        <v>680</v>
      </c>
      <c r="Y13" s="24">
        <v>0</v>
      </c>
      <c r="Z13" s="24">
        <f t="shared" si="11"/>
        <v>154762.32306818181</v>
      </c>
      <c r="AA13" s="26">
        <f t="shared" si="7"/>
        <v>0.35485280960590582</v>
      </c>
      <c r="AB13" s="27">
        <f t="shared" si="8"/>
        <v>45.945768479355486</v>
      </c>
      <c r="AC13" s="28">
        <v>0.06</v>
      </c>
      <c r="AD13" s="48">
        <v>0.05</v>
      </c>
      <c r="AE13" s="48">
        <v>0</v>
      </c>
      <c r="AF13" s="28">
        <v>0.12</v>
      </c>
      <c r="AG13" s="29">
        <v>0.2</v>
      </c>
      <c r="AH13" s="58">
        <v>83.538614480806288</v>
      </c>
      <c r="AI13" s="31">
        <f t="shared" si="12"/>
        <v>1.8182003968078617</v>
      </c>
      <c r="AJ13" s="57">
        <v>0.22000561997695176</v>
      </c>
      <c r="AK13" s="32">
        <f t="shared" si="13"/>
        <v>18.378964670865347</v>
      </c>
      <c r="AL13" s="58">
        <v>97.758123144158318</v>
      </c>
      <c r="AM13" s="34">
        <f t="shared" si="14"/>
        <v>2.1276850160441509</v>
      </c>
      <c r="AN13" s="56">
        <v>0.22000561997695176</v>
      </c>
      <c r="AO13" s="35">
        <f t="shared" si="15"/>
        <v>21.507336490113751</v>
      </c>
      <c r="AP13" s="36">
        <f t="shared" si="9"/>
        <v>0</v>
      </c>
      <c r="AR13" s="13"/>
    </row>
    <row r="14" spans="1:44" s="9" customFormat="1" ht="21" x14ac:dyDescent="0.3">
      <c r="A14" s="8">
        <v>11</v>
      </c>
      <c r="B14" s="54">
        <v>6.28</v>
      </c>
      <c r="C14" s="52" t="s">
        <v>19</v>
      </c>
      <c r="D14" s="23">
        <f t="shared" si="0"/>
        <v>5.4</v>
      </c>
      <c r="E14" s="24">
        <v>2979</v>
      </c>
      <c r="F14" s="24">
        <v>0</v>
      </c>
      <c r="G14" s="24">
        <v>0</v>
      </c>
      <c r="H14" s="24">
        <f t="shared" si="1"/>
        <v>18708.12</v>
      </c>
      <c r="I14" s="25">
        <v>0.16</v>
      </c>
      <c r="J14" s="25">
        <v>0</v>
      </c>
      <c r="K14" s="25">
        <v>2.1000000000000001E-2</v>
      </c>
      <c r="L14" s="25">
        <v>0.1065</v>
      </c>
      <c r="M14" s="25">
        <v>0.12</v>
      </c>
      <c r="N14" s="24">
        <v>909.74</v>
      </c>
      <c r="O14" s="24">
        <v>214.5</v>
      </c>
      <c r="P14" s="24">
        <f t="shared" si="2"/>
        <v>16163.81568</v>
      </c>
      <c r="Q14" s="24">
        <f t="shared" si="3"/>
        <v>0</v>
      </c>
      <c r="R14" s="24">
        <f t="shared" si="4"/>
        <v>2121.5008080000002</v>
      </c>
      <c r="S14" s="24">
        <f t="shared" si="5"/>
        <v>10759.039811999999</v>
      </c>
      <c r="T14" s="24">
        <f t="shared" si="6"/>
        <v>149082.32306818181</v>
      </c>
      <c r="U14" s="24">
        <f t="shared" si="10"/>
        <v>17889.878768181818</v>
      </c>
      <c r="V14" s="24">
        <v>2500</v>
      </c>
      <c r="W14" s="24">
        <v>2500</v>
      </c>
      <c r="X14" s="24">
        <v>680</v>
      </c>
      <c r="Y14" s="24">
        <v>0</v>
      </c>
      <c r="Z14" s="24">
        <f t="shared" si="11"/>
        <v>154762.32306818181</v>
      </c>
      <c r="AA14" s="26">
        <f t="shared" si="7"/>
        <v>0.35485280960590582</v>
      </c>
      <c r="AB14" s="27">
        <f t="shared" si="8"/>
        <v>45.945768479355486</v>
      </c>
      <c r="AC14" s="28">
        <v>0.06</v>
      </c>
      <c r="AD14" s="48">
        <v>0.05</v>
      </c>
      <c r="AE14" s="48">
        <v>0</v>
      </c>
      <c r="AF14" s="28">
        <v>0.12</v>
      </c>
      <c r="AG14" s="29">
        <v>0.2</v>
      </c>
      <c r="AH14" s="58">
        <v>83.538614480806288</v>
      </c>
      <c r="AI14" s="31">
        <f t="shared" si="12"/>
        <v>1.8182003968078617</v>
      </c>
      <c r="AJ14" s="57">
        <v>0.22000561997695176</v>
      </c>
      <c r="AK14" s="32">
        <f t="shared" si="13"/>
        <v>18.378964670865347</v>
      </c>
      <c r="AL14" s="58">
        <v>97.758123144158318</v>
      </c>
      <c r="AM14" s="34">
        <f t="shared" si="14"/>
        <v>2.1276850160441509</v>
      </c>
      <c r="AN14" s="56">
        <v>0.22000561997695176</v>
      </c>
      <c r="AO14" s="35">
        <f t="shared" si="15"/>
        <v>21.507336490113751</v>
      </c>
      <c r="AP14" s="36">
        <f t="shared" si="9"/>
        <v>0</v>
      </c>
      <c r="AR14" s="13"/>
    </row>
    <row r="15" spans="1:44" s="9" customFormat="1" ht="21" x14ac:dyDescent="0.3">
      <c r="A15" s="8">
        <v>12</v>
      </c>
      <c r="B15" s="54">
        <v>6.96</v>
      </c>
      <c r="C15" s="52" t="s">
        <v>19</v>
      </c>
      <c r="D15" s="23">
        <f t="shared" si="0"/>
        <v>5.4</v>
      </c>
      <c r="E15" s="24">
        <v>3473.6</v>
      </c>
      <c r="F15" s="24">
        <v>2500</v>
      </c>
      <c r="G15" s="24">
        <v>0</v>
      </c>
      <c r="H15" s="24">
        <f t="shared" si="1"/>
        <v>26676.255999999998</v>
      </c>
      <c r="I15" s="25">
        <v>0.16</v>
      </c>
      <c r="J15" s="25">
        <v>0</v>
      </c>
      <c r="K15" s="25">
        <v>2.1000000000000001E-2</v>
      </c>
      <c r="L15" s="25">
        <v>0.1065</v>
      </c>
      <c r="M15" s="25">
        <v>0.12</v>
      </c>
      <c r="N15" s="24">
        <v>909.74</v>
      </c>
      <c r="O15" s="24">
        <v>214.5</v>
      </c>
      <c r="P15" s="24">
        <f t="shared" si="2"/>
        <v>23048.285184</v>
      </c>
      <c r="Q15" s="24">
        <f t="shared" si="3"/>
        <v>0</v>
      </c>
      <c r="R15" s="24">
        <f t="shared" si="4"/>
        <v>3025.0874303999999</v>
      </c>
      <c r="S15" s="24">
        <f t="shared" si="5"/>
        <v>15341.514825599999</v>
      </c>
      <c r="T15" s="24">
        <f t="shared" si="6"/>
        <v>212035.12481818179</v>
      </c>
      <c r="U15" s="24">
        <f t="shared" si="10"/>
        <v>25444.214978181815</v>
      </c>
      <c r="V15" s="24">
        <v>2500</v>
      </c>
      <c r="W15" s="24">
        <v>2500</v>
      </c>
      <c r="X15" s="24">
        <v>680</v>
      </c>
      <c r="Y15" s="24">
        <v>0</v>
      </c>
      <c r="Z15" s="24">
        <f t="shared" si="11"/>
        <v>217715.12481818179</v>
      </c>
      <c r="AA15" s="26">
        <f t="shared" si="7"/>
        <v>0.47275591573999032</v>
      </c>
      <c r="AB15" s="27">
        <f t="shared" si="8"/>
        <v>55.352058337171805</v>
      </c>
      <c r="AC15" s="28">
        <v>0.06</v>
      </c>
      <c r="AD15" s="48">
        <v>0.05</v>
      </c>
      <c r="AE15" s="48">
        <v>0</v>
      </c>
      <c r="AF15" s="28">
        <v>0.12</v>
      </c>
      <c r="AG15" s="29">
        <v>0.2</v>
      </c>
      <c r="AH15" s="58">
        <v>100.6431119996509</v>
      </c>
      <c r="AI15" s="31">
        <f t="shared" si="12"/>
        <v>1.8182361238780489</v>
      </c>
      <c r="AJ15" s="57">
        <v>0.22001642698246635</v>
      </c>
      <c r="AK15" s="32">
        <f t="shared" si="13"/>
        <v>22.143137902559374</v>
      </c>
      <c r="AL15" s="58">
        <v>117.77445322563815</v>
      </c>
      <c r="AM15" s="34">
        <f t="shared" si="14"/>
        <v>2.1277339409534921</v>
      </c>
      <c r="AN15" s="56">
        <v>0.22001642698246635</v>
      </c>
      <c r="AO15" s="35">
        <f t="shared" si="15"/>
        <v>25.912314388518517</v>
      </c>
      <c r="AP15" s="36">
        <f t="shared" si="9"/>
        <v>0</v>
      </c>
      <c r="AR15" s="13"/>
    </row>
    <row r="16" spans="1:44" s="9" customFormat="1" ht="21" x14ac:dyDescent="0.3">
      <c r="A16" s="8">
        <v>13</v>
      </c>
      <c r="B16" s="54">
        <v>11.5</v>
      </c>
      <c r="C16" s="52" t="s">
        <v>19</v>
      </c>
      <c r="D16" s="23">
        <f t="shared" si="0"/>
        <v>5.4</v>
      </c>
      <c r="E16" s="24">
        <v>2459.1999999999998</v>
      </c>
      <c r="F16" s="24">
        <v>0</v>
      </c>
      <c r="G16" s="24">
        <v>0</v>
      </c>
      <c r="H16" s="24">
        <f t="shared" si="1"/>
        <v>28280.799999999999</v>
      </c>
      <c r="I16" s="25">
        <v>0.16</v>
      </c>
      <c r="J16" s="25">
        <v>0</v>
      </c>
      <c r="K16" s="25">
        <v>2.1000000000000001E-2</v>
      </c>
      <c r="L16" s="25">
        <v>0.1065</v>
      </c>
      <c r="M16" s="25">
        <v>0.12</v>
      </c>
      <c r="N16" s="24">
        <v>909.74</v>
      </c>
      <c r="O16" s="24">
        <v>214.5</v>
      </c>
      <c r="P16" s="24">
        <f t="shared" si="2"/>
        <v>24434.611200000003</v>
      </c>
      <c r="Q16" s="24">
        <f t="shared" si="3"/>
        <v>0</v>
      </c>
      <c r="R16" s="24">
        <f t="shared" si="4"/>
        <v>3207.0427200000004</v>
      </c>
      <c r="S16" s="24">
        <f t="shared" si="5"/>
        <v>16264.28808</v>
      </c>
      <c r="T16" s="24">
        <f t="shared" si="6"/>
        <v>224711.93409090911</v>
      </c>
      <c r="U16" s="24">
        <f t="shared" si="10"/>
        <v>26965.432090909093</v>
      </c>
      <c r="V16" s="24">
        <v>2500</v>
      </c>
      <c r="W16" s="24">
        <v>2500</v>
      </c>
      <c r="X16" s="24">
        <v>680</v>
      </c>
      <c r="Y16" s="24">
        <v>0</v>
      </c>
      <c r="Z16" s="24">
        <f t="shared" si="11"/>
        <v>230391.93409090911</v>
      </c>
      <c r="AA16" s="26">
        <f t="shared" si="7"/>
        <v>0.33205476664183653</v>
      </c>
      <c r="AB16" s="27">
        <f t="shared" si="8"/>
        <v>82.720601008458047</v>
      </c>
      <c r="AC16" s="28">
        <v>0.06</v>
      </c>
      <c r="AD16" s="48">
        <v>0.05</v>
      </c>
      <c r="AE16" s="48">
        <v>0</v>
      </c>
      <c r="AF16" s="28">
        <v>0.12</v>
      </c>
      <c r="AG16" s="29">
        <v>0.2</v>
      </c>
      <c r="AH16" s="58">
        <v>150.40462568342139</v>
      </c>
      <c r="AI16" s="31">
        <f t="shared" si="12"/>
        <v>1.8182245275036475</v>
      </c>
      <c r="AJ16" s="57">
        <v>0.22001291926637806</v>
      </c>
      <c r="AK16" s="32">
        <f t="shared" si="13"/>
        <v>33.090960767776401</v>
      </c>
      <c r="AL16" s="58">
        <v>176.00611676247803</v>
      </c>
      <c r="AM16" s="34">
        <f t="shared" si="14"/>
        <v>2.1277180607583071</v>
      </c>
      <c r="AN16" s="56">
        <v>0.22001291926637806</v>
      </c>
      <c r="AO16" s="35">
        <f t="shared" si="15"/>
        <v>38.723619557651787</v>
      </c>
      <c r="AP16" s="36">
        <f t="shared" si="9"/>
        <v>0</v>
      </c>
      <c r="AR16" s="13"/>
    </row>
    <row r="17" spans="1:44" s="9" customFormat="1" ht="21" x14ac:dyDescent="0.3">
      <c r="A17" s="8">
        <v>14</v>
      </c>
      <c r="B17" s="54">
        <v>8.6267999999999994</v>
      </c>
      <c r="C17" s="52" t="s">
        <v>20</v>
      </c>
      <c r="D17" s="23">
        <f t="shared" si="0"/>
        <v>5.8</v>
      </c>
      <c r="E17" s="24">
        <v>4500</v>
      </c>
      <c r="F17" s="24">
        <v>450</v>
      </c>
      <c r="G17" s="24">
        <v>0</v>
      </c>
      <c r="H17" s="24">
        <f t="shared" si="1"/>
        <v>39270.6</v>
      </c>
      <c r="I17" s="25">
        <v>0.16</v>
      </c>
      <c r="J17" s="25">
        <v>0</v>
      </c>
      <c r="K17" s="25">
        <v>2.1000000000000001E-2</v>
      </c>
      <c r="L17" s="25">
        <v>0.1065</v>
      </c>
      <c r="M17" s="25">
        <v>0.12</v>
      </c>
      <c r="N17" s="24">
        <v>909.74</v>
      </c>
      <c r="O17" s="24">
        <v>214.5</v>
      </c>
      <c r="P17" s="24">
        <f t="shared" si="2"/>
        <v>36443.116799999996</v>
      </c>
      <c r="Q17" s="24">
        <f t="shared" si="3"/>
        <v>0</v>
      </c>
      <c r="R17" s="24">
        <f t="shared" si="4"/>
        <v>4783.1590800000004</v>
      </c>
      <c r="S17" s="24">
        <f t="shared" si="5"/>
        <v>24257.449619999996</v>
      </c>
      <c r="T17" s="24">
        <f t="shared" si="6"/>
        <v>334519.82443181815</v>
      </c>
      <c r="U17" s="24">
        <f t="shared" si="10"/>
        <v>40142.378931818173</v>
      </c>
      <c r="V17" s="24">
        <v>2500</v>
      </c>
      <c r="W17" s="24">
        <v>2500</v>
      </c>
      <c r="X17" s="24">
        <v>680</v>
      </c>
      <c r="Y17" s="24">
        <v>0</v>
      </c>
      <c r="Z17" s="24">
        <f t="shared" si="11"/>
        <v>340199.82443181815</v>
      </c>
      <c r="AA17" s="26">
        <f t="shared" si="7"/>
        <v>0.3326440685508778</v>
      </c>
      <c r="AB17" s="27">
        <f t="shared" si="8"/>
        <v>66.679432333333324</v>
      </c>
      <c r="AC17" s="28">
        <v>0.06</v>
      </c>
      <c r="AD17" s="48">
        <v>0.05</v>
      </c>
      <c r="AE17" s="48">
        <v>0</v>
      </c>
      <c r="AF17" s="28">
        <v>0.12</v>
      </c>
      <c r="AG17" s="29">
        <v>0.2</v>
      </c>
      <c r="AH17" s="58">
        <v>133.36398148881358</v>
      </c>
      <c r="AI17" s="31">
        <f t="shared" si="12"/>
        <v>2.0000767376380972</v>
      </c>
      <c r="AJ17" s="57">
        <v>0.27001918367346933</v>
      </c>
      <c r="AK17" s="32">
        <f t="shared" si="13"/>
        <v>36.01083341305312</v>
      </c>
      <c r="AL17" s="58">
        <v>158.76780495966935</v>
      </c>
      <c r="AM17" s="34">
        <f t="shared" si="14"/>
        <v>2.3810611369032406</v>
      </c>
      <c r="AN17" s="56">
        <v>0.27001918367346933</v>
      </c>
      <c r="AO17" s="35">
        <f t="shared" si="15"/>
        <v>42.870353088838527</v>
      </c>
      <c r="AP17" s="36">
        <f t="shared" si="9"/>
        <v>0</v>
      </c>
      <c r="AR17" s="13"/>
    </row>
    <row r="18" spans="1:44" s="9" customFormat="1" ht="21" x14ac:dyDescent="0.3">
      <c r="A18" s="8">
        <v>15</v>
      </c>
      <c r="B18" s="54">
        <v>11.570695499999999</v>
      </c>
      <c r="C18" s="52" t="s">
        <v>20</v>
      </c>
      <c r="D18" s="23">
        <f t="shared" si="0"/>
        <v>5.8</v>
      </c>
      <c r="E18" s="24">
        <v>1500</v>
      </c>
      <c r="F18" s="24">
        <v>450</v>
      </c>
      <c r="G18" s="24">
        <v>0</v>
      </c>
      <c r="H18" s="24">
        <f t="shared" si="1"/>
        <v>17806.043249999999</v>
      </c>
      <c r="I18" s="25">
        <v>0.16</v>
      </c>
      <c r="J18" s="25">
        <v>0</v>
      </c>
      <c r="K18" s="25">
        <v>2.1000000000000001E-2</v>
      </c>
      <c r="L18" s="25">
        <v>0.1065</v>
      </c>
      <c r="M18" s="25">
        <v>0.12</v>
      </c>
      <c r="N18" s="24">
        <v>909.74</v>
      </c>
      <c r="O18" s="24">
        <v>214.5</v>
      </c>
      <c r="P18" s="24">
        <f t="shared" si="2"/>
        <v>16524.008135999997</v>
      </c>
      <c r="Q18" s="24">
        <f t="shared" si="3"/>
        <v>0</v>
      </c>
      <c r="R18" s="24">
        <f t="shared" si="4"/>
        <v>2168.7760678499999</v>
      </c>
      <c r="S18" s="24">
        <f t="shared" si="5"/>
        <v>10998.792915524999</v>
      </c>
      <c r="T18" s="24">
        <f t="shared" si="6"/>
        <v>152375.98632883522</v>
      </c>
      <c r="U18" s="24">
        <f t="shared" si="10"/>
        <v>18285.118359460226</v>
      </c>
      <c r="V18" s="24">
        <v>2500</v>
      </c>
      <c r="W18" s="24">
        <v>2500</v>
      </c>
      <c r="X18" s="24">
        <v>680</v>
      </c>
      <c r="Y18" s="24">
        <v>0</v>
      </c>
      <c r="Z18" s="24">
        <f t="shared" si="11"/>
        <v>158055.98632883522</v>
      </c>
      <c r="AA18" s="26">
        <f t="shared" si="7"/>
        <v>0.38847461744837553</v>
      </c>
      <c r="AB18" s="27">
        <f t="shared" si="8"/>
        <v>93.180578646249998</v>
      </c>
      <c r="AC18" s="28">
        <v>0.06</v>
      </c>
      <c r="AD18" s="48">
        <v>0.05</v>
      </c>
      <c r="AE18" s="48">
        <v>0</v>
      </c>
      <c r="AF18" s="28">
        <v>0.12</v>
      </c>
      <c r="AG18" s="29">
        <v>0.2</v>
      </c>
      <c r="AH18" s="58">
        <v>186.36830775002181</v>
      </c>
      <c r="AI18" s="31">
        <f t="shared" si="12"/>
        <v>2.0000767376380968</v>
      </c>
      <c r="AJ18" s="57">
        <v>0.27001918367346928</v>
      </c>
      <c r="AK18" s="32">
        <f t="shared" si="13"/>
        <v>50.323018321266787</v>
      </c>
      <c r="AL18" s="58">
        <v>221.86865452874181</v>
      </c>
      <c r="AM18" s="34">
        <f t="shared" si="14"/>
        <v>2.3810611369032402</v>
      </c>
      <c r="AN18" s="56">
        <v>0.27001918367346928</v>
      </c>
      <c r="AO18" s="35">
        <f t="shared" si="15"/>
        <v>59.908792978581872</v>
      </c>
      <c r="AP18" s="36">
        <f t="shared" si="9"/>
        <v>0</v>
      </c>
      <c r="AR18" s="13"/>
    </row>
    <row r="19" spans="1:44" s="9" customFormat="1" ht="21" x14ac:dyDescent="0.3">
      <c r="A19" s="8">
        <v>16</v>
      </c>
      <c r="B19" s="54">
        <v>11.122409999999999</v>
      </c>
      <c r="C19" s="52" t="s">
        <v>20</v>
      </c>
      <c r="D19" s="23">
        <f t="shared" si="0"/>
        <v>5.8</v>
      </c>
      <c r="E19" s="24">
        <v>6400</v>
      </c>
      <c r="F19" s="24">
        <v>450</v>
      </c>
      <c r="G19" s="24">
        <v>0</v>
      </c>
      <c r="H19" s="24">
        <f t="shared" si="1"/>
        <v>71633.423999999985</v>
      </c>
      <c r="I19" s="25">
        <v>0.16</v>
      </c>
      <c r="J19" s="25">
        <v>0</v>
      </c>
      <c r="K19" s="25">
        <v>2.1000000000000001E-2</v>
      </c>
      <c r="L19" s="25">
        <v>0.1065</v>
      </c>
      <c r="M19" s="25">
        <v>0.12</v>
      </c>
      <c r="N19" s="24">
        <v>909.74</v>
      </c>
      <c r="O19" s="24">
        <v>214.5</v>
      </c>
      <c r="P19" s="24">
        <f t="shared" si="2"/>
        <v>66475.817471999981</v>
      </c>
      <c r="Q19" s="24">
        <f t="shared" si="3"/>
        <v>0</v>
      </c>
      <c r="R19" s="24">
        <f t="shared" si="4"/>
        <v>8724.9510431999988</v>
      </c>
      <c r="S19" s="24">
        <f t="shared" si="5"/>
        <v>44247.966004799986</v>
      </c>
      <c r="T19" s="24">
        <f t="shared" si="6"/>
        <v>609144.12922727247</v>
      </c>
      <c r="U19" s="24">
        <f t="shared" si="10"/>
        <v>73097.295507272691</v>
      </c>
      <c r="V19" s="24">
        <v>2500</v>
      </c>
      <c r="W19" s="24">
        <v>2500</v>
      </c>
      <c r="X19" s="24">
        <v>680</v>
      </c>
      <c r="Y19" s="24">
        <v>0</v>
      </c>
      <c r="Z19" s="24">
        <f t="shared" si="11"/>
        <v>614824.12922727247</v>
      </c>
      <c r="AA19" s="26">
        <f t="shared" si="7"/>
        <v>0.3121197742270192</v>
      </c>
      <c r="AB19" s="27">
        <f t="shared" si="8"/>
        <v>84.644817768749959</v>
      </c>
      <c r="AC19" s="28">
        <v>0.06</v>
      </c>
      <c r="AD19" s="48">
        <v>0.05</v>
      </c>
      <c r="AE19" s="48">
        <v>0</v>
      </c>
      <c r="AF19" s="28">
        <v>0.12</v>
      </c>
      <c r="AG19" s="29">
        <v>0.2</v>
      </c>
      <c r="AH19" s="58">
        <v>153.90403712112902</v>
      </c>
      <c r="AI19" s="31">
        <f t="shared" si="12"/>
        <v>1.8182334273740841</v>
      </c>
      <c r="AJ19" s="57">
        <v>0.22001561133753164</v>
      </c>
      <c r="AK19" s="32">
        <f t="shared" si="13"/>
        <v>33.861290814519364</v>
      </c>
      <c r="AL19" s="58">
        <v>180.10133913094691</v>
      </c>
      <c r="AM19" s="34">
        <f t="shared" si="14"/>
        <v>2.1277302483299643</v>
      </c>
      <c r="AN19" s="56">
        <v>0.22001561133753164</v>
      </c>
      <c r="AO19" s="35">
        <f t="shared" si="15"/>
        <v>39.625106231603411</v>
      </c>
      <c r="AP19" s="36">
        <f t="shared" si="9"/>
        <v>0</v>
      </c>
      <c r="AR19" s="13"/>
    </row>
    <row r="20" spans="1:44" s="9" customFormat="1" ht="21" x14ac:dyDescent="0.3">
      <c r="A20" s="8">
        <v>17</v>
      </c>
      <c r="B20" s="54">
        <v>11</v>
      </c>
      <c r="C20" s="52" t="s">
        <v>19</v>
      </c>
      <c r="D20" s="23">
        <f t="shared" si="0"/>
        <v>5.4</v>
      </c>
      <c r="E20" s="24">
        <v>5760</v>
      </c>
      <c r="F20" s="24">
        <v>0</v>
      </c>
      <c r="G20" s="24">
        <v>0</v>
      </c>
      <c r="H20" s="24">
        <f t="shared" si="1"/>
        <v>63360</v>
      </c>
      <c r="I20" s="25">
        <v>0.16</v>
      </c>
      <c r="J20" s="25">
        <v>0</v>
      </c>
      <c r="K20" s="25">
        <v>2.1000000000000001E-2</v>
      </c>
      <c r="L20" s="25">
        <v>0.1065</v>
      </c>
      <c r="M20" s="25">
        <v>0.12</v>
      </c>
      <c r="N20" s="24">
        <v>909.74</v>
      </c>
      <c r="O20" s="24">
        <v>214.5</v>
      </c>
      <c r="P20" s="24">
        <f t="shared" si="2"/>
        <v>54743.040000000001</v>
      </c>
      <c r="Q20" s="24">
        <f t="shared" si="3"/>
        <v>0</v>
      </c>
      <c r="R20" s="24">
        <f t="shared" si="4"/>
        <v>7185.0240000000003</v>
      </c>
      <c r="S20" s="24">
        <f t="shared" si="5"/>
        <v>36438.335999999996</v>
      </c>
      <c r="T20" s="24">
        <f t="shared" si="6"/>
        <v>501857.54545454541</v>
      </c>
      <c r="U20" s="24">
        <f>T20*M20</f>
        <v>60222.905454545449</v>
      </c>
      <c r="V20" s="24">
        <v>2500</v>
      </c>
      <c r="W20" s="24">
        <v>2500</v>
      </c>
      <c r="X20" s="24">
        <v>680</v>
      </c>
      <c r="Y20" s="24">
        <v>0</v>
      </c>
      <c r="Z20" s="24">
        <f>T20+V20+W20+X20+Y20</f>
        <v>507537.54545454541</v>
      </c>
      <c r="AA20" s="26">
        <f t="shared" si="7"/>
        <v>0.30738706509539826</v>
      </c>
      <c r="AB20" s="27">
        <f t="shared" si="8"/>
        <v>77.658791666666659</v>
      </c>
      <c r="AC20" s="28">
        <v>0.06</v>
      </c>
      <c r="AD20" s="48">
        <v>0.05</v>
      </c>
      <c r="AE20" s="48">
        <v>0</v>
      </c>
      <c r="AF20" s="28">
        <v>0.12</v>
      </c>
      <c r="AG20" s="29">
        <v>0.2</v>
      </c>
      <c r="AH20" s="58">
        <v>155.31881735216777</v>
      </c>
      <c r="AI20" s="31">
        <f t="shared" si="12"/>
        <v>2.0000158902657121</v>
      </c>
      <c r="AJ20" s="57">
        <v>0.27000397253486558</v>
      </c>
      <c r="AK20" s="32">
        <f t="shared" si="13"/>
        <v>41.936697694502513</v>
      </c>
      <c r="AL20" s="58">
        <v>184.90363381618755</v>
      </c>
      <c r="AM20" s="34">
        <f t="shared" si="14"/>
        <v>2.3809749012043078</v>
      </c>
      <c r="AN20" s="56">
        <v>0.27000397253486558</v>
      </c>
      <c r="AO20" s="35">
        <f t="shared" si="15"/>
        <v>49.924715666502749</v>
      </c>
      <c r="AP20" s="36">
        <f t="shared" si="9"/>
        <v>0</v>
      </c>
      <c r="AR20" s="13"/>
    </row>
    <row r="21" spans="1:44" s="9" customFormat="1" ht="21" x14ac:dyDescent="0.3">
      <c r="A21" s="8">
        <v>18</v>
      </c>
      <c r="B21" s="54">
        <v>11.2</v>
      </c>
      <c r="C21" s="52" t="s">
        <v>19</v>
      </c>
      <c r="D21" s="23">
        <f t="shared" si="0"/>
        <v>5.4</v>
      </c>
      <c r="E21" s="24">
        <v>2650.8</v>
      </c>
      <c r="F21" s="24">
        <v>1950</v>
      </c>
      <c r="G21" s="24">
        <v>0</v>
      </c>
      <c r="H21" s="24">
        <f t="shared" si="1"/>
        <v>31638.959999999999</v>
      </c>
      <c r="I21" s="25">
        <v>0.16</v>
      </c>
      <c r="J21" s="25">
        <v>0</v>
      </c>
      <c r="K21" s="25">
        <v>2.1000000000000001E-2</v>
      </c>
      <c r="L21" s="25">
        <v>0.1065</v>
      </c>
      <c r="M21" s="25">
        <v>0.12</v>
      </c>
      <c r="N21" s="24">
        <v>909.74</v>
      </c>
      <c r="O21" s="24">
        <v>214.5</v>
      </c>
      <c r="P21" s="24">
        <f t="shared" si="2"/>
        <v>27336.061440000005</v>
      </c>
      <c r="Q21" s="24">
        <f t="shared" si="3"/>
        <v>0</v>
      </c>
      <c r="R21" s="24">
        <f t="shared" si="4"/>
        <v>3587.8580640000005</v>
      </c>
      <c r="S21" s="24">
        <f t="shared" si="5"/>
        <v>18195.565896</v>
      </c>
      <c r="T21" s="24">
        <f t="shared" si="6"/>
        <v>251243.30613636365</v>
      </c>
      <c r="U21" s="24">
        <f t="shared" ref="U21:U32" si="20">T21*M21</f>
        <v>30149.196736363636</v>
      </c>
      <c r="V21" s="24">
        <v>2500</v>
      </c>
      <c r="W21" s="24">
        <v>2500</v>
      </c>
      <c r="X21" s="24">
        <v>680</v>
      </c>
      <c r="Y21" s="24">
        <v>0</v>
      </c>
      <c r="Z21" s="24">
        <f t="shared" ref="Z21:Z32" si="21">T21+V21+W21+X21+Y21</f>
        <v>256923.30613636365</v>
      </c>
      <c r="AA21" s="26">
        <f t="shared" si="7"/>
        <v>0.41450577738137162</v>
      </c>
      <c r="AB21" s="27">
        <f t="shared" si="8"/>
        <v>85.549309416025352</v>
      </c>
      <c r="AC21" s="28">
        <v>0.06</v>
      </c>
      <c r="AD21" s="48">
        <v>0.05</v>
      </c>
      <c r="AE21" s="48">
        <v>0</v>
      </c>
      <c r="AF21" s="28">
        <v>0.12</v>
      </c>
      <c r="AG21" s="29">
        <v>0.2</v>
      </c>
      <c r="AH21" s="58">
        <v>155.58497731715161</v>
      </c>
      <c r="AI21" s="31">
        <f t="shared" si="12"/>
        <v>1.8186584833846358</v>
      </c>
      <c r="AJ21" s="57">
        <v>0.22014415343174365</v>
      </c>
      <c r="AK21" s="32">
        <f t="shared" si="13"/>
        <v>34.251123118181383</v>
      </c>
      <c r="AL21" s="58">
        <v>182.07565158731623</v>
      </c>
      <c r="AM21" s="34">
        <f t="shared" si="14"/>
        <v>2.1283123479335684</v>
      </c>
      <c r="AN21" s="56">
        <v>0.22014415343174365</v>
      </c>
      <c r="AO21" s="35">
        <f t="shared" si="15"/>
        <v>40.082890179222844</v>
      </c>
      <c r="AP21" s="36">
        <f t="shared" si="9"/>
        <v>0</v>
      </c>
      <c r="AR21" s="13"/>
    </row>
    <row r="22" spans="1:44" s="9" customFormat="1" ht="21" x14ac:dyDescent="0.3">
      <c r="A22" s="8">
        <v>19</v>
      </c>
      <c r="B22" s="54">
        <v>12.02</v>
      </c>
      <c r="C22" s="52" t="s">
        <v>19</v>
      </c>
      <c r="D22" s="23">
        <f t="shared" si="0"/>
        <v>5.4</v>
      </c>
      <c r="E22" s="24">
        <v>2004</v>
      </c>
      <c r="F22" s="24">
        <v>2500</v>
      </c>
      <c r="G22" s="24">
        <v>0</v>
      </c>
      <c r="H22" s="24">
        <f t="shared" si="1"/>
        <v>26588.079999999998</v>
      </c>
      <c r="I22" s="25">
        <v>0.16</v>
      </c>
      <c r="J22" s="25">
        <v>0</v>
      </c>
      <c r="K22" s="25">
        <v>2.1000000000000001E-2</v>
      </c>
      <c r="L22" s="25">
        <v>0.1065</v>
      </c>
      <c r="M22" s="25">
        <v>0.12</v>
      </c>
      <c r="N22" s="24">
        <v>909.74</v>
      </c>
      <c r="O22" s="24">
        <v>214.5</v>
      </c>
      <c r="P22" s="24">
        <f t="shared" si="2"/>
        <v>22972.101120000003</v>
      </c>
      <c r="Q22" s="24">
        <f t="shared" si="3"/>
        <v>0</v>
      </c>
      <c r="R22" s="24">
        <f t="shared" si="4"/>
        <v>3015.0882720000004</v>
      </c>
      <c r="S22" s="24">
        <f t="shared" si="5"/>
        <v>15290.804808000001</v>
      </c>
      <c r="T22" s="24">
        <f t="shared" si="6"/>
        <v>211338.48431818181</v>
      </c>
      <c r="U22" s="24">
        <f t="shared" si="20"/>
        <v>25360.618118181817</v>
      </c>
      <c r="V22" s="24">
        <v>2500</v>
      </c>
      <c r="W22" s="24">
        <v>2500</v>
      </c>
      <c r="X22" s="24">
        <v>680</v>
      </c>
      <c r="Y22" s="24">
        <v>0</v>
      </c>
      <c r="Z22" s="24">
        <f t="shared" si="21"/>
        <v>217018.48431818181</v>
      </c>
      <c r="AA22" s="26">
        <f t="shared" si="7"/>
        <v>0.47343405719527842</v>
      </c>
      <c r="AB22" s="27">
        <f t="shared" si="8"/>
        <v>95.637657784431127</v>
      </c>
      <c r="AC22" s="28">
        <v>0.06</v>
      </c>
      <c r="AD22" s="48">
        <v>0.05</v>
      </c>
      <c r="AE22" s="48">
        <v>0</v>
      </c>
      <c r="AF22" s="28">
        <v>0.12</v>
      </c>
      <c r="AG22" s="29">
        <v>0.2</v>
      </c>
      <c r="AH22" s="58">
        <v>173.8895013269931</v>
      </c>
      <c r="AI22" s="31">
        <f t="shared" si="12"/>
        <v>1.8182116266266466</v>
      </c>
      <c r="AJ22" s="57">
        <v>0.22000901690673152</v>
      </c>
      <c r="AK22" s="32">
        <f t="shared" si="13"/>
        <v>38.25725823735354</v>
      </c>
      <c r="AL22" s="58">
        <v>203.48828216870726</v>
      </c>
      <c r="AM22" s="34">
        <f t="shared" si="14"/>
        <v>2.1277003942042709</v>
      </c>
      <c r="AN22" s="56">
        <v>0.22000901690673152</v>
      </c>
      <c r="AO22" s="35">
        <f t="shared" si="15"/>
        <v>44.769256911976896</v>
      </c>
      <c r="AP22" s="36">
        <f t="shared" si="9"/>
        <v>0</v>
      </c>
      <c r="AR22" s="13"/>
    </row>
    <row r="23" spans="1:44" s="9" customFormat="1" ht="21" x14ac:dyDescent="0.3">
      <c r="A23" s="8">
        <v>20</v>
      </c>
      <c r="B23" s="54">
        <v>12.5</v>
      </c>
      <c r="C23" s="52" t="s">
        <v>19</v>
      </c>
      <c r="D23" s="23">
        <f t="shared" si="0"/>
        <v>5.4</v>
      </c>
      <c r="E23" s="24">
        <v>1776</v>
      </c>
      <c r="F23" s="24">
        <v>2500</v>
      </c>
      <c r="G23" s="24">
        <v>0</v>
      </c>
      <c r="H23" s="24">
        <f t="shared" si="1"/>
        <v>24700</v>
      </c>
      <c r="I23" s="25">
        <v>0.16</v>
      </c>
      <c r="J23" s="25">
        <v>0</v>
      </c>
      <c r="K23" s="25">
        <v>2.1000000000000001E-2</v>
      </c>
      <c r="L23" s="25">
        <v>0.1065</v>
      </c>
      <c r="M23" s="25">
        <v>0.12</v>
      </c>
      <c r="N23" s="24">
        <v>909.74</v>
      </c>
      <c r="O23" s="24">
        <v>214.5</v>
      </c>
      <c r="P23" s="24">
        <f t="shared" si="2"/>
        <v>21340.799999999999</v>
      </c>
      <c r="Q23" s="24">
        <f t="shared" si="3"/>
        <v>0</v>
      </c>
      <c r="R23" s="24">
        <f t="shared" si="4"/>
        <v>2800.98</v>
      </c>
      <c r="S23" s="24">
        <f t="shared" si="5"/>
        <v>14204.97</v>
      </c>
      <c r="T23" s="24">
        <f t="shared" si="6"/>
        <v>196421.57954545453</v>
      </c>
      <c r="U23" s="24">
        <f t="shared" si="20"/>
        <v>23570.589545454543</v>
      </c>
      <c r="V23" s="24">
        <v>2500</v>
      </c>
      <c r="W23" s="24">
        <v>2500</v>
      </c>
      <c r="X23" s="24">
        <v>680</v>
      </c>
      <c r="Y23" s="24">
        <v>0</v>
      </c>
      <c r="Z23" s="24">
        <f t="shared" si="21"/>
        <v>202101.57954545453</v>
      </c>
      <c r="AA23" s="26">
        <f t="shared" si="7"/>
        <v>0.48924749749749741</v>
      </c>
      <c r="AB23" s="27">
        <f t="shared" si="8"/>
        <v>100.52420608108108</v>
      </c>
      <c r="AC23" s="28">
        <v>0.06</v>
      </c>
      <c r="AD23" s="48">
        <v>0.05</v>
      </c>
      <c r="AE23" s="48">
        <v>0</v>
      </c>
      <c r="AF23" s="28">
        <v>0.12</v>
      </c>
      <c r="AG23" s="29">
        <v>0.2</v>
      </c>
      <c r="AH23" s="58">
        <v>182.8239376238844</v>
      </c>
      <c r="AI23" s="31">
        <f t="shared" si="12"/>
        <v>1.8187056108299109</v>
      </c>
      <c r="AJ23" s="57">
        <v>0.22015840164275921</v>
      </c>
      <c r="AK23" s="32">
        <f t="shared" si="13"/>
        <v>40.250225889309903</v>
      </c>
      <c r="AL23" s="58">
        <v>213.95339712906437</v>
      </c>
      <c r="AM23" s="34">
        <f t="shared" si="14"/>
        <v>2.1283768902038709</v>
      </c>
      <c r="AN23" s="56">
        <v>0.22015840164275921</v>
      </c>
      <c r="AO23" s="35">
        <f t="shared" si="15"/>
        <v>47.103637937973332</v>
      </c>
      <c r="AP23" s="36">
        <f t="shared" si="9"/>
        <v>0</v>
      </c>
      <c r="AR23" s="13"/>
    </row>
    <row r="24" spans="1:44" s="9" customFormat="1" ht="21" x14ac:dyDescent="0.3">
      <c r="A24" s="8">
        <v>21</v>
      </c>
      <c r="B24" s="54">
        <v>12.99</v>
      </c>
      <c r="C24" s="52" t="s">
        <v>19</v>
      </c>
      <c r="D24" s="23">
        <f t="shared" si="0"/>
        <v>5.4</v>
      </c>
      <c r="E24" s="24">
        <v>2334.4699999999998</v>
      </c>
      <c r="F24" s="24">
        <v>1830</v>
      </c>
      <c r="G24" s="24">
        <v>0</v>
      </c>
      <c r="H24" s="24">
        <f t="shared" si="1"/>
        <v>32154.765299999999</v>
      </c>
      <c r="I24" s="25">
        <v>0.16</v>
      </c>
      <c r="J24" s="25">
        <v>0</v>
      </c>
      <c r="K24" s="25">
        <v>2.1000000000000001E-2</v>
      </c>
      <c r="L24" s="25">
        <v>0.1065</v>
      </c>
      <c r="M24" s="25">
        <v>0.12</v>
      </c>
      <c r="N24" s="24">
        <v>909.74</v>
      </c>
      <c r="O24" s="24">
        <v>214.5</v>
      </c>
      <c r="P24" s="24">
        <f t="shared" si="2"/>
        <v>27781.7172192</v>
      </c>
      <c r="Q24" s="24">
        <f t="shared" si="3"/>
        <v>0</v>
      </c>
      <c r="R24" s="24">
        <f t="shared" si="4"/>
        <v>3646.35038502</v>
      </c>
      <c r="S24" s="24">
        <f t="shared" si="5"/>
        <v>18492.20552403</v>
      </c>
      <c r="T24" s="24">
        <f t="shared" si="6"/>
        <v>255318.4610775568</v>
      </c>
      <c r="U24" s="24">
        <f t="shared" si="20"/>
        <v>30638.215329306815</v>
      </c>
      <c r="V24" s="24">
        <v>2500</v>
      </c>
      <c r="W24" s="24">
        <v>2500</v>
      </c>
      <c r="X24" s="24">
        <v>680</v>
      </c>
      <c r="Y24" s="24">
        <v>0</v>
      </c>
      <c r="Z24" s="24">
        <f t="shared" si="21"/>
        <v>260998.4610775568</v>
      </c>
      <c r="AA24" s="26">
        <f t="shared" si="7"/>
        <v>0.40674806041102141</v>
      </c>
      <c r="AB24" s="27">
        <f t="shared" si="8"/>
        <v>98.677749445591502</v>
      </c>
      <c r="AC24" s="28">
        <v>0.06</v>
      </c>
      <c r="AD24" s="48">
        <v>0.05</v>
      </c>
      <c r="AE24" s="48">
        <v>0</v>
      </c>
      <c r="AF24" s="28">
        <v>0.12</v>
      </c>
      <c r="AG24" s="29">
        <v>0.2</v>
      </c>
      <c r="AH24" s="58">
        <v>179.41490502509896</v>
      </c>
      <c r="AI24" s="31">
        <f t="shared" si="12"/>
        <v>1.8181900786460878</v>
      </c>
      <c r="AJ24" s="57">
        <v>0.22000249877908881</v>
      </c>
      <c r="AK24" s="32">
        <f t="shared" si="13"/>
        <v>39.47172742373467</v>
      </c>
      <c r="AL24" s="58">
        <v>209.95377462487909</v>
      </c>
      <c r="AM24" s="34">
        <f t="shared" si="14"/>
        <v>2.127670886339402</v>
      </c>
      <c r="AN24" s="56">
        <v>0.22000249877908881</v>
      </c>
      <c r="AO24" s="35">
        <f t="shared" si="15"/>
        <v>46.190355045575075</v>
      </c>
      <c r="AP24" s="36">
        <f t="shared" si="9"/>
        <v>0</v>
      </c>
      <c r="AR24" s="13"/>
    </row>
    <row r="25" spans="1:44" s="9" customFormat="1" ht="21" x14ac:dyDescent="0.3">
      <c r="A25" s="8">
        <v>22</v>
      </c>
      <c r="B25" s="54">
        <v>18.455189999999998</v>
      </c>
      <c r="C25" s="52" t="s">
        <v>20</v>
      </c>
      <c r="D25" s="23">
        <f t="shared" si="0"/>
        <v>5.8</v>
      </c>
      <c r="E25" s="24">
        <v>1100</v>
      </c>
      <c r="F25" s="24">
        <v>450</v>
      </c>
      <c r="G25" s="24">
        <v>0</v>
      </c>
      <c r="H25" s="24">
        <f t="shared" si="1"/>
        <v>20750.708999999999</v>
      </c>
      <c r="I25" s="25">
        <v>0.16</v>
      </c>
      <c r="J25" s="25">
        <v>0</v>
      </c>
      <c r="K25" s="25">
        <v>2.1000000000000001E-2</v>
      </c>
      <c r="L25" s="25">
        <v>0.1065</v>
      </c>
      <c r="M25" s="25">
        <v>0.12</v>
      </c>
      <c r="N25" s="24">
        <v>909.74</v>
      </c>
      <c r="O25" s="24">
        <v>214.5</v>
      </c>
      <c r="P25" s="24">
        <f t="shared" si="2"/>
        <v>19256.657951999998</v>
      </c>
      <c r="Q25" s="24">
        <f t="shared" si="3"/>
        <v>0</v>
      </c>
      <c r="R25" s="24">
        <f t="shared" si="4"/>
        <v>2527.4363561999999</v>
      </c>
      <c r="S25" s="24">
        <f t="shared" si="5"/>
        <v>12817.712949299999</v>
      </c>
      <c r="T25" s="24">
        <f t="shared" si="6"/>
        <v>177363.81756534093</v>
      </c>
      <c r="U25" s="24">
        <f t="shared" si="20"/>
        <v>21283.658107840911</v>
      </c>
      <c r="V25" s="24">
        <v>2500</v>
      </c>
      <c r="W25" s="24">
        <v>2500</v>
      </c>
      <c r="X25" s="24">
        <v>680</v>
      </c>
      <c r="Y25" s="24">
        <v>0</v>
      </c>
      <c r="Z25" s="24">
        <f t="shared" si="21"/>
        <v>183043.81756534093</v>
      </c>
      <c r="AA25" s="26">
        <f t="shared" si="7"/>
        <v>0.37382801088800455</v>
      </c>
      <c r="AB25" s="27">
        <f t="shared" si="8"/>
        <v>147.05469041590911</v>
      </c>
      <c r="AC25" s="28">
        <v>0.06</v>
      </c>
      <c r="AD25" s="48">
        <v>0.05</v>
      </c>
      <c r="AE25" s="48">
        <v>0</v>
      </c>
      <c r="AF25" s="28">
        <v>0.12</v>
      </c>
      <c r="AG25" s="29">
        <v>0.2</v>
      </c>
      <c r="AH25" s="58">
        <v>267.32605706654914</v>
      </c>
      <c r="AI25" s="31">
        <f t="shared" si="12"/>
        <v>1.8178682795528736</v>
      </c>
      <c r="AJ25" s="57">
        <v>0.21990513820618399</v>
      </c>
      <c r="AK25" s="32">
        <f t="shared" si="13"/>
        <v>58.786373525333715</v>
      </c>
      <c r="AL25" s="58">
        <v>312.81918261086508</v>
      </c>
      <c r="AM25" s="34">
        <f t="shared" si="14"/>
        <v>2.1272302279249349</v>
      </c>
      <c r="AN25" s="56">
        <v>0.21990513820618399</v>
      </c>
      <c r="AO25" s="35">
        <f t="shared" si="15"/>
        <v>68.790545585587807</v>
      </c>
      <c r="AP25" s="36">
        <f t="shared" si="9"/>
        <v>0</v>
      </c>
      <c r="AR25" s="13"/>
    </row>
    <row r="26" spans="1:44" s="9" customFormat="1" ht="21" x14ac:dyDescent="0.3">
      <c r="A26" s="8">
        <v>23</v>
      </c>
      <c r="B26" s="54">
        <v>30.748379999999997</v>
      </c>
      <c r="C26" s="52" t="s">
        <v>20</v>
      </c>
      <c r="D26" s="23">
        <f t="shared" si="0"/>
        <v>5.8</v>
      </c>
      <c r="E26" s="24">
        <v>967.2</v>
      </c>
      <c r="F26" s="24">
        <v>450</v>
      </c>
      <c r="G26" s="24">
        <v>0</v>
      </c>
      <c r="H26" s="24">
        <f t="shared" si="1"/>
        <v>30189.833135999997</v>
      </c>
      <c r="I26" s="25">
        <v>0.16</v>
      </c>
      <c r="J26" s="25">
        <v>0</v>
      </c>
      <c r="K26" s="25">
        <v>2.1000000000000001E-2</v>
      </c>
      <c r="L26" s="25">
        <v>0.1065</v>
      </c>
      <c r="M26" s="25">
        <v>0.12</v>
      </c>
      <c r="N26" s="24">
        <v>909.74</v>
      </c>
      <c r="O26" s="24">
        <v>214.5</v>
      </c>
      <c r="P26" s="24">
        <f t="shared" si="2"/>
        <v>28016.165150207999</v>
      </c>
      <c r="Q26" s="24">
        <f t="shared" si="3"/>
        <v>0</v>
      </c>
      <c r="R26" s="24">
        <f t="shared" si="4"/>
        <v>3677.1216759648</v>
      </c>
      <c r="S26" s="24">
        <f t="shared" si="5"/>
        <v>18648.2599281072</v>
      </c>
      <c r="T26" s="24">
        <f t="shared" si="6"/>
        <v>257462.29425349997</v>
      </c>
      <c r="U26" s="24">
        <f t="shared" si="20"/>
        <v>30895.475310419995</v>
      </c>
      <c r="V26" s="24">
        <v>2500</v>
      </c>
      <c r="W26" s="24">
        <v>2500</v>
      </c>
      <c r="X26" s="24">
        <v>680</v>
      </c>
      <c r="Y26" s="24">
        <v>0</v>
      </c>
      <c r="Z26" s="24">
        <f t="shared" si="21"/>
        <v>263142.29425349995</v>
      </c>
      <c r="AA26" s="26">
        <f t="shared" si="7"/>
        <v>0.34642836787523135</v>
      </c>
      <c r="AB26" s="27">
        <f t="shared" si="8"/>
        <v>240.12284836960293</v>
      </c>
      <c r="AC26" s="28">
        <v>0.06</v>
      </c>
      <c r="AD26" s="48">
        <v>0.05</v>
      </c>
      <c r="AE26" s="48">
        <v>0</v>
      </c>
      <c r="AF26" s="28">
        <v>0.12</v>
      </c>
      <c r="AG26" s="29">
        <v>0.2</v>
      </c>
      <c r="AH26" s="58">
        <v>436.46552411595326</v>
      </c>
      <c r="AI26" s="31">
        <f t="shared" si="12"/>
        <v>1.8176759399594282</v>
      </c>
      <c r="AJ26" s="57">
        <v>0.21984692924838908</v>
      </c>
      <c r="AK26" s="32">
        <f t="shared" si="13"/>
        <v>95.955605199681031</v>
      </c>
      <c r="AL26" s="58">
        <v>510.7333404963839</v>
      </c>
      <c r="AM26" s="34">
        <f t="shared" si="14"/>
        <v>2.1269668586899764</v>
      </c>
      <c r="AN26" s="56">
        <v>0.21984692924838908</v>
      </c>
      <c r="AO26" s="35">
        <f t="shared" si="15"/>
        <v>112.28315657290193</v>
      </c>
      <c r="AP26" s="36">
        <f t="shared" si="9"/>
        <v>0</v>
      </c>
      <c r="AR26" s="13"/>
    </row>
    <row r="27" spans="1:44" s="9" customFormat="1" ht="21" x14ac:dyDescent="0.3">
      <c r="A27" s="8">
        <v>24</v>
      </c>
      <c r="B27" s="54">
        <v>32.258069999999996</v>
      </c>
      <c r="C27" s="52" t="s">
        <v>20</v>
      </c>
      <c r="D27" s="23">
        <f t="shared" si="0"/>
        <v>5.8</v>
      </c>
      <c r="E27" s="24">
        <v>967.2</v>
      </c>
      <c r="F27" s="24">
        <v>450</v>
      </c>
      <c r="G27" s="24">
        <v>0</v>
      </c>
      <c r="H27" s="24">
        <f t="shared" si="1"/>
        <v>31650.005303999998</v>
      </c>
      <c r="I27" s="25">
        <v>0.16</v>
      </c>
      <c r="J27" s="25">
        <v>0</v>
      </c>
      <c r="K27" s="25">
        <v>2.1000000000000001E-2</v>
      </c>
      <c r="L27" s="25">
        <v>0.1065</v>
      </c>
      <c r="M27" s="25">
        <v>0.12</v>
      </c>
      <c r="N27" s="24">
        <v>909.74</v>
      </c>
      <c r="O27" s="24">
        <v>214.5</v>
      </c>
      <c r="P27" s="24">
        <f t="shared" si="2"/>
        <v>29371.204922112</v>
      </c>
      <c r="Q27" s="24">
        <f t="shared" si="3"/>
        <v>0</v>
      </c>
      <c r="R27" s="24">
        <f t="shared" si="4"/>
        <v>3854.9706460272</v>
      </c>
      <c r="S27" s="24">
        <f t="shared" si="5"/>
        <v>19550.208276280799</v>
      </c>
      <c r="T27" s="24">
        <f t="shared" si="6"/>
        <v>269853.01659956813</v>
      </c>
      <c r="U27" s="24">
        <f t="shared" si="20"/>
        <v>32382.361991948175</v>
      </c>
      <c r="V27" s="24">
        <v>2500</v>
      </c>
      <c r="W27" s="24">
        <v>2500</v>
      </c>
      <c r="X27" s="24">
        <v>680</v>
      </c>
      <c r="Y27" s="24">
        <v>0</v>
      </c>
      <c r="Z27" s="24">
        <f t="shared" si="21"/>
        <v>275533.01659956813</v>
      </c>
      <c r="AA27" s="26">
        <f t="shared" si="7"/>
        <v>0.34367049774544478</v>
      </c>
      <c r="AB27" s="27">
        <f t="shared" si="8"/>
        <v>251.3964584446029</v>
      </c>
      <c r="AC27" s="28">
        <v>0.06</v>
      </c>
      <c r="AD27" s="48">
        <v>0.05</v>
      </c>
      <c r="AE27" s="48">
        <v>0</v>
      </c>
      <c r="AF27" s="28">
        <v>0.12</v>
      </c>
      <c r="AG27" s="29">
        <v>0.2</v>
      </c>
      <c r="AH27" s="58">
        <v>457.27046027073021</v>
      </c>
      <c r="AI27" s="31">
        <f t="shared" si="12"/>
        <v>1.8189216471062308</v>
      </c>
      <c r="AJ27" s="57">
        <v>0.22022370722184439</v>
      </c>
      <c r="AK27" s="32">
        <f t="shared" si="13"/>
        <v>100.70179596385933</v>
      </c>
      <c r="AL27" s="58">
        <v>535.14079426592286</v>
      </c>
      <c r="AM27" s="34">
        <f t="shared" si="14"/>
        <v>2.1286727648307151</v>
      </c>
      <c r="AN27" s="56">
        <v>0.22022370722184439</v>
      </c>
      <c r="AO27" s="35">
        <f t="shared" si="15"/>
        <v>117.85068959888389</v>
      </c>
      <c r="AP27" s="36">
        <f t="shared" si="9"/>
        <v>0</v>
      </c>
      <c r="AR27" s="13"/>
    </row>
    <row r="28" spans="1:44" s="9" customFormat="1" ht="21" x14ac:dyDescent="0.3">
      <c r="A28" s="8">
        <v>25</v>
      </c>
      <c r="B28" s="54">
        <v>3.55</v>
      </c>
      <c r="C28" s="52" t="s">
        <v>19</v>
      </c>
      <c r="D28" s="23">
        <f t="shared" si="0"/>
        <v>5.4</v>
      </c>
      <c r="E28" s="24">
        <v>7200</v>
      </c>
      <c r="F28" s="24">
        <v>2850</v>
      </c>
      <c r="G28" s="24">
        <v>0</v>
      </c>
      <c r="H28" s="24">
        <f t="shared" si="1"/>
        <v>28410</v>
      </c>
      <c r="I28" s="25">
        <v>0.16</v>
      </c>
      <c r="J28" s="25">
        <v>0</v>
      </c>
      <c r="K28" s="25">
        <v>2.1000000000000001E-2</v>
      </c>
      <c r="L28" s="25">
        <v>0.1065</v>
      </c>
      <c r="M28" s="25">
        <v>0.12</v>
      </c>
      <c r="N28" s="24">
        <v>909.74</v>
      </c>
      <c r="O28" s="24">
        <v>214.5</v>
      </c>
      <c r="P28" s="24">
        <f t="shared" si="2"/>
        <v>24546.240000000002</v>
      </c>
      <c r="Q28" s="24">
        <f t="shared" si="3"/>
        <v>0</v>
      </c>
      <c r="R28" s="24">
        <f t="shared" si="4"/>
        <v>3221.6940000000004</v>
      </c>
      <c r="S28" s="24">
        <f t="shared" si="5"/>
        <v>16338.591</v>
      </c>
      <c r="T28" s="24">
        <f t="shared" si="6"/>
        <v>225732.68749999994</v>
      </c>
      <c r="U28" s="24">
        <f t="shared" si="20"/>
        <v>27087.922499999993</v>
      </c>
      <c r="V28" s="24">
        <v>2500</v>
      </c>
      <c r="W28" s="24">
        <v>2500</v>
      </c>
      <c r="X28" s="24">
        <v>680</v>
      </c>
      <c r="Y28" s="24">
        <v>0</v>
      </c>
      <c r="Z28" s="24">
        <f t="shared" si="21"/>
        <v>231412.68749999994</v>
      </c>
      <c r="AA28" s="26">
        <f t="shared" si="7"/>
        <v>0.48035678577638641</v>
      </c>
      <c r="AB28" s="27">
        <f t="shared" si="8"/>
        <v>28.378439583333328</v>
      </c>
      <c r="AC28" s="28">
        <v>0.06</v>
      </c>
      <c r="AD28" s="48">
        <v>0.05</v>
      </c>
      <c r="AE28" s="48">
        <v>0</v>
      </c>
      <c r="AF28" s="28">
        <v>0.12</v>
      </c>
      <c r="AG28" s="29">
        <v>0.2</v>
      </c>
      <c r="AH28" s="58">
        <v>51.598705013267974</v>
      </c>
      <c r="AI28" s="31">
        <f t="shared" si="12"/>
        <v>1.8182361599462966</v>
      </c>
      <c r="AJ28" s="57">
        <v>0.22001643789245942</v>
      </c>
      <c r="AK28" s="32">
        <f t="shared" si="13"/>
        <v>11.352563276883007</v>
      </c>
      <c r="AL28" s="58">
        <v>60.381770494432395</v>
      </c>
      <c r="AM28" s="34">
        <f t="shared" si="14"/>
        <v>2.1277339903457779</v>
      </c>
      <c r="AN28" s="56">
        <v>0.22001643789245942</v>
      </c>
      <c r="AO28" s="35">
        <f t="shared" si="15"/>
        <v>13.284982057825022</v>
      </c>
      <c r="AP28" s="36">
        <f t="shared" si="9"/>
        <v>0</v>
      </c>
      <c r="AR28" s="13"/>
    </row>
    <row r="29" spans="1:44" s="9" customFormat="1" ht="21" x14ac:dyDescent="0.3">
      <c r="A29" s="8">
        <v>26</v>
      </c>
      <c r="B29" s="54">
        <v>15.507699999999998</v>
      </c>
      <c r="C29" s="52" t="s">
        <v>20</v>
      </c>
      <c r="D29" s="23">
        <f t="shared" si="0"/>
        <v>5.8</v>
      </c>
      <c r="E29" s="24">
        <v>6400</v>
      </c>
      <c r="F29" s="24">
        <v>450</v>
      </c>
      <c r="G29" s="24">
        <v>0</v>
      </c>
      <c r="H29" s="24">
        <f t="shared" si="1"/>
        <v>99699.279999999984</v>
      </c>
      <c r="I29" s="25">
        <v>0.16</v>
      </c>
      <c r="J29" s="25">
        <v>0</v>
      </c>
      <c r="K29" s="25">
        <v>2.1000000000000001E-2</v>
      </c>
      <c r="L29" s="25">
        <v>0.1065</v>
      </c>
      <c r="M29" s="25">
        <v>0.12</v>
      </c>
      <c r="N29" s="24">
        <v>909.74</v>
      </c>
      <c r="O29" s="24">
        <v>214.5</v>
      </c>
      <c r="P29" s="24">
        <f t="shared" si="2"/>
        <v>92520.93183999999</v>
      </c>
      <c r="Q29" s="24">
        <f t="shared" si="3"/>
        <v>0</v>
      </c>
      <c r="R29" s="24">
        <f t="shared" si="4"/>
        <v>12143.372303999999</v>
      </c>
      <c r="S29" s="24">
        <f t="shared" si="5"/>
        <v>61584.245255999987</v>
      </c>
      <c r="T29" s="24">
        <f t="shared" si="6"/>
        <v>847305.24249999982</v>
      </c>
      <c r="U29" s="24">
        <f t="shared" si="20"/>
        <v>101676.62909999998</v>
      </c>
      <c r="V29" s="24">
        <v>2500</v>
      </c>
      <c r="W29" s="24">
        <v>2500</v>
      </c>
      <c r="X29" s="24">
        <v>680</v>
      </c>
      <c r="Y29" s="24">
        <v>0</v>
      </c>
      <c r="Z29" s="24">
        <f t="shared" si="21"/>
        <v>852985.24249999982</v>
      </c>
      <c r="AA29" s="26">
        <f t="shared" si="7"/>
        <v>0.30515775860123306</v>
      </c>
      <c r="AB29" s="27">
        <f t="shared" si="8"/>
        <v>117.39197084374997</v>
      </c>
      <c r="AC29" s="28">
        <v>0.06</v>
      </c>
      <c r="AD29" s="48">
        <v>0.04</v>
      </c>
      <c r="AE29" s="48">
        <v>0</v>
      </c>
      <c r="AF29" s="28">
        <v>0.12</v>
      </c>
      <c r="AG29" s="29">
        <v>0.2</v>
      </c>
      <c r="AH29" s="58">
        <v>213.46979208482762</v>
      </c>
      <c r="AI29" s="31">
        <f t="shared" si="12"/>
        <v>1.8184360527429793</v>
      </c>
      <c r="AJ29" s="57">
        <v>0.2300768952025713</v>
      </c>
      <c r="AK29" s="32">
        <f t="shared" si="13"/>
        <v>49.114466982415564</v>
      </c>
      <c r="AL29" s="58">
        <v>249.81102151671075</v>
      </c>
      <c r="AM29" s="34">
        <f t="shared" si="14"/>
        <v>2.1280077310330876</v>
      </c>
      <c r="AN29" s="56">
        <v>0.2300768952025713</v>
      </c>
      <c r="AO29" s="35">
        <f t="shared" si="15"/>
        <v>57.475744217947536</v>
      </c>
      <c r="AP29" s="36">
        <f t="shared" si="9"/>
        <v>0</v>
      </c>
      <c r="AR29" s="13"/>
    </row>
    <row r="30" spans="1:44" s="9" customFormat="1" ht="21" x14ac:dyDescent="0.3">
      <c r="A30" s="8">
        <v>27</v>
      </c>
      <c r="B30" s="54">
        <v>23.549109999999999</v>
      </c>
      <c r="C30" s="52" t="s">
        <v>20</v>
      </c>
      <c r="D30" s="23">
        <f t="shared" si="0"/>
        <v>5.8</v>
      </c>
      <c r="E30" s="24">
        <v>1500</v>
      </c>
      <c r="F30" s="24">
        <v>450</v>
      </c>
      <c r="G30" s="24">
        <v>0</v>
      </c>
      <c r="H30" s="24">
        <f t="shared" si="1"/>
        <v>35773.665000000001</v>
      </c>
      <c r="I30" s="25">
        <v>0.16</v>
      </c>
      <c r="J30" s="25">
        <v>0</v>
      </c>
      <c r="K30" s="25">
        <v>2.1000000000000001E-2</v>
      </c>
      <c r="L30" s="25">
        <v>0.1065</v>
      </c>
      <c r="M30" s="25">
        <v>0.12</v>
      </c>
      <c r="N30" s="24">
        <v>909.74</v>
      </c>
      <c r="O30" s="24">
        <v>214.5</v>
      </c>
      <c r="P30" s="24">
        <f t="shared" si="2"/>
        <v>33197.96112</v>
      </c>
      <c r="Q30" s="24">
        <f t="shared" si="3"/>
        <v>0</v>
      </c>
      <c r="R30" s="24">
        <f t="shared" si="4"/>
        <v>4357.2323970000007</v>
      </c>
      <c r="S30" s="24">
        <f t="shared" si="5"/>
        <v>22097.3928705</v>
      </c>
      <c r="T30" s="24">
        <f t="shared" si="6"/>
        <v>304845.54930397728</v>
      </c>
      <c r="U30" s="24">
        <f t="shared" si="20"/>
        <v>36581.465916477275</v>
      </c>
      <c r="V30" s="24">
        <v>2500</v>
      </c>
      <c r="W30" s="24">
        <v>2500</v>
      </c>
      <c r="X30" s="24">
        <v>680</v>
      </c>
      <c r="Y30" s="24">
        <v>0</v>
      </c>
      <c r="Z30" s="24">
        <f t="shared" si="21"/>
        <v>310525.54930397728</v>
      </c>
      <c r="AA30" s="26">
        <f t="shared" si="7"/>
        <v>0.33711319352298852</v>
      </c>
      <c r="AB30" s="27">
        <f t="shared" si="8"/>
        <v>182.62938892500003</v>
      </c>
      <c r="AC30" s="28">
        <v>0.06</v>
      </c>
      <c r="AD30" s="48">
        <v>0.05</v>
      </c>
      <c r="AE30" s="48">
        <v>0</v>
      </c>
      <c r="AF30" s="28">
        <v>0.12</v>
      </c>
      <c r="AG30" s="29">
        <v>0.2</v>
      </c>
      <c r="AH30" s="58">
        <v>332.05751230365178</v>
      </c>
      <c r="AI30" s="31">
        <f t="shared" si="12"/>
        <v>1.818204146978869</v>
      </c>
      <c r="AJ30" s="57">
        <v>0.22000675437815831</v>
      </c>
      <c r="AK30" s="32">
        <f t="shared" si="13"/>
        <v>73.0548955488118</v>
      </c>
      <c r="AL30" s="58">
        <v>388.57875219752486</v>
      </c>
      <c r="AM30" s="34">
        <f t="shared" si="14"/>
        <v>2.127690151540186</v>
      </c>
      <c r="AN30" s="56">
        <v>0.22000675437815831</v>
      </c>
      <c r="AO30" s="35">
        <f t="shared" si="15"/>
        <v>85.489950091292116</v>
      </c>
      <c r="AP30" s="36">
        <f t="shared" si="9"/>
        <v>0</v>
      </c>
      <c r="AR30" s="13"/>
    </row>
    <row r="31" spans="1:44" s="9" customFormat="1" ht="21" x14ac:dyDescent="0.3">
      <c r="A31" s="8">
        <v>28</v>
      </c>
      <c r="B31" s="54">
        <v>12.252109999999998</v>
      </c>
      <c r="C31" s="52" t="s">
        <v>20</v>
      </c>
      <c r="D31" s="23">
        <f t="shared" si="0"/>
        <v>5.8</v>
      </c>
      <c r="E31" s="24">
        <v>1800</v>
      </c>
      <c r="F31" s="24">
        <v>450</v>
      </c>
      <c r="G31" s="24">
        <v>0</v>
      </c>
      <c r="H31" s="24">
        <f t="shared" si="1"/>
        <v>22503.797999999995</v>
      </c>
      <c r="I31" s="25">
        <v>0.16</v>
      </c>
      <c r="J31" s="25">
        <v>0</v>
      </c>
      <c r="K31" s="25">
        <v>2.1000000000000001E-2</v>
      </c>
      <c r="L31" s="25">
        <v>0.1065</v>
      </c>
      <c r="M31" s="25">
        <v>0.12</v>
      </c>
      <c r="N31" s="24">
        <v>909.74</v>
      </c>
      <c r="O31" s="24">
        <v>214.5</v>
      </c>
      <c r="P31" s="24">
        <f t="shared" si="2"/>
        <v>20883.524543999996</v>
      </c>
      <c r="Q31" s="24">
        <f t="shared" si="3"/>
        <v>0</v>
      </c>
      <c r="R31" s="24">
        <f t="shared" si="4"/>
        <v>2740.9625963999993</v>
      </c>
      <c r="S31" s="24">
        <f t="shared" si="5"/>
        <v>13900.596024599996</v>
      </c>
      <c r="T31" s="24">
        <f t="shared" si="6"/>
        <v>192240.1722329545</v>
      </c>
      <c r="U31" s="24">
        <f t="shared" si="20"/>
        <v>23068.82066795454</v>
      </c>
      <c r="V31" s="24">
        <v>2500</v>
      </c>
      <c r="W31" s="24">
        <v>2500</v>
      </c>
      <c r="X31" s="24">
        <v>680</v>
      </c>
      <c r="Y31" s="24">
        <v>0</v>
      </c>
      <c r="Z31" s="24">
        <f t="shared" si="21"/>
        <v>197920.1722329545</v>
      </c>
      <c r="AA31" s="26">
        <f t="shared" si="7"/>
        <v>0.36696566970397582</v>
      </c>
      <c r="AB31" s="27">
        <f t="shared" si="8"/>
        <v>97.139639758333317</v>
      </c>
      <c r="AC31" s="28">
        <v>0.06</v>
      </c>
      <c r="AD31" s="48">
        <v>0.05</v>
      </c>
      <c r="AE31" s="48">
        <v>0</v>
      </c>
      <c r="AF31" s="28">
        <v>0.12</v>
      </c>
      <c r="AG31" s="29">
        <v>0.2</v>
      </c>
      <c r="AH31" s="58">
        <v>176.61934510816823</v>
      </c>
      <c r="AI31" s="31">
        <f t="shared" si="12"/>
        <v>1.8182005363368314</v>
      </c>
      <c r="AJ31" s="57">
        <v>0.22000566218359929</v>
      </c>
      <c r="AK31" s="32">
        <f t="shared" si="13"/>
        <v>38.857255974956203</v>
      </c>
      <c r="AL31" s="58">
        <v>206.68257453833434</v>
      </c>
      <c r="AM31" s="34">
        <f t="shared" si="14"/>
        <v>2.1276852071154986</v>
      </c>
      <c r="AN31" s="56">
        <v>0.22000566218359929</v>
      </c>
      <c r="AO31" s="35">
        <f t="shared" si="15"/>
        <v>45.471336673117378</v>
      </c>
      <c r="AP31" s="36">
        <f t="shared" si="9"/>
        <v>0</v>
      </c>
      <c r="AR31" s="13"/>
    </row>
    <row r="32" spans="1:44" s="9" customFormat="1" ht="21" x14ac:dyDescent="0.3">
      <c r="A32" s="8">
        <v>29</v>
      </c>
      <c r="B32" s="54">
        <v>13.833689999999999</v>
      </c>
      <c r="C32" s="52" t="s">
        <v>20</v>
      </c>
      <c r="D32" s="23">
        <f t="shared" si="0"/>
        <v>5.8</v>
      </c>
      <c r="E32" s="24">
        <v>1800</v>
      </c>
      <c r="F32" s="24">
        <v>450</v>
      </c>
      <c r="G32" s="24">
        <v>0</v>
      </c>
      <c r="H32" s="24">
        <f t="shared" si="1"/>
        <v>25350.642</v>
      </c>
      <c r="I32" s="25">
        <v>0.16</v>
      </c>
      <c r="J32" s="25">
        <v>0</v>
      </c>
      <c r="K32" s="25">
        <v>2.1000000000000001E-2</v>
      </c>
      <c r="L32" s="25">
        <v>0.1065</v>
      </c>
      <c r="M32" s="25">
        <v>0.12</v>
      </c>
      <c r="N32" s="24">
        <v>909.74</v>
      </c>
      <c r="O32" s="24">
        <v>214.5</v>
      </c>
      <c r="P32" s="24">
        <f t="shared" si="2"/>
        <v>23525.395776000001</v>
      </c>
      <c r="Q32" s="24">
        <f t="shared" si="3"/>
        <v>0</v>
      </c>
      <c r="R32" s="24">
        <f t="shared" si="4"/>
        <v>3087.7081956000002</v>
      </c>
      <c r="S32" s="24">
        <f t="shared" si="5"/>
        <v>15659.091563399999</v>
      </c>
      <c r="T32" s="24">
        <f t="shared" si="6"/>
        <v>216397.90810795451</v>
      </c>
      <c r="U32" s="24">
        <f t="shared" si="20"/>
        <v>25967.748972954541</v>
      </c>
      <c r="V32" s="24">
        <v>2500</v>
      </c>
      <c r="W32" s="24">
        <v>2500</v>
      </c>
      <c r="X32" s="24">
        <v>680</v>
      </c>
      <c r="Y32" s="24">
        <v>0</v>
      </c>
      <c r="Z32" s="24">
        <f t="shared" si="21"/>
        <v>222077.90810795451</v>
      </c>
      <c r="AA32" s="26">
        <f t="shared" si="7"/>
        <v>0.35788050776306113</v>
      </c>
      <c r="AB32" s="27">
        <f t="shared" si="8"/>
        <v>108.95008840833331</v>
      </c>
      <c r="AC32" s="28">
        <v>0.06</v>
      </c>
      <c r="AD32" s="48">
        <v>0.05</v>
      </c>
      <c r="AE32" s="48">
        <v>0</v>
      </c>
      <c r="AF32" s="28">
        <v>0.12</v>
      </c>
      <c r="AG32" s="29">
        <v>0.2</v>
      </c>
      <c r="AH32" s="58">
        <v>198.09633910280681</v>
      </c>
      <c r="AI32" s="31">
        <f t="shared" si="12"/>
        <v>1.8182301822497184</v>
      </c>
      <c r="AJ32" s="57">
        <v>0.22001462974138505</v>
      </c>
      <c r="AK32" s="32">
        <f t="shared" si="13"/>
        <v>43.584092700827895</v>
      </c>
      <c r="AL32" s="58">
        <v>231.81591450044982</v>
      </c>
      <c r="AM32" s="34">
        <f t="shared" si="14"/>
        <v>2.1277258044218237</v>
      </c>
      <c r="AN32" s="56">
        <v>0.22001462974138505</v>
      </c>
      <c r="AO32" s="35">
        <f t="shared" si="15"/>
        <v>51.002892596977077</v>
      </c>
      <c r="AP32" s="36">
        <f t="shared" si="9"/>
        <v>0</v>
      </c>
      <c r="AR32" s="13"/>
    </row>
    <row r="33" spans="1:44" s="9" customFormat="1" ht="21" x14ac:dyDescent="0.3">
      <c r="A33" s="8">
        <v>30</v>
      </c>
      <c r="B33" s="54">
        <v>6.4700999999999995</v>
      </c>
      <c r="C33" s="52" t="s">
        <v>20</v>
      </c>
      <c r="D33" s="23">
        <f t="shared" si="0"/>
        <v>5.8</v>
      </c>
      <c r="E33" s="24">
        <v>6400</v>
      </c>
      <c r="F33" s="24">
        <v>450</v>
      </c>
      <c r="G33" s="24">
        <v>0</v>
      </c>
      <c r="H33" s="24">
        <f t="shared" si="1"/>
        <v>41858.639999999999</v>
      </c>
      <c r="I33" s="25">
        <v>0.16</v>
      </c>
      <c r="J33" s="25">
        <v>0</v>
      </c>
      <c r="K33" s="25">
        <v>2.1000000000000001E-2</v>
      </c>
      <c r="L33" s="25">
        <v>0.1065</v>
      </c>
      <c r="M33" s="25">
        <v>0.12</v>
      </c>
      <c r="N33" s="24">
        <v>909.74</v>
      </c>
      <c r="O33" s="24">
        <v>214.5</v>
      </c>
      <c r="P33" s="24">
        <f t="shared" si="2"/>
        <v>38844.817920000001</v>
      </c>
      <c r="Q33" s="24">
        <f t="shared" si="3"/>
        <v>0</v>
      </c>
      <c r="R33" s="24">
        <f t="shared" si="4"/>
        <v>5098.3823520000005</v>
      </c>
      <c r="S33" s="24">
        <f t="shared" si="5"/>
        <v>25856.081928</v>
      </c>
      <c r="T33" s="24">
        <f t="shared" si="6"/>
        <v>356481.40249999997</v>
      </c>
      <c r="U33" s="24">
        <f>T33*M33</f>
        <v>42777.768299999996</v>
      </c>
      <c r="V33" s="24">
        <v>2500</v>
      </c>
      <c r="W33" s="24">
        <v>2500</v>
      </c>
      <c r="X33" s="24">
        <v>680</v>
      </c>
      <c r="Y33" s="24">
        <v>0</v>
      </c>
      <c r="Z33" s="24">
        <f>T33+V33+W33+X33+Y33</f>
        <v>362161.40249999997</v>
      </c>
      <c r="AA33" s="26">
        <f t="shared" si="7"/>
        <v>0.32982256426644785</v>
      </c>
      <c r="AB33" s="27">
        <f t="shared" si="8"/>
        <v>49.903692843749994</v>
      </c>
      <c r="AC33" s="28">
        <v>0.06</v>
      </c>
      <c r="AD33" s="48">
        <v>0.05</v>
      </c>
      <c r="AE33" s="48">
        <v>0</v>
      </c>
      <c r="AF33" s="28">
        <v>0.12</v>
      </c>
      <c r="AG33" s="29">
        <v>0.2</v>
      </c>
      <c r="AH33" s="58">
        <v>90.736848315362522</v>
      </c>
      <c r="AI33" s="31">
        <f t="shared" si="12"/>
        <v>1.8182391551555594</v>
      </c>
      <c r="AJ33" s="57">
        <v>0.22001734388761135</v>
      </c>
      <c r="AK33" s="32">
        <f t="shared" si="13"/>
        <v>19.963680359079145</v>
      </c>
      <c r="AL33" s="58">
        <v>106.18198819621196</v>
      </c>
      <c r="AM33" s="34">
        <f t="shared" si="14"/>
        <v>2.1277380920219882</v>
      </c>
      <c r="AN33" s="56">
        <v>0.22001734388761135</v>
      </c>
      <c r="AO33" s="35">
        <f t="shared" si="15"/>
        <v>23.361879011636262</v>
      </c>
      <c r="AP33" s="36">
        <f t="shared" si="9"/>
        <v>0</v>
      </c>
      <c r="AR33" s="13"/>
    </row>
    <row r="34" spans="1:44" s="9" customFormat="1" ht="21" x14ac:dyDescent="0.3">
      <c r="A34" s="8">
        <v>31</v>
      </c>
      <c r="B34" s="54">
        <v>20.231899999999996</v>
      </c>
      <c r="C34" s="52" t="s">
        <v>20</v>
      </c>
      <c r="D34" s="23">
        <f t="shared" si="0"/>
        <v>5.8</v>
      </c>
      <c r="E34" s="24">
        <v>1500</v>
      </c>
      <c r="F34" s="24">
        <v>450</v>
      </c>
      <c r="G34" s="24">
        <v>0</v>
      </c>
      <c r="H34" s="24">
        <f t="shared" si="1"/>
        <v>30797.849999999995</v>
      </c>
      <c r="I34" s="25">
        <v>0.16</v>
      </c>
      <c r="J34" s="25">
        <v>0</v>
      </c>
      <c r="K34" s="25">
        <v>2.1000000000000001E-2</v>
      </c>
      <c r="L34" s="25">
        <v>0.1065</v>
      </c>
      <c r="M34" s="25">
        <v>0.12</v>
      </c>
      <c r="N34" s="24">
        <v>909.74</v>
      </c>
      <c r="O34" s="24">
        <v>214.5</v>
      </c>
      <c r="P34" s="24">
        <f t="shared" si="2"/>
        <v>28580.404799999997</v>
      </c>
      <c r="Q34" s="24">
        <f t="shared" si="3"/>
        <v>0</v>
      </c>
      <c r="R34" s="24">
        <f t="shared" si="4"/>
        <v>3751.1781299999998</v>
      </c>
      <c r="S34" s="24">
        <f t="shared" si="5"/>
        <v>19023.831944999998</v>
      </c>
      <c r="T34" s="24">
        <f t="shared" si="6"/>
        <v>262621.8009943181</v>
      </c>
      <c r="U34" s="24">
        <f t="shared" ref="U34:U36" si="22">T34*M34</f>
        <v>31514.616119318169</v>
      </c>
      <c r="V34" s="24">
        <v>2500</v>
      </c>
      <c r="W34" s="24">
        <v>2500</v>
      </c>
      <c r="X34" s="24">
        <v>680</v>
      </c>
      <c r="Y34" s="24">
        <v>0</v>
      </c>
      <c r="Z34" s="24">
        <f t="shared" ref="Z34:Z36" si="23">T34+V34+W34+X34+Y34</f>
        <v>268301.8009943181</v>
      </c>
      <c r="AA34" s="26">
        <f t="shared" si="7"/>
        <v>0.34524774251178258</v>
      </c>
      <c r="AB34" s="27">
        <f t="shared" si="8"/>
        <v>157.85812324999995</v>
      </c>
      <c r="AC34" s="28">
        <v>0.06</v>
      </c>
      <c r="AD34" s="48">
        <v>0.05</v>
      </c>
      <c r="AE34" s="48">
        <v>0</v>
      </c>
      <c r="AF34" s="28">
        <v>0.12</v>
      </c>
      <c r="AG34" s="29">
        <v>0.2</v>
      </c>
      <c r="AH34" s="58">
        <v>287.01836462549988</v>
      </c>
      <c r="AI34" s="31">
        <f t="shared" si="12"/>
        <v>1.8182045923031076</v>
      </c>
      <c r="AJ34" s="57">
        <v>0.22000688908539887</v>
      </c>
      <c r="AK34" s="32">
        <f t="shared" si="13"/>
        <v>63.146017511634923</v>
      </c>
      <c r="AL34" s="58">
        <v>335.8732704460495</v>
      </c>
      <c r="AM34" s="34">
        <f t="shared" si="14"/>
        <v>2.1276907613688461</v>
      </c>
      <c r="AN34" s="56">
        <v>0.22000688908539887</v>
      </c>
      <c r="AO34" s="35">
        <f t="shared" si="15"/>
        <v>73.894433357774204</v>
      </c>
      <c r="AP34" s="36">
        <f t="shared" si="9"/>
        <v>0</v>
      </c>
      <c r="AR34" s="13"/>
    </row>
    <row r="35" spans="1:44" s="9" customFormat="1" ht="21" x14ac:dyDescent="0.3">
      <c r="A35" s="8">
        <v>32</v>
      </c>
      <c r="B35" s="54">
        <v>11.7</v>
      </c>
      <c r="C35" s="52" t="s">
        <v>20</v>
      </c>
      <c r="D35" s="23">
        <f t="shared" si="0"/>
        <v>5.8</v>
      </c>
      <c r="E35" s="24">
        <v>1500</v>
      </c>
      <c r="F35" s="24">
        <v>450</v>
      </c>
      <c r="G35" s="24">
        <v>0</v>
      </c>
      <c r="H35" s="24">
        <f t="shared" si="1"/>
        <v>18000</v>
      </c>
      <c r="I35" s="25">
        <v>0.16</v>
      </c>
      <c r="J35" s="25">
        <v>0</v>
      </c>
      <c r="K35" s="25">
        <v>2.1000000000000001E-2</v>
      </c>
      <c r="L35" s="25">
        <v>0.1065</v>
      </c>
      <c r="M35" s="25">
        <v>0.12</v>
      </c>
      <c r="N35" s="24">
        <v>909.74</v>
      </c>
      <c r="O35" s="24">
        <v>214.5</v>
      </c>
      <c r="P35" s="24">
        <f t="shared" si="2"/>
        <v>16704</v>
      </c>
      <c r="Q35" s="24">
        <f t="shared" si="3"/>
        <v>0</v>
      </c>
      <c r="R35" s="24">
        <f t="shared" si="4"/>
        <v>2192.4</v>
      </c>
      <c r="S35" s="24">
        <f t="shared" si="5"/>
        <v>11118.6</v>
      </c>
      <c r="T35" s="24">
        <f t="shared" si="6"/>
        <v>154021.86363636362</v>
      </c>
      <c r="U35" s="24">
        <f t="shared" si="22"/>
        <v>18482.623636363634</v>
      </c>
      <c r="V35" s="24">
        <v>2500</v>
      </c>
      <c r="W35" s="24">
        <v>2500</v>
      </c>
      <c r="X35" s="24">
        <v>680</v>
      </c>
      <c r="Y35" s="24">
        <v>0</v>
      </c>
      <c r="Z35" s="24">
        <f t="shared" si="23"/>
        <v>159701.86363636362</v>
      </c>
      <c r="AA35" s="26">
        <f t="shared" si="7"/>
        <v>0.38735867963454162</v>
      </c>
      <c r="AB35" s="27">
        <f t="shared" si="8"/>
        <v>94.146159999999995</v>
      </c>
      <c r="AC35" s="28">
        <v>0.06</v>
      </c>
      <c r="AD35" s="48">
        <v>0.05</v>
      </c>
      <c r="AE35" s="48">
        <v>0</v>
      </c>
      <c r="AF35" s="28">
        <v>0.12</v>
      </c>
      <c r="AG35" s="29">
        <v>0.2</v>
      </c>
      <c r="AH35" s="58">
        <v>171.17694849592371</v>
      </c>
      <c r="AI35" s="31">
        <f t="shared" si="12"/>
        <v>1.8182042527908064</v>
      </c>
      <c r="AJ35" s="57">
        <v>0.22000678638548141</v>
      </c>
      <c r="AK35" s="32">
        <f t="shared" si="13"/>
        <v>37.660090341861242</v>
      </c>
      <c r="AL35" s="58">
        <v>200.31387107903495</v>
      </c>
      <c r="AM35" s="34">
        <f t="shared" si="14"/>
        <v>2.12769029643944</v>
      </c>
      <c r="AN35" s="56">
        <v>0.22000678638548141</v>
      </c>
      <c r="AO35" s="35">
        <f t="shared" si="15"/>
        <v>44.07041104453414</v>
      </c>
      <c r="AP35" s="36">
        <f t="shared" si="9"/>
        <v>0</v>
      </c>
      <c r="AR35" s="13"/>
    </row>
    <row r="36" spans="1:44" s="9" customFormat="1" ht="21" x14ac:dyDescent="0.3">
      <c r="A36" s="8">
        <v>33</v>
      </c>
      <c r="B36" s="54">
        <v>11.7</v>
      </c>
      <c r="C36" s="52" t="s">
        <v>20</v>
      </c>
      <c r="D36" s="23">
        <f t="shared" ref="D36:D67" si="24">IF(C36="USD",$D$2,$D$1)</f>
        <v>5.8</v>
      </c>
      <c r="E36" s="24">
        <v>1500</v>
      </c>
      <c r="F36" s="24">
        <v>450</v>
      </c>
      <c r="G36" s="24">
        <v>0</v>
      </c>
      <c r="H36" s="24">
        <f t="shared" ref="H36:H70" si="25">(B36*E36)+F36</f>
        <v>18000</v>
      </c>
      <c r="I36" s="25">
        <v>0.16</v>
      </c>
      <c r="J36" s="25">
        <v>0</v>
      </c>
      <c r="K36" s="25">
        <v>2.1000000000000001E-2</v>
      </c>
      <c r="L36" s="25">
        <v>0.1065</v>
      </c>
      <c r="M36" s="25">
        <v>0.12</v>
      </c>
      <c r="N36" s="24">
        <v>909.74</v>
      </c>
      <c r="O36" s="24">
        <v>214.5</v>
      </c>
      <c r="P36" s="24">
        <f t="shared" ref="P36:P70" si="26">D36*H36*I36</f>
        <v>16704</v>
      </c>
      <c r="Q36" s="24">
        <f t="shared" ref="Q36:Q67" si="27">(H36+P36)*D36*J36</f>
        <v>0</v>
      </c>
      <c r="R36" s="24">
        <f t="shared" ref="R36:R70" si="28">D36*H36*K36</f>
        <v>2192.4</v>
      </c>
      <c r="S36" s="24">
        <f t="shared" ref="S36:S70" si="29">D36*H36*L36</f>
        <v>11118.6</v>
      </c>
      <c r="T36" s="24">
        <f t="shared" ref="T36:T67" si="30">((H36*D36)+N36+O36+P36+Q36+R36+S36)/(1-M36)</f>
        <v>154021.86363636362</v>
      </c>
      <c r="U36" s="24">
        <f t="shared" si="22"/>
        <v>18482.623636363634</v>
      </c>
      <c r="V36" s="24">
        <v>2500</v>
      </c>
      <c r="W36" s="24">
        <v>2500</v>
      </c>
      <c r="X36" s="24">
        <v>680</v>
      </c>
      <c r="Y36" s="24">
        <v>0</v>
      </c>
      <c r="Z36" s="24">
        <f t="shared" si="23"/>
        <v>159701.86363636362</v>
      </c>
      <c r="AA36" s="26">
        <f t="shared" ref="AA36:AA67" si="31">(AB36/(D36*B36))-1</f>
        <v>0.38735867963454162</v>
      </c>
      <c r="AB36" s="27">
        <f t="shared" si="8"/>
        <v>94.146159999999995</v>
      </c>
      <c r="AC36" s="28">
        <v>0.06</v>
      </c>
      <c r="AD36" s="48">
        <v>0.05</v>
      </c>
      <c r="AE36" s="48">
        <v>0</v>
      </c>
      <c r="AF36" s="28">
        <v>0.12</v>
      </c>
      <c r="AG36" s="29">
        <v>0.2</v>
      </c>
      <c r="AH36" s="58">
        <v>171.22459997306342</v>
      </c>
      <c r="AI36" s="31">
        <f t="shared" si="12"/>
        <v>1.8187103963992097</v>
      </c>
      <c r="AJ36" s="57">
        <v>0.22015984843993897</v>
      </c>
      <c r="AK36" s="32">
        <f t="shared" si="13"/>
        <v>37.696781979258823</v>
      </c>
      <c r="AL36" s="58">
        <v>200.37912827883341</v>
      </c>
      <c r="AM36" s="34">
        <f t="shared" si="14"/>
        <v>2.1283834441981853</v>
      </c>
      <c r="AN36" s="56">
        <v>0.22015984843993897</v>
      </c>
      <c r="AO36" s="35">
        <f t="shared" si="15"/>
        <v>44.115438512395045</v>
      </c>
      <c r="AP36" s="36">
        <f t="shared" ref="AP36:AP69" si="32">J36</f>
        <v>0</v>
      </c>
      <c r="AR36" s="13"/>
    </row>
    <row r="37" spans="1:44" s="9" customFormat="1" ht="21" x14ac:dyDescent="0.3">
      <c r="A37" s="8">
        <v>34</v>
      </c>
      <c r="B37" s="54">
        <v>12.827229999999998</v>
      </c>
      <c r="C37" s="52" t="s">
        <v>20</v>
      </c>
      <c r="D37" s="23">
        <f t="shared" si="24"/>
        <v>5.8</v>
      </c>
      <c r="E37" s="24">
        <v>6400</v>
      </c>
      <c r="F37" s="24">
        <v>450</v>
      </c>
      <c r="G37" s="24">
        <v>0</v>
      </c>
      <c r="H37" s="24">
        <f t="shared" si="25"/>
        <v>82544.271999999983</v>
      </c>
      <c r="I37" s="25">
        <v>0.16</v>
      </c>
      <c r="J37" s="25">
        <v>0</v>
      </c>
      <c r="K37" s="25">
        <v>2.1000000000000001E-2</v>
      </c>
      <c r="L37" s="25">
        <v>0.1065</v>
      </c>
      <c r="M37" s="25">
        <v>0.12</v>
      </c>
      <c r="N37" s="24">
        <v>909.74</v>
      </c>
      <c r="O37" s="24">
        <v>214.5</v>
      </c>
      <c r="P37" s="24">
        <f t="shared" si="26"/>
        <v>76601.084415999983</v>
      </c>
      <c r="Q37" s="24">
        <f t="shared" si="27"/>
        <v>0</v>
      </c>
      <c r="R37" s="24">
        <f t="shared" si="28"/>
        <v>10053.892329599998</v>
      </c>
      <c r="S37" s="24">
        <f t="shared" si="29"/>
        <v>50987.596814399985</v>
      </c>
      <c r="T37" s="24">
        <f t="shared" si="30"/>
        <v>701731.35359090881</v>
      </c>
      <c r="U37" s="24">
        <f>T37*M37</f>
        <v>84207.762430909061</v>
      </c>
      <c r="V37" s="24">
        <v>2500</v>
      </c>
      <c r="W37" s="24">
        <v>2500</v>
      </c>
      <c r="X37" s="24">
        <v>680</v>
      </c>
      <c r="Y37" s="24">
        <v>0</v>
      </c>
      <c r="Z37" s="24">
        <f>T37+V37+W37+X37+Y37</f>
        <v>707411.35359090881</v>
      </c>
      <c r="AA37" s="26">
        <f t="shared" si="31"/>
        <v>0.30884765051069785</v>
      </c>
      <c r="AB37" s="27">
        <f t="shared" si="8"/>
        <v>97.375561118749957</v>
      </c>
      <c r="AC37" s="28">
        <v>0.06</v>
      </c>
      <c r="AD37" s="48">
        <v>0.05</v>
      </c>
      <c r="AE37" s="48">
        <v>0</v>
      </c>
      <c r="AF37" s="28">
        <v>0.12</v>
      </c>
      <c r="AG37" s="29">
        <v>0.2</v>
      </c>
      <c r="AH37" s="58">
        <v>177.0489682492869</v>
      </c>
      <c r="AI37" s="31">
        <f t="shared" si="12"/>
        <v>1.8182074250989408</v>
      </c>
      <c r="AJ37" s="57">
        <v>0.22000774598333667</v>
      </c>
      <c r="AK37" s="32">
        <f t="shared" si="13"/>
        <v>38.952144433200949</v>
      </c>
      <c r="AL37" s="58">
        <v>207.18545951886597</v>
      </c>
      <c r="AM37" s="34">
        <f t="shared" si="14"/>
        <v>2.1276946406111317</v>
      </c>
      <c r="AN37" s="56">
        <v>0.22000774598333667</v>
      </c>
      <c r="AO37" s="35">
        <f t="shared" si="15"/>
        <v>45.582405949267567</v>
      </c>
      <c r="AP37" s="36">
        <f t="shared" si="32"/>
        <v>0</v>
      </c>
      <c r="AR37" s="13"/>
    </row>
    <row r="38" spans="1:44" s="9" customFormat="1" ht="21" x14ac:dyDescent="0.3">
      <c r="A38" s="8">
        <v>35</v>
      </c>
      <c r="B38" s="54">
        <v>13.761799999999999</v>
      </c>
      <c r="C38" s="52" t="s">
        <v>20</v>
      </c>
      <c r="D38" s="23">
        <f t="shared" si="24"/>
        <v>5.8</v>
      </c>
      <c r="E38" s="24">
        <v>6400</v>
      </c>
      <c r="F38" s="24">
        <v>450</v>
      </c>
      <c r="G38" s="24">
        <v>0</v>
      </c>
      <c r="H38" s="24">
        <f t="shared" si="25"/>
        <v>88525.51999999999</v>
      </c>
      <c r="I38" s="25">
        <v>0.16</v>
      </c>
      <c r="J38" s="25">
        <v>0</v>
      </c>
      <c r="K38" s="25">
        <v>2.1000000000000001E-2</v>
      </c>
      <c r="L38" s="25">
        <v>0.1065</v>
      </c>
      <c r="M38" s="25">
        <v>0.12</v>
      </c>
      <c r="N38" s="24">
        <v>909.74</v>
      </c>
      <c r="O38" s="24">
        <v>214.5</v>
      </c>
      <c r="P38" s="24">
        <f t="shared" si="26"/>
        <v>82151.682559999987</v>
      </c>
      <c r="Q38" s="24">
        <f t="shared" si="27"/>
        <v>0</v>
      </c>
      <c r="R38" s="24">
        <f t="shared" si="28"/>
        <v>10782.408336</v>
      </c>
      <c r="S38" s="24">
        <f t="shared" si="29"/>
        <v>54682.213703999994</v>
      </c>
      <c r="T38" s="24">
        <f t="shared" si="30"/>
        <v>752487.00068181811</v>
      </c>
      <c r="U38" s="24">
        <f>T38*M38</f>
        <v>90298.440081818175</v>
      </c>
      <c r="V38" s="24">
        <v>2500</v>
      </c>
      <c r="W38" s="24">
        <v>2500</v>
      </c>
      <c r="X38" s="24">
        <v>680</v>
      </c>
      <c r="Y38" s="24">
        <v>0</v>
      </c>
      <c r="Z38" s="24">
        <f>T38+V38+W38+X38+Y38</f>
        <v>758167.00068181811</v>
      </c>
      <c r="AA38" s="26">
        <f t="shared" si="31"/>
        <v>0.30739792200586735</v>
      </c>
      <c r="AB38" s="27">
        <f t="shared" si="8"/>
        <v>104.35446259375</v>
      </c>
      <c r="AC38" s="28">
        <v>0.06</v>
      </c>
      <c r="AD38" s="48">
        <v>0.04</v>
      </c>
      <c r="AE38" s="48">
        <v>0</v>
      </c>
      <c r="AF38" s="28">
        <v>0.12</v>
      </c>
      <c r="AG38" s="29">
        <v>0.2</v>
      </c>
      <c r="AH38" s="58">
        <v>189.73761598188403</v>
      </c>
      <c r="AI38" s="31">
        <f t="shared" si="12"/>
        <v>1.81820318236441</v>
      </c>
      <c r="AJ38" s="57">
        <v>0.23000646258929658</v>
      </c>
      <c r="AK38" s="32">
        <f t="shared" si="13"/>
        <v>43.640877872119532</v>
      </c>
      <c r="AL38" s="58">
        <v>222.03382448333531</v>
      </c>
      <c r="AM38" s="34">
        <f t="shared" si="14"/>
        <v>2.1276888305937516</v>
      </c>
      <c r="AN38" s="56">
        <v>0.23000646258929658</v>
      </c>
      <c r="AO38" s="35">
        <f t="shared" si="15"/>
        <v>51.06921454458471</v>
      </c>
      <c r="AP38" s="36">
        <f t="shared" si="32"/>
        <v>0</v>
      </c>
      <c r="AR38" s="13"/>
    </row>
    <row r="39" spans="1:44" s="9" customFormat="1" ht="21" x14ac:dyDescent="0.3">
      <c r="A39" s="8">
        <v>36</v>
      </c>
      <c r="B39" s="54">
        <v>21.243494999999996</v>
      </c>
      <c r="C39" s="52" t="s">
        <v>20</v>
      </c>
      <c r="D39" s="23">
        <f t="shared" si="24"/>
        <v>5.8</v>
      </c>
      <c r="E39" s="24">
        <v>2308.8000000000002</v>
      </c>
      <c r="F39" s="24">
        <v>450</v>
      </c>
      <c r="G39" s="24">
        <v>0</v>
      </c>
      <c r="H39" s="24">
        <f t="shared" si="25"/>
        <v>49496.981255999992</v>
      </c>
      <c r="I39" s="25">
        <v>0.16</v>
      </c>
      <c r="J39" s="25">
        <v>0</v>
      </c>
      <c r="K39" s="25">
        <v>2.1000000000000001E-2</v>
      </c>
      <c r="L39" s="25">
        <v>0.1065</v>
      </c>
      <c r="M39" s="25">
        <v>0.12</v>
      </c>
      <c r="N39" s="24">
        <v>909.74</v>
      </c>
      <c r="O39" s="24">
        <v>214.5</v>
      </c>
      <c r="P39" s="24">
        <f t="shared" si="26"/>
        <v>45933.198605567988</v>
      </c>
      <c r="Q39" s="24">
        <f t="shared" si="27"/>
        <v>0</v>
      </c>
      <c r="R39" s="24">
        <f t="shared" si="28"/>
        <v>6028.7323169807987</v>
      </c>
      <c r="S39" s="24">
        <f t="shared" si="29"/>
        <v>30574.285321831194</v>
      </c>
      <c r="T39" s="24">
        <f t="shared" si="30"/>
        <v>421298.80401043163</v>
      </c>
      <c r="U39" s="24">
        <f>T39*M39</f>
        <v>50555.856481251794</v>
      </c>
      <c r="V39" s="24">
        <v>2500</v>
      </c>
      <c r="W39" s="24">
        <v>2500</v>
      </c>
      <c r="X39" s="24">
        <v>680</v>
      </c>
      <c r="Y39" s="24">
        <v>0</v>
      </c>
      <c r="Z39" s="24">
        <f>T39+V39+W39+X39+Y39</f>
        <v>426978.80401043163</v>
      </c>
      <c r="AA39" s="26">
        <f t="shared" si="31"/>
        <v>0.32323145141061671</v>
      </c>
      <c r="AB39" s="27">
        <f t="shared" si="8"/>
        <v>163.03835218692819</v>
      </c>
      <c r="AC39" s="28">
        <v>0.06</v>
      </c>
      <c r="AD39" s="48">
        <v>0.05</v>
      </c>
      <c r="AE39" s="48">
        <v>0</v>
      </c>
      <c r="AF39" s="28">
        <v>0.12</v>
      </c>
      <c r="AG39" s="29">
        <v>0.2</v>
      </c>
      <c r="AH39" s="58">
        <v>326.13137919924702</v>
      </c>
      <c r="AI39" s="31">
        <f t="shared" si="12"/>
        <v>2.0003353494724232</v>
      </c>
      <c r="AJ39" s="57">
        <v>0.27008382331305381</v>
      </c>
      <c r="AK39" s="32">
        <f t="shared" si="13"/>
        <v>88.082809796491986</v>
      </c>
      <c r="AL39" s="58">
        <v>388.26404229831741</v>
      </c>
      <c r="AM39" s="34">
        <f t="shared" si="14"/>
        <v>2.3814276646586898</v>
      </c>
      <c r="AN39" s="56">
        <v>0.27008382331305381</v>
      </c>
      <c r="AO39" s="35">
        <f t="shared" si="15"/>
        <v>104.86383699891081</v>
      </c>
      <c r="AP39" s="36">
        <f t="shared" si="32"/>
        <v>0</v>
      </c>
      <c r="AR39" s="13"/>
    </row>
    <row r="40" spans="1:44" s="9" customFormat="1" ht="21" x14ac:dyDescent="0.3">
      <c r="A40" s="8">
        <v>37</v>
      </c>
      <c r="B40" s="54">
        <v>10.578099999999999</v>
      </c>
      <c r="C40" s="52" t="s">
        <v>20</v>
      </c>
      <c r="D40" s="23">
        <f t="shared" si="24"/>
        <v>5.8</v>
      </c>
      <c r="E40" s="24">
        <v>3000</v>
      </c>
      <c r="F40" s="24">
        <v>450</v>
      </c>
      <c r="G40" s="24">
        <v>0</v>
      </c>
      <c r="H40" s="24">
        <f t="shared" si="25"/>
        <v>32184.3</v>
      </c>
      <c r="I40" s="25">
        <v>0.16</v>
      </c>
      <c r="J40" s="25">
        <v>0</v>
      </c>
      <c r="K40" s="25">
        <v>2.1000000000000001E-2</v>
      </c>
      <c r="L40" s="25">
        <v>0.1065</v>
      </c>
      <c r="M40" s="25">
        <v>0.12</v>
      </c>
      <c r="N40" s="24">
        <v>909.74</v>
      </c>
      <c r="O40" s="24">
        <v>214.5</v>
      </c>
      <c r="P40" s="24">
        <f t="shared" si="26"/>
        <v>29867.0304</v>
      </c>
      <c r="Q40" s="24">
        <f t="shared" si="27"/>
        <v>0</v>
      </c>
      <c r="R40" s="24">
        <f t="shared" si="28"/>
        <v>3920.0477400000004</v>
      </c>
      <c r="S40" s="24">
        <f t="shared" si="29"/>
        <v>19880.242109999999</v>
      </c>
      <c r="T40" s="24">
        <f t="shared" si="30"/>
        <v>274386.93210227269</v>
      </c>
      <c r="U40" s="24">
        <f>T40*M40</f>
        <v>32926.431852272719</v>
      </c>
      <c r="V40" s="24">
        <v>2500</v>
      </c>
      <c r="W40" s="24">
        <v>2500</v>
      </c>
      <c r="X40" s="24">
        <v>680</v>
      </c>
      <c r="Y40" s="24">
        <v>0</v>
      </c>
      <c r="Z40" s="24">
        <f>T40+V40+W40+X40+Y40</f>
        <v>280066.93210227269</v>
      </c>
      <c r="AA40" s="26">
        <f t="shared" si="31"/>
        <v>0.34272478288748176</v>
      </c>
      <c r="AB40" s="27">
        <f t="shared" si="8"/>
        <v>82.380166750000001</v>
      </c>
      <c r="AC40" s="28">
        <v>0.06</v>
      </c>
      <c r="AD40" s="48">
        <v>0.05</v>
      </c>
      <c r="AE40" s="48">
        <v>0</v>
      </c>
      <c r="AF40" s="28">
        <v>0.12</v>
      </c>
      <c r="AG40" s="29">
        <v>0.2</v>
      </c>
      <c r="AH40" s="58">
        <v>149.78619937432833</v>
      </c>
      <c r="AI40" s="31">
        <f t="shared" si="12"/>
        <v>1.8182313205177911</v>
      </c>
      <c r="AJ40" s="57">
        <v>0.22001497404894405</v>
      </c>
      <c r="AK40" s="32">
        <f t="shared" si="13"/>
        <v>32.955206768232806</v>
      </c>
      <c r="AL40" s="58">
        <v>175.28253497714425</v>
      </c>
      <c r="AM40" s="34">
        <f t="shared" si="14"/>
        <v>2.127727363178034</v>
      </c>
      <c r="AN40" s="56">
        <v>0.22001497404894405</v>
      </c>
      <c r="AO40" s="35">
        <f t="shared" si="15"/>
        <v>38.564782384229531</v>
      </c>
      <c r="AP40" s="36">
        <f t="shared" si="32"/>
        <v>0</v>
      </c>
      <c r="AR40" s="13"/>
    </row>
    <row r="41" spans="1:44" s="9" customFormat="1" ht="21" x14ac:dyDescent="0.3">
      <c r="A41" s="8">
        <v>38</v>
      </c>
      <c r="B41" s="54">
        <v>8.9600000000000009</v>
      </c>
      <c r="C41" s="52" t="s">
        <v>19</v>
      </c>
      <c r="D41" s="23">
        <f t="shared" si="24"/>
        <v>5.4</v>
      </c>
      <c r="E41" s="24">
        <v>2780</v>
      </c>
      <c r="F41" s="24">
        <v>1800</v>
      </c>
      <c r="G41" s="24">
        <v>0</v>
      </c>
      <c r="H41" s="24">
        <f t="shared" si="25"/>
        <v>26708.800000000003</v>
      </c>
      <c r="I41" s="25">
        <v>0.35</v>
      </c>
      <c r="J41" s="25">
        <v>0.1</v>
      </c>
      <c r="K41" s="25">
        <v>2.1000000000000001E-2</v>
      </c>
      <c r="L41" s="25">
        <v>0.1065</v>
      </c>
      <c r="M41" s="25">
        <v>0.18</v>
      </c>
      <c r="N41" s="24">
        <v>909.74</v>
      </c>
      <c r="O41" s="24">
        <v>214.5</v>
      </c>
      <c r="P41" s="24">
        <f t="shared" si="26"/>
        <v>50479.632000000005</v>
      </c>
      <c r="Q41" s="24">
        <f t="shared" si="27"/>
        <v>41681.753280000004</v>
      </c>
      <c r="R41" s="24">
        <f t="shared" si="28"/>
        <v>3028.7779200000004</v>
      </c>
      <c r="S41" s="24">
        <f t="shared" si="29"/>
        <v>15360.230880000001</v>
      </c>
      <c r="T41" s="24">
        <f t="shared" si="30"/>
        <v>312075.79765853658</v>
      </c>
      <c r="U41" s="24">
        <f t="shared" ref="U41:U42" si="33">T41*M41</f>
        <v>56173.643578536583</v>
      </c>
      <c r="V41" s="24">
        <v>2500</v>
      </c>
      <c r="W41" s="24">
        <v>2500</v>
      </c>
      <c r="X41" s="24">
        <v>680</v>
      </c>
      <c r="Y41" s="24">
        <v>0</v>
      </c>
      <c r="Z41" s="24">
        <f t="shared" ref="Z41:Z42" si="34">T41+V41+W41+X41+Y41</f>
        <v>317755.79765853658</v>
      </c>
      <c r="AA41" s="26">
        <f t="shared" si="31"/>
        <v>0.63485581177914785</v>
      </c>
      <c r="AB41" s="27">
        <f t="shared" si="8"/>
        <v>79.100863597122299</v>
      </c>
      <c r="AC41" s="28">
        <v>0.06</v>
      </c>
      <c r="AD41" s="48">
        <v>0.05</v>
      </c>
      <c r="AE41" s="48">
        <v>0</v>
      </c>
      <c r="AF41" s="28">
        <v>0.12</v>
      </c>
      <c r="AG41" s="29">
        <v>0.2</v>
      </c>
      <c r="AH41" s="58">
        <v>143.82366767229334</v>
      </c>
      <c r="AI41" s="31">
        <f t="shared" si="12"/>
        <v>1.8182313205177909</v>
      </c>
      <c r="AJ41" s="57">
        <v>0.22001497404894396</v>
      </c>
      <c r="AK41" s="32">
        <f t="shared" ref="AK41:AK42" si="35">AH41*AJ41</f>
        <v>31.643360510543559</v>
      </c>
      <c r="AL41" s="58">
        <v>168.30507192661034</v>
      </c>
      <c r="AM41" s="34">
        <f t="shared" si="14"/>
        <v>2.1277273631780336</v>
      </c>
      <c r="AN41" s="56">
        <v>0.22001497404894396</v>
      </c>
      <c r="AO41" s="35">
        <f t="shared" si="15"/>
        <v>37.029636032238841</v>
      </c>
      <c r="AP41" s="36">
        <f t="shared" si="32"/>
        <v>0.1</v>
      </c>
      <c r="AR41" s="13"/>
    </row>
    <row r="42" spans="1:44" s="9" customFormat="1" ht="21" x14ac:dyDescent="0.3">
      <c r="A42" s="8">
        <v>39</v>
      </c>
      <c r="B42" s="54">
        <v>8.9600000000000009</v>
      </c>
      <c r="C42" s="52" t="s">
        <v>19</v>
      </c>
      <c r="D42" s="23">
        <f t="shared" si="24"/>
        <v>5.4</v>
      </c>
      <c r="E42" s="24">
        <v>2780</v>
      </c>
      <c r="F42" s="24">
        <v>1800</v>
      </c>
      <c r="G42" s="24">
        <v>0</v>
      </c>
      <c r="H42" s="24">
        <f t="shared" si="25"/>
        <v>26708.800000000003</v>
      </c>
      <c r="I42" s="25">
        <v>0.35</v>
      </c>
      <c r="J42" s="25">
        <v>0.1</v>
      </c>
      <c r="K42" s="25">
        <v>2.1000000000000001E-2</v>
      </c>
      <c r="L42" s="25">
        <v>0.1065</v>
      </c>
      <c r="M42" s="25">
        <v>0.18</v>
      </c>
      <c r="N42" s="24">
        <v>909.74</v>
      </c>
      <c r="O42" s="24">
        <v>214.5</v>
      </c>
      <c r="P42" s="24">
        <f t="shared" si="26"/>
        <v>50479.632000000005</v>
      </c>
      <c r="Q42" s="24">
        <f t="shared" si="27"/>
        <v>41681.753280000004</v>
      </c>
      <c r="R42" s="24">
        <f t="shared" si="28"/>
        <v>3028.7779200000004</v>
      </c>
      <c r="S42" s="24">
        <f t="shared" si="29"/>
        <v>15360.230880000001</v>
      </c>
      <c r="T42" s="24">
        <f t="shared" si="30"/>
        <v>312075.79765853658</v>
      </c>
      <c r="U42" s="24">
        <f t="shared" si="33"/>
        <v>56173.643578536583</v>
      </c>
      <c r="V42" s="24">
        <v>2500</v>
      </c>
      <c r="W42" s="24">
        <v>2500</v>
      </c>
      <c r="X42" s="24">
        <v>680</v>
      </c>
      <c r="Y42" s="24">
        <v>0</v>
      </c>
      <c r="Z42" s="24">
        <f t="shared" si="34"/>
        <v>317755.79765853658</v>
      </c>
      <c r="AA42" s="26">
        <f t="shared" si="31"/>
        <v>0.63485581177914785</v>
      </c>
      <c r="AB42" s="27">
        <f t="shared" si="8"/>
        <v>79.100863597122299</v>
      </c>
      <c r="AC42" s="28">
        <v>0.06</v>
      </c>
      <c r="AD42" s="48">
        <v>0.05</v>
      </c>
      <c r="AE42" s="48">
        <v>0</v>
      </c>
      <c r="AF42" s="28">
        <v>0.12</v>
      </c>
      <c r="AG42" s="29">
        <v>0.2</v>
      </c>
      <c r="AH42" s="58">
        <v>143.82366767229334</v>
      </c>
      <c r="AI42" s="31">
        <f t="shared" si="12"/>
        <v>1.8182313205177909</v>
      </c>
      <c r="AJ42" s="57">
        <v>0.22001497404894396</v>
      </c>
      <c r="AK42" s="32">
        <f t="shared" si="35"/>
        <v>31.643360510543559</v>
      </c>
      <c r="AL42" s="58">
        <v>168.30507192661034</v>
      </c>
      <c r="AM42" s="34">
        <f t="shared" si="14"/>
        <v>2.1277273631780336</v>
      </c>
      <c r="AN42" s="56">
        <v>0.22001497404894396</v>
      </c>
      <c r="AO42" s="35">
        <f t="shared" si="15"/>
        <v>37.029636032238841</v>
      </c>
      <c r="AP42" s="36">
        <f t="shared" si="32"/>
        <v>0.1</v>
      </c>
      <c r="AR42" s="13"/>
    </row>
    <row r="43" spans="1:44" s="9" customFormat="1" ht="21" x14ac:dyDescent="0.3">
      <c r="A43" s="8">
        <v>39</v>
      </c>
      <c r="B43" s="54">
        <v>11.89</v>
      </c>
      <c r="C43" s="52" t="s">
        <v>19</v>
      </c>
      <c r="D43" s="23">
        <f t="shared" si="24"/>
        <v>5.4</v>
      </c>
      <c r="E43" s="24">
        <v>2780</v>
      </c>
      <c r="F43" s="24">
        <v>1800</v>
      </c>
      <c r="G43" s="24">
        <v>0</v>
      </c>
      <c r="H43" s="24">
        <f t="shared" si="25"/>
        <v>34854.200000000004</v>
      </c>
      <c r="I43" s="25">
        <v>0.35</v>
      </c>
      <c r="J43" s="25">
        <v>0.1</v>
      </c>
      <c r="K43" s="25">
        <v>2.1000000000000001E-2</v>
      </c>
      <c r="L43" s="25">
        <v>0.1065</v>
      </c>
      <c r="M43" s="25">
        <v>0.18</v>
      </c>
      <c r="N43" s="24">
        <v>909.74</v>
      </c>
      <c r="O43" s="24">
        <v>214.5</v>
      </c>
      <c r="P43" s="24">
        <f t="shared" si="26"/>
        <v>65874.438000000009</v>
      </c>
      <c r="Q43" s="24">
        <f t="shared" si="27"/>
        <v>54393.464520000009</v>
      </c>
      <c r="R43" s="24">
        <f t="shared" si="28"/>
        <v>3952.4662800000006</v>
      </c>
      <c r="S43" s="24">
        <f t="shared" si="29"/>
        <v>20044.650420000002</v>
      </c>
      <c r="T43" s="24">
        <f t="shared" si="30"/>
        <v>406831.63319512201</v>
      </c>
      <c r="U43" s="24">
        <f t="shared" ref="U43" si="36">T43*M43</f>
        <v>73229.693975121962</v>
      </c>
      <c r="V43" s="24">
        <v>2500</v>
      </c>
      <c r="W43" s="24">
        <v>2500</v>
      </c>
      <c r="X43" s="24">
        <v>680</v>
      </c>
      <c r="Y43" s="24">
        <v>0</v>
      </c>
      <c r="Z43" s="24">
        <f t="shared" ref="Z43" si="37">T43+V43+W43+X43+Y43</f>
        <v>412511.63319512201</v>
      </c>
      <c r="AA43" s="26">
        <f t="shared" si="31"/>
        <v>0.59607931652995516</v>
      </c>
      <c r="AB43" s="27">
        <f t="shared" ref="AB43" si="38">((T43-Q43-U43)+V43+W43+X43+Y43)/E43</f>
        <v>102.47786859712231</v>
      </c>
      <c r="AC43" s="28">
        <v>0.06</v>
      </c>
      <c r="AD43" s="48">
        <v>0.05</v>
      </c>
      <c r="AE43" s="48">
        <v>0</v>
      </c>
      <c r="AF43" s="28">
        <v>0.12</v>
      </c>
      <c r="AG43" s="29">
        <v>0.2</v>
      </c>
      <c r="AH43" s="58">
        <v>186.32847034319437</v>
      </c>
      <c r="AI43" s="31">
        <f t="shared" ref="AI43" si="39">AH43/AB43</f>
        <v>1.8182313205177911</v>
      </c>
      <c r="AJ43" s="57">
        <v>0.22001497404894396</v>
      </c>
      <c r="AK43" s="32">
        <f t="shared" ref="AK43" si="40">AH43*AJ43</f>
        <v>40.995053567137333</v>
      </c>
      <c r="AL43" s="58">
        <v>218.04496513426008</v>
      </c>
      <c r="AM43" s="34">
        <f t="shared" ref="AM43" si="41">AL43/AB43</f>
        <v>2.1277273631780336</v>
      </c>
      <c r="AN43" s="56">
        <v>0.22001497404894396</v>
      </c>
      <c r="AO43" s="35">
        <f t="shared" si="15"/>
        <v>47.973157345517151</v>
      </c>
      <c r="AP43" s="36">
        <f t="shared" ref="AP43" si="42">J43</f>
        <v>0.1</v>
      </c>
      <c r="AR43" s="13"/>
    </row>
    <row r="44" spans="1:44" s="9" customFormat="1" ht="21" x14ac:dyDescent="0.3">
      <c r="A44" s="8">
        <v>40</v>
      </c>
      <c r="B44" s="54">
        <v>15.63172</v>
      </c>
      <c r="C44" s="52" t="s">
        <v>19</v>
      </c>
      <c r="D44" s="23">
        <f t="shared" si="24"/>
        <v>5.4</v>
      </c>
      <c r="E44" s="24">
        <v>2780</v>
      </c>
      <c r="F44" s="24">
        <v>2400</v>
      </c>
      <c r="G44" s="24">
        <v>0</v>
      </c>
      <c r="H44" s="24">
        <f t="shared" si="25"/>
        <v>45856.181599999996</v>
      </c>
      <c r="I44" s="25">
        <v>0.35</v>
      </c>
      <c r="J44" s="25">
        <v>0.1</v>
      </c>
      <c r="K44" s="25">
        <v>2.1000000000000001E-2</v>
      </c>
      <c r="L44" s="25">
        <v>0.1065</v>
      </c>
      <c r="M44" s="25">
        <v>0.18</v>
      </c>
      <c r="N44" s="24">
        <v>909.74</v>
      </c>
      <c r="O44" s="24">
        <v>214.5</v>
      </c>
      <c r="P44" s="24">
        <f t="shared" si="26"/>
        <v>86668.183223999993</v>
      </c>
      <c r="Q44" s="24">
        <f t="shared" si="27"/>
        <v>71563.157004959998</v>
      </c>
      <c r="R44" s="24">
        <f t="shared" si="28"/>
        <v>5200.0909934399997</v>
      </c>
      <c r="S44" s="24">
        <f t="shared" si="29"/>
        <v>26371.89003816</v>
      </c>
      <c r="T44" s="24">
        <f t="shared" si="30"/>
        <v>534818.22182995116</v>
      </c>
      <c r="U44" s="24">
        <f t="shared" ref="U44:U70" si="43">T44*M44</f>
        <v>96267.27992939121</v>
      </c>
      <c r="V44" s="24">
        <v>2500</v>
      </c>
      <c r="W44" s="24">
        <v>2500</v>
      </c>
      <c r="X44" s="24">
        <v>680</v>
      </c>
      <c r="Y44" s="24">
        <v>0</v>
      </c>
      <c r="Z44" s="24">
        <f t="shared" ref="Z44:Z70" si="44">T44+V44+W44+X44+Y44</f>
        <v>540498.22182995116</v>
      </c>
      <c r="AA44" s="26">
        <f t="shared" si="31"/>
        <v>0.58809518502298497</v>
      </c>
      <c r="AB44" s="27">
        <f t="shared" si="8"/>
        <v>134.05316003438847</v>
      </c>
      <c r="AC44" s="28">
        <v>0.06</v>
      </c>
      <c r="AD44" s="48">
        <v>0.05</v>
      </c>
      <c r="AE44" s="48">
        <v>0</v>
      </c>
      <c r="AF44" s="28">
        <v>0.12</v>
      </c>
      <c r="AG44" s="29">
        <v>0.2</v>
      </c>
      <c r="AH44" s="58">
        <v>243.73965418890893</v>
      </c>
      <c r="AI44" s="31">
        <f t="shared" si="12"/>
        <v>1.8182313205177911</v>
      </c>
      <c r="AJ44" s="57">
        <v>0.22001497404894396</v>
      </c>
      <c r="AK44" s="32">
        <f t="shared" ref="AK44:AK70" si="45">AH44*AJ44</f>
        <v>53.626373691071372</v>
      </c>
      <c r="AL44" s="58">
        <v>285.22857672565232</v>
      </c>
      <c r="AM44" s="34">
        <f t="shared" si="14"/>
        <v>2.1277273631780336</v>
      </c>
      <c r="AN44" s="56">
        <v>0.22001497404894396</v>
      </c>
      <c r="AO44" s="35">
        <f t="shared" si="15"/>
        <v>62.754557906311646</v>
      </c>
      <c r="AP44" s="36">
        <f t="shared" si="32"/>
        <v>0.1</v>
      </c>
      <c r="AR44" s="13"/>
    </row>
    <row r="45" spans="1:44" s="9" customFormat="1" ht="21" x14ac:dyDescent="0.3">
      <c r="A45" s="8">
        <v>41</v>
      </c>
      <c r="B45" s="54">
        <v>15.10548</v>
      </c>
      <c r="C45" s="52" t="s">
        <v>19</v>
      </c>
      <c r="D45" s="23">
        <f t="shared" si="24"/>
        <v>5.4</v>
      </c>
      <c r="E45" s="24">
        <v>2780</v>
      </c>
      <c r="F45" s="24">
        <v>2400</v>
      </c>
      <c r="G45" s="24">
        <v>0</v>
      </c>
      <c r="H45" s="24">
        <f t="shared" si="25"/>
        <v>44393.234400000001</v>
      </c>
      <c r="I45" s="25">
        <v>0.35</v>
      </c>
      <c r="J45" s="25">
        <v>0.1</v>
      </c>
      <c r="K45" s="25">
        <v>2.1000000000000001E-2</v>
      </c>
      <c r="L45" s="25">
        <v>0.1065</v>
      </c>
      <c r="M45" s="25">
        <v>0.18</v>
      </c>
      <c r="N45" s="24">
        <v>909.74</v>
      </c>
      <c r="O45" s="24">
        <v>214.5</v>
      </c>
      <c r="P45" s="24">
        <f t="shared" si="26"/>
        <v>83903.213016000009</v>
      </c>
      <c r="Q45" s="24">
        <f t="shared" si="27"/>
        <v>69280.081604640014</v>
      </c>
      <c r="R45" s="24">
        <f t="shared" si="28"/>
        <v>5034.1927809600011</v>
      </c>
      <c r="S45" s="24">
        <f t="shared" si="29"/>
        <v>25530.54910344</v>
      </c>
      <c r="T45" s="24">
        <f t="shared" si="30"/>
        <v>517799.68568907317</v>
      </c>
      <c r="U45" s="24">
        <f t="shared" si="43"/>
        <v>93203.943424033161</v>
      </c>
      <c r="V45" s="24">
        <v>2500</v>
      </c>
      <c r="W45" s="24">
        <v>2500</v>
      </c>
      <c r="X45" s="24">
        <v>680</v>
      </c>
      <c r="Y45" s="24">
        <v>0</v>
      </c>
      <c r="Z45" s="24">
        <f t="shared" si="44"/>
        <v>523479.68568907317</v>
      </c>
      <c r="AA45" s="26">
        <f t="shared" si="31"/>
        <v>0.59194806557802204</v>
      </c>
      <c r="AB45" s="27">
        <f t="shared" si="8"/>
        <v>129.8545541943885</v>
      </c>
      <c r="AC45" s="28">
        <v>0.06</v>
      </c>
      <c r="AD45" s="48">
        <v>0.05</v>
      </c>
      <c r="AE45" s="48">
        <v>0</v>
      </c>
      <c r="AF45" s="28">
        <v>0.12</v>
      </c>
      <c r="AG45" s="29">
        <v>0.2</v>
      </c>
      <c r="AH45" s="58">
        <v>236.10561754811206</v>
      </c>
      <c r="AI45" s="31">
        <f t="shared" si="12"/>
        <v>1.8182313205177911</v>
      </c>
      <c r="AJ45" s="57">
        <v>0.22001497404894396</v>
      </c>
      <c r="AK45" s="32">
        <f t="shared" si="45"/>
        <v>51.946771317657763</v>
      </c>
      <c r="AL45" s="58">
        <v>276.29508819268528</v>
      </c>
      <c r="AM45" s="34">
        <f t="shared" si="14"/>
        <v>2.1277273631780336</v>
      </c>
      <c r="AN45" s="56">
        <v>0.22001497404894396</v>
      </c>
      <c r="AO45" s="35">
        <f t="shared" si="15"/>
        <v>60.789056658564363</v>
      </c>
      <c r="AP45" s="36">
        <f t="shared" si="32"/>
        <v>0.1</v>
      </c>
      <c r="AR45" s="13"/>
    </row>
    <row r="46" spans="1:44" s="9" customFormat="1" ht="21" x14ac:dyDescent="0.3">
      <c r="A46" s="8">
        <v>42</v>
      </c>
      <c r="B46" s="54">
        <v>15.10548</v>
      </c>
      <c r="C46" s="52" t="s">
        <v>19</v>
      </c>
      <c r="D46" s="23">
        <f t="shared" si="24"/>
        <v>5.4</v>
      </c>
      <c r="E46" s="24">
        <v>2780</v>
      </c>
      <c r="F46" s="24">
        <v>2400</v>
      </c>
      <c r="G46" s="24">
        <v>0</v>
      </c>
      <c r="H46" s="24">
        <f t="shared" si="25"/>
        <v>44393.234400000001</v>
      </c>
      <c r="I46" s="25">
        <v>0.35</v>
      </c>
      <c r="J46" s="25">
        <v>0.1</v>
      </c>
      <c r="K46" s="25">
        <v>2.1000000000000001E-2</v>
      </c>
      <c r="L46" s="25">
        <v>0.1065</v>
      </c>
      <c r="M46" s="25">
        <v>0.18</v>
      </c>
      <c r="N46" s="24">
        <v>909.74</v>
      </c>
      <c r="O46" s="24">
        <v>214.5</v>
      </c>
      <c r="P46" s="24">
        <f t="shared" si="26"/>
        <v>83903.213016000009</v>
      </c>
      <c r="Q46" s="24">
        <f t="shared" si="27"/>
        <v>69280.081604640014</v>
      </c>
      <c r="R46" s="24">
        <f t="shared" si="28"/>
        <v>5034.1927809600011</v>
      </c>
      <c r="S46" s="24">
        <f t="shared" si="29"/>
        <v>25530.54910344</v>
      </c>
      <c r="T46" s="24">
        <f t="shared" si="30"/>
        <v>517799.68568907317</v>
      </c>
      <c r="U46" s="24">
        <f t="shared" si="43"/>
        <v>93203.943424033161</v>
      </c>
      <c r="V46" s="24">
        <v>2500</v>
      </c>
      <c r="W46" s="24">
        <v>2500</v>
      </c>
      <c r="X46" s="24">
        <v>680</v>
      </c>
      <c r="Y46" s="24">
        <v>0</v>
      </c>
      <c r="Z46" s="24">
        <f t="shared" si="44"/>
        <v>523479.68568907317</v>
      </c>
      <c r="AA46" s="26">
        <f t="shared" si="31"/>
        <v>0.59194806557802204</v>
      </c>
      <c r="AB46" s="27">
        <f t="shared" si="8"/>
        <v>129.8545541943885</v>
      </c>
      <c r="AC46" s="28">
        <v>0.06</v>
      </c>
      <c r="AD46" s="48">
        <v>0.05</v>
      </c>
      <c r="AE46" s="48">
        <v>0</v>
      </c>
      <c r="AF46" s="28">
        <v>0.12</v>
      </c>
      <c r="AG46" s="29">
        <v>0.2</v>
      </c>
      <c r="AH46" s="58">
        <v>236.10561754811206</v>
      </c>
      <c r="AI46" s="31">
        <f t="shared" si="12"/>
        <v>1.8182313205177911</v>
      </c>
      <c r="AJ46" s="57">
        <v>0.22001497404894396</v>
      </c>
      <c r="AK46" s="32">
        <f t="shared" si="45"/>
        <v>51.946771317657763</v>
      </c>
      <c r="AL46" s="58">
        <v>276.29508819268528</v>
      </c>
      <c r="AM46" s="34">
        <f t="shared" si="14"/>
        <v>2.1277273631780336</v>
      </c>
      <c r="AN46" s="56">
        <v>0.22001497404894396</v>
      </c>
      <c r="AO46" s="35">
        <f t="shared" si="15"/>
        <v>60.789056658564363</v>
      </c>
      <c r="AP46" s="36">
        <f t="shared" si="32"/>
        <v>0.1</v>
      </c>
      <c r="AR46" s="13"/>
    </row>
    <row r="47" spans="1:44" s="9" customFormat="1" ht="21" x14ac:dyDescent="0.3">
      <c r="A47" s="8">
        <v>43</v>
      </c>
      <c r="B47" s="54">
        <v>16.2058</v>
      </c>
      <c r="C47" s="52" t="s">
        <v>19</v>
      </c>
      <c r="D47" s="23">
        <f t="shared" si="24"/>
        <v>5.4</v>
      </c>
      <c r="E47" s="24">
        <v>2780</v>
      </c>
      <c r="F47" s="24">
        <v>2400</v>
      </c>
      <c r="G47" s="24">
        <v>0</v>
      </c>
      <c r="H47" s="24">
        <f t="shared" si="25"/>
        <v>47452.124000000003</v>
      </c>
      <c r="I47" s="25">
        <v>0.35</v>
      </c>
      <c r="J47" s="25">
        <v>0.1</v>
      </c>
      <c r="K47" s="25">
        <v>2.1000000000000001E-2</v>
      </c>
      <c r="L47" s="25">
        <v>0.1065</v>
      </c>
      <c r="M47" s="25">
        <v>0.18</v>
      </c>
      <c r="N47" s="24">
        <v>909.74</v>
      </c>
      <c r="O47" s="24">
        <v>214.5</v>
      </c>
      <c r="P47" s="24">
        <f t="shared" si="26"/>
        <v>89684.514360000016</v>
      </c>
      <c r="Q47" s="24">
        <f t="shared" si="27"/>
        <v>74053.784714400012</v>
      </c>
      <c r="R47" s="24">
        <f t="shared" si="28"/>
        <v>5381.0708616000011</v>
      </c>
      <c r="S47" s="24">
        <f t="shared" si="29"/>
        <v>27289.716512400002</v>
      </c>
      <c r="T47" s="24">
        <f t="shared" si="30"/>
        <v>553383.89762000006</v>
      </c>
      <c r="U47" s="24">
        <f t="shared" si="43"/>
        <v>99609.101571600011</v>
      </c>
      <c r="V47" s="24">
        <v>2500</v>
      </c>
      <c r="W47" s="24">
        <v>2500</v>
      </c>
      <c r="X47" s="24">
        <v>680</v>
      </c>
      <c r="Y47" s="24">
        <v>0</v>
      </c>
      <c r="Z47" s="24">
        <f t="shared" si="44"/>
        <v>559063.89762000006</v>
      </c>
      <c r="AA47" s="26">
        <f t="shared" si="31"/>
        <v>0.58417742201110068</v>
      </c>
      <c r="AB47" s="27">
        <f t="shared" si="8"/>
        <v>138.63345731438849</v>
      </c>
      <c r="AC47" s="28">
        <v>0.06</v>
      </c>
      <c r="AD47" s="48">
        <v>0.05</v>
      </c>
      <c r="AE47" s="48">
        <v>0</v>
      </c>
      <c r="AF47" s="28">
        <v>0.12</v>
      </c>
      <c r="AG47" s="29">
        <v>0.2</v>
      </c>
      <c r="AH47" s="58">
        <v>252.06769416068741</v>
      </c>
      <c r="AI47" s="31">
        <f t="shared" si="12"/>
        <v>1.8182313205177911</v>
      </c>
      <c r="AJ47" s="57">
        <v>0.22001497404894396</v>
      </c>
      <c r="AK47" s="32">
        <f t="shared" si="45"/>
        <v>55.458667189340787</v>
      </c>
      <c r="AL47" s="58">
        <v>294.97420057979832</v>
      </c>
      <c r="AM47" s="34">
        <f t="shared" si="14"/>
        <v>2.1277273631780336</v>
      </c>
      <c r="AN47" s="56">
        <v>0.22001497404894396</v>
      </c>
      <c r="AO47" s="35">
        <f t="shared" si="15"/>
        <v>64.898741085672356</v>
      </c>
      <c r="AP47" s="36">
        <f t="shared" si="32"/>
        <v>0.1</v>
      </c>
      <c r="AR47" s="13"/>
    </row>
    <row r="48" spans="1:44" s="9" customFormat="1" ht="21" x14ac:dyDescent="0.3">
      <c r="A48" s="8">
        <v>44</v>
      </c>
      <c r="B48" s="54">
        <v>17.640999999999998</v>
      </c>
      <c r="C48" s="52" t="s">
        <v>19</v>
      </c>
      <c r="D48" s="23">
        <f t="shared" si="24"/>
        <v>5.4</v>
      </c>
      <c r="E48" s="24">
        <v>2780</v>
      </c>
      <c r="F48" s="24">
        <v>2400</v>
      </c>
      <c r="G48" s="24">
        <v>0</v>
      </c>
      <c r="H48" s="24">
        <f t="shared" si="25"/>
        <v>51441.979999999996</v>
      </c>
      <c r="I48" s="25">
        <v>0.35</v>
      </c>
      <c r="J48" s="25">
        <v>0.1</v>
      </c>
      <c r="K48" s="25">
        <v>2.1000000000000001E-2</v>
      </c>
      <c r="L48" s="25">
        <v>0.1065</v>
      </c>
      <c r="M48" s="25">
        <v>0.18</v>
      </c>
      <c r="N48" s="24">
        <v>909.74</v>
      </c>
      <c r="O48" s="24">
        <v>214.5</v>
      </c>
      <c r="P48" s="24">
        <f t="shared" si="26"/>
        <v>97225.342199999985</v>
      </c>
      <c r="Q48" s="24">
        <f t="shared" si="27"/>
        <v>80280.353988000017</v>
      </c>
      <c r="R48" s="24">
        <f t="shared" si="28"/>
        <v>5833.5205319999995</v>
      </c>
      <c r="S48" s="24">
        <f t="shared" si="29"/>
        <v>29584.282697999999</v>
      </c>
      <c r="T48" s="24">
        <f t="shared" si="30"/>
        <v>599798.08709512197</v>
      </c>
      <c r="U48" s="24">
        <f t="shared" si="43"/>
        <v>107963.65567712195</v>
      </c>
      <c r="V48" s="24">
        <v>2500</v>
      </c>
      <c r="W48" s="24">
        <v>2500</v>
      </c>
      <c r="X48" s="24">
        <v>680</v>
      </c>
      <c r="Y48" s="24">
        <v>0</v>
      </c>
      <c r="Z48" s="24">
        <f t="shared" si="44"/>
        <v>605478.08709512197</v>
      </c>
      <c r="AA48" s="26">
        <f t="shared" si="31"/>
        <v>0.5754985808983335</v>
      </c>
      <c r="AB48" s="27">
        <f t="shared" si="8"/>
        <v>150.0842005143885</v>
      </c>
      <c r="AC48" s="28">
        <v>0.06</v>
      </c>
      <c r="AD48" s="48">
        <v>0.05</v>
      </c>
      <c r="AE48" s="48">
        <v>0</v>
      </c>
      <c r="AF48" s="28">
        <v>0.12</v>
      </c>
      <c r="AG48" s="29">
        <v>0.2</v>
      </c>
      <c r="AH48" s="58">
        <v>272.88779409013353</v>
      </c>
      <c r="AI48" s="31">
        <f t="shared" si="12"/>
        <v>1.8182313205177909</v>
      </c>
      <c r="AJ48" s="57">
        <v>0.22001497404894396</v>
      </c>
      <c r="AK48" s="32">
        <f t="shared" si="45"/>
        <v>60.039400935014292</v>
      </c>
      <c r="AL48" s="58">
        <v>319.33826021516313</v>
      </c>
      <c r="AM48" s="34">
        <f t="shared" si="14"/>
        <v>2.1277273631780336</v>
      </c>
      <c r="AN48" s="56">
        <v>0.22001497404894396</v>
      </c>
      <c r="AO48" s="35">
        <f t="shared" si="15"/>
        <v>70.259199034074072</v>
      </c>
      <c r="AP48" s="36">
        <f t="shared" si="32"/>
        <v>0.1</v>
      </c>
      <c r="AR48" s="13"/>
    </row>
    <row r="49" spans="1:44" s="9" customFormat="1" ht="21" x14ac:dyDescent="0.3">
      <c r="A49" s="8">
        <v>45</v>
      </c>
      <c r="B49" s="54">
        <v>26.503360000000001</v>
      </c>
      <c r="C49" s="52" t="s">
        <v>19</v>
      </c>
      <c r="D49" s="23">
        <f t="shared" si="24"/>
        <v>5.4</v>
      </c>
      <c r="E49" s="24">
        <v>2780</v>
      </c>
      <c r="F49" s="24">
        <v>2400</v>
      </c>
      <c r="G49" s="24">
        <v>0</v>
      </c>
      <c r="H49" s="24">
        <f t="shared" si="25"/>
        <v>76079.340800000005</v>
      </c>
      <c r="I49" s="25">
        <v>0.35</v>
      </c>
      <c r="J49" s="25">
        <v>0.1</v>
      </c>
      <c r="K49" s="25">
        <v>2.1000000000000001E-2</v>
      </c>
      <c r="L49" s="25">
        <v>0.1065</v>
      </c>
      <c r="M49" s="25">
        <v>0.18</v>
      </c>
      <c r="N49" s="24">
        <v>909.74</v>
      </c>
      <c r="O49" s="24">
        <v>214.5</v>
      </c>
      <c r="P49" s="24">
        <f t="shared" si="26"/>
        <v>143789.95411200001</v>
      </c>
      <c r="Q49" s="24">
        <f t="shared" si="27"/>
        <v>118729.41925248002</v>
      </c>
      <c r="R49" s="24">
        <f t="shared" si="28"/>
        <v>8627.3972467200019</v>
      </c>
      <c r="S49" s="24">
        <f t="shared" si="29"/>
        <v>43753.228894080006</v>
      </c>
      <c r="T49" s="24">
        <f t="shared" si="30"/>
        <v>886405.70710400015</v>
      </c>
      <c r="U49" s="24">
        <f t="shared" si="43"/>
        <v>159553.02727872002</v>
      </c>
      <c r="V49" s="24">
        <v>2500</v>
      </c>
      <c r="W49" s="24">
        <v>2500</v>
      </c>
      <c r="X49" s="24">
        <v>680</v>
      </c>
      <c r="Y49" s="24">
        <v>0</v>
      </c>
      <c r="Z49" s="24">
        <f t="shared" si="44"/>
        <v>892085.70710400015</v>
      </c>
      <c r="AA49" s="26">
        <f t="shared" si="31"/>
        <v>0.54272919983079504</v>
      </c>
      <c r="AB49" s="27">
        <f t="shared" si="8"/>
        <v>220.7925397743885</v>
      </c>
      <c r="AC49" s="28">
        <v>0.06</v>
      </c>
      <c r="AD49" s="48">
        <v>0.05</v>
      </c>
      <c r="AE49" s="48">
        <v>0</v>
      </c>
      <c r="AF49" s="28">
        <v>0.12</v>
      </c>
      <c r="AG49" s="29">
        <v>0.2</v>
      </c>
      <c r="AH49" s="58">
        <v>401.45191115446329</v>
      </c>
      <c r="AI49" s="31">
        <f t="shared" si="12"/>
        <v>1.8182313205177909</v>
      </c>
      <c r="AJ49" s="57">
        <v>0.22001497404894396</v>
      </c>
      <c r="AK49" s="32">
        <f t="shared" si="45"/>
        <v>88.325431814548196</v>
      </c>
      <c r="AL49" s="58">
        <v>469.78632846354077</v>
      </c>
      <c r="AM49" s="34">
        <f t="shared" si="14"/>
        <v>2.1277273631780336</v>
      </c>
      <c r="AN49" s="56">
        <v>0.22001497404894396</v>
      </c>
      <c r="AO49" s="35">
        <f t="shared" si="15"/>
        <v>103.36002686545464</v>
      </c>
      <c r="AP49" s="36">
        <f t="shared" si="32"/>
        <v>0.1</v>
      </c>
      <c r="AR49" s="13"/>
    </row>
    <row r="50" spans="1:44" s="9" customFormat="1" ht="21" x14ac:dyDescent="0.3">
      <c r="A50" s="8">
        <v>46</v>
      </c>
      <c r="B50" s="54">
        <v>15.799160000000001</v>
      </c>
      <c r="C50" s="52" t="s">
        <v>19</v>
      </c>
      <c r="D50" s="23">
        <f t="shared" si="24"/>
        <v>5.4</v>
      </c>
      <c r="E50" s="24">
        <v>2780</v>
      </c>
      <c r="F50" s="24">
        <v>2400</v>
      </c>
      <c r="G50" s="24">
        <v>0</v>
      </c>
      <c r="H50" s="24">
        <f t="shared" si="25"/>
        <v>46321.664799999999</v>
      </c>
      <c r="I50" s="25">
        <v>0.35</v>
      </c>
      <c r="J50" s="25">
        <v>0.1</v>
      </c>
      <c r="K50" s="25">
        <v>2.1000000000000001E-2</v>
      </c>
      <c r="L50" s="25">
        <v>0.1065</v>
      </c>
      <c r="M50" s="25">
        <v>0.18</v>
      </c>
      <c r="N50" s="24">
        <v>909.74</v>
      </c>
      <c r="O50" s="24">
        <v>214.5</v>
      </c>
      <c r="P50" s="24">
        <f t="shared" si="26"/>
        <v>87547.946471999996</v>
      </c>
      <c r="Q50" s="24">
        <f t="shared" si="27"/>
        <v>72289.590086880009</v>
      </c>
      <c r="R50" s="24">
        <f t="shared" si="28"/>
        <v>5252.8767883200007</v>
      </c>
      <c r="S50" s="24">
        <f t="shared" si="29"/>
        <v>26639.589426480001</v>
      </c>
      <c r="T50" s="24">
        <f t="shared" si="30"/>
        <v>540233.21060204878</v>
      </c>
      <c r="U50" s="24">
        <f t="shared" si="43"/>
        <v>97241.977908368775</v>
      </c>
      <c r="V50" s="24">
        <v>2500</v>
      </c>
      <c r="W50" s="24">
        <v>2500</v>
      </c>
      <c r="X50" s="24">
        <v>680</v>
      </c>
      <c r="Y50" s="24">
        <v>0</v>
      </c>
      <c r="Z50" s="24">
        <f t="shared" si="44"/>
        <v>545913.21060204878</v>
      </c>
      <c r="AA50" s="26">
        <f t="shared" si="31"/>
        <v>0.58692309373583718</v>
      </c>
      <c r="AB50" s="27">
        <f t="shared" si="8"/>
        <v>135.38908007438846</v>
      </c>
      <c r="AC50" s="28">
        <v>0.06</v>
      </c>
      <c r="AD50" s="48">
        <v>0.05</v>
      </c>
      <c r="AE50" s="48">
        <v>0</v>
      </c>
      <c r="AF50" s="28">
        <v>0.12</v>
      </c>
      <c r="AG50" s="29">
        <v>0.2</v>
      </c>
      <c r="AH50" s="58">
        <v>246.1686658473443</v>
      </c>
      <c r="AI50" s="31">
        <f t="shared" si="12"/>
        <v>1.8182313205177911</v>
      </c>
      <c r="AJ50" s="57">
        <v>0.22001497404894396</v>
      </c>
      <c r="AK50" s="32">
        <f t="shared" si="45"/>
        <v>54.160792628066616</v>
      </c>
      <c r="AL50" s="58">
        <v>288.0710503497782</v>
      </c>
      <c r="AM50" s="34">
        <f t="shared" si="14"/>
        <v>2.1277273631780336</v>
      </c>
      <c r="AN50" s="56">
        <v>0.22001497404894396</v>
      </c>
      <c r="AO50" s="35">
        <f t="shared" si="15"/>
        <v>63.379944666958522</v>
      </c>
      <c r="AP50" s="36">
        <f t="shared" si="32"/>
        <v>0.1</v>
      </c>
      <c r="AR50" s="13"/>
    </row>
    <row r="51" spans="1:44" s="9" customFormat="1" ht="21" x14ac:dyDescent="0.3">
      <c r="A51" s="8">
        <v>47</v>
      </c>
      <c r="B51" s="54">
        <v>14.782559999999998</v>
      </c>
      <c r="C51" s="52" t="s">
        <v>19</v>
      </c>
      <c r="D51" s="23">
        <f t="shared" si="24"/>
        <v>5.4</v>
      </c>
      <c r="E51" s="24">
        <v>2780</v>
      </c>
      <c r="F51" s="24">
        <v>2400</v>
      </c>
      <c r="G51" s="24">
        <v>0</v>
      </c>
      <c r="H51" s="24">
        <f t="shared" si="25"/>
        <v>43495.516799999998</v>
      </c>
      <c r="I51" s="25">
        <v>0.35</v>
      </c>
      <c r="J51" s="25">
        <v>0.1</v>
      </c>
      <c r="K51" s="25">
        <v>2.1000000000000001E-2</v>
      </c>
      <c r="L51" s="25">
        <v>0.1065</v>
      </c>
      <c r="M51" s="25">
        <v>0.18</v>
      </c>
      <c r="N51" s="24">
        <v>909.74</v>
      </c>
      <c r="O51" s="24">
        <v>214.5</v>
      </c>
      <c r="P51" s="24">
        <f t="shared" si="26"/>
        <v>82206.526751999991</v>
      </c>
      <c r="Q51" s="24">
        <f t="shared" si="27"/>
        <v>67879.10351808001</v>
      </c>
      <c r="R51" s="24">
        <f t="shared" si="28"/>
        <v>4932.3916051200003</v>
      </c>
      <c r="S51" s="24">
        <f t="shared" si="29"/>
        <v>25014.271711679998</v>
      </c>
      <c r="T51" s="24">
        <f t="shared" si="30"/>
        <v>507356.49305717065</v>
      </c>
      <c r="U51" s="24">
        <f t="shared" si="43"/>
        <v>91324.168750290715</v>
      </c>
      <c r="V51" s="24">
        <v>2500</v>
      </c>
      <c r="W51" s="24">
        <v>2500</v>
      </c>
      <c r="X51" s="24">
        <v>680</v>
      </c>
      <c r="Y51" s="24">
        <v>0</v>
      </c>
      <c r="Z51" s="24">
        <f t="shared" si="44"/>
        <v>513036.49305717065</v>
      </c>
      <c r="AA51" s="26">
        <f t="shared" si="31"/>
        <v>0.59444814468045415</v>
      </c>
      <c r="AB51" s="27">
        <f t="shared" si="8"/>
        <v>127.27813697438846</v>
      </c>
      <c r="AC51" s="28">
        <v>0.06</v>
      </c>
      <c r="AD51" s="48">
        <v>0.05</v>
      </c>
      <c r="AE51" s="48">
        <v>0</v>
      </c>
      <c r="AF51" s="28">
        <v>0.12</v>
      </c>
      <c r="AG51" s="29">
        <v>0.2</v>
      </c>
      <c r="AH51" s="58">
        <v>231.42109506398663</v>
      </c>
      <c r="AI51" s="31">
        <f t="shared" si="12"/>
        <v>1.8182313205177911</v>
      </c>
      <c r="AJ51" s="57">
        <v>0.22001497404894396</v>
      </c>
      <c r="AK51" s="32">
        <f t="shared" si="45"/>
        <v>50.916106224881212</v>
      </c>
      <c r="AL51" s="58">
        <v>270.81317477472817</v>
      </c>
      <c r="AM51" s="34">
        <f t="shared" si="14"/>
        <v>2.127727363178034</v>
      </c>
      <c r="AN51" s="56">
        <v>0.22001497404894396</v>
      </c>
      <c r="AO51" s="35">
        <f t="shared" si="15"/>
        <v>59.582953620173967</v>
      </c>
      <c r="AP51" s="36">
        <f t="shared" si="32"/>
        <v>0.1</v>
      </c>
      <c r="AR51" s="13"/>
    </row>
    <row r="52" spans="1:44" s="9" customFormat="1" ht="21" x14ac:dyDescent="0.3">
      <c r="A52" s="8">
        <v>48</v>
      </c>
      <c r="B52" s="54">
        <v>15.990519999999998</v>
      </c>
      <c r="C52" s="52" t="s">
        <v>19</v>
      </c>
      <c r="D52" s="23">
        <f t="shared" si="24"/>
        <v>5.4</v>
      </c>
      <c r="E52" s="24">
        <v>2780</v>
      </c>
      <c r="F52" s="24">
        <v>2400</v>
      </c>
      <c r="G52" s="24">
        <v>0</v>
      </c>
      <c r="H52" s="24">
        <f t="shared" si="25"/>
        <v>46853.645599999996</v>
      </c>
      <c r="I52" s="25">
        <v>0.35</v>
      </c>
      <c r="J52" s="25">
        <v>0.1</v>
      </c>
      <c r="K52" s="25">
        <v>2.1000000000000001E-2</v>
      </c>
      <c r="L52" s="25">
        <v>0.1065</v>
      </c>
      <c r="M52" s="25">
        <v>0.18</v>
      </c>
      <c r="N52" s="24">
        <v>909.74</v>
      </c>
      <c r="O52" s="24">
        <v>214.5</v>
      </c>
      <c r="P52" s="24">
        <f t="shared" si="26"/>
        <v>88553.390184000004</v>
      </c>
      <c r="Q52" s="24">
        <f t="shared" si="27"/>
        <v>73119.799323360014</v>
      </c>
      <c r="R52" s="24">
        <f t="shared" si="28"/>
        <v>5313.2034110400009</v>
      </c>
      <c r="S52" s="24">
        <f t="shared" si="29"/>
        <v>26945.531584560002</v>
      </c>
      <c r="T52" s="24">
        <f t="shared" si="30"/>
        <v>546421.76919873175</v>
      </c>
      <c r="U52" s="24">
        <f t="shared" si="43"/>
        <v>98355.918455771709</v>
      </c>
      <c r="V52" s="24">
        <v>2500</v>
      </c>
      <c r="W52" s="24">
        <v>2500</v>
      </c>
      <c r="X52" s="24">
        <v>680</v>
      </c>
      <c r="Y52" s="24">
        <v>0</v>
      </c>
      <c r="Z52" s="24">
        <f t="shared" si="44"/>
        <v>552101.76919873175</v>
      </c>
      <c r="AA52" s="26">
        <f t="shared" si="31"/>
        <v>0.58561361767018849</v>
      </c>
      <c r="AB52" s="27">
        <f t="shared" si="8"/>
        <v>136.91584583438851</v>
      </c>
      <c r="AC52" s="28">
        <v>0.06</v>
      </c>
      <c r="AD52" s="48">
        <v>0.05</v>
      </c>
      <c r="AE52" s="48">
        <v>0</v>
      </c>
      <c r="AF52" s="28">
        <v>0.12</v>
      </c>
      <c r="AG52" s="29">
        <v>0.2</v>
      </c>
      <c r="AH52" s="58">
        <v>248.94467917127051</v>
      </c>
      <c r="AI52" s="31">
        <f t="shared" si="12"/>
        <v>1.8182313205177909</v>
      </c>
      <c r="AJ52" s="57">
        <v>0.22001497404894396</v>
      </c>
      <c r="AK52" s="32">
        <f t="shared" si="45"/>
        <v>54.771557127489764</v>
      </c>
      <c r="AL52" s="58">
        <v>291.31959163449363</v>
      </c>
      <c r="AM52" s="34">
        <f t="shared" si="14"/>
        <v>2.1277273631780336</v>
      </c>
      <c r="AN52" s="56">
        <v>0.22001497404894396</v>
      </c>
      <c r="AO52" s="35">
        <f t="shared" si="15"/>
        <v>64.094672393412111</v>
      </c>
      <c r="AP52" s="36">
        <f t="shared" si="32"/>
        <v>0.1</v>
      </c>
      <c r="AR52" s="13"/>
    </row>
    <row r="53" spans="1:44" s="9" customFormat="1" ht="21" x14ac:dyDescent="0.3">
      <c r="A53" s="8">
        <v>49</v>
      </c>
      <c r="B53" s="54">
        <v>14.651</v>
      </c>
      <c r="C53" s="52" t="s">
        <v>19</v>
      </c>
      <c r="D53" s="23">
        <f t="shared" si="24"/>
        <v>5.4</v>
      </c>
      <c r="E53" s="24">
        <v>2780</v>
      </c>
      <c r="F53" s="24">
        <v>2400</v>
      </c>
      <c r="G53" s="24">
        <v>0</v>
      </c>
      <c r="H53" s="24">
        <f t="shared" si="25"/>
        <v>43129.78</v>
      </c>
      <c r="I53" s="25">
        <v>0.35</v>
      </c>
      <c r="J53" s="25">
        <v>0.1</v>
      </c>
      <c r="K53" s="25">
        <v>2.1000000000000001E-2</v>
      </c>
      <c r="L53" s="25">
        <v>0.1065</v>
      </c>
      <c r="M53" s="25">
        <v>0.18</v>
      </c>
      <c r="N53" s="24">
        <v>909.74</v>
      </c>
      <c r="O53" s="24">
        <v>214.5</v>
      </c>
      <c r="P53" s="24">
        <f t="shared" si="26"/>
        <v>81515.284199999995</v>
      </c>
      <c r="Q53" s="24">
        <f t="shared" si="27"/>
        <v>67308.334667999996</v>
      </c>
      <c r="R53" s="24">
        <f t="shared" si="28"/>
        <v>4890.9170520000007</v>
      </c>
      <c r="S53" s="24">
        <f t="shared" si="29"/>
        <v>24803.936478</v>
      </c>
      <c r="T53" s="24">
        <f t="shared" si="30"/>
        <v>503101.85902195121</v>
      </c>
      <c r="U53" s="24">
        <f t="shared" si="43"/>
        <v>90558.334623951218</v>
      </c>
      <c r="V53" s="24">
        <v>2500</v>
      </c>
      <c r="W53" s="24">
        <v>2500</v>
      </c>
      <c r="X53" s="24">
        <v>680</v>
      </c>
      <c r="Y53" s="24">
        <v>0</v>
      </c>
      <c r="Z53" s="24">
        <f t="shared" si="44"/>
        <v>508781.85902195121</v>
      </c>
      <c r="AA53" s="26">
        <f t="shared" si="31"/>
        <v>0.59549829128574805</v>
      </c>
      <c r="AB53" s="27">
        <f t="shared" si="8"/>
        <v>126.22848551438848</v>
      </c>
      <c r="AC53" s="28">
        <v>0.06</v>
      </c>
      <c r="AD53" s="48">
        <v>0.05</v>
      </c>
      <c r="AE53" s="48">
        <v>0</v>
      </c>
      <c r="AF53" s="28">
        <v>0.12</v>
      </c>
      <c r="AG53" s="29">
        <v>0.2</v>
      </c>
      <c r="AH53" s="58">
        <v>229.51258590378742</v>
      </c>
      <c r="AI53" s="31">
        <f t="shared" si="12"/>
        <v>1.8182313205177911</v>
      </c>
      <c r="AJ53" s="57">
        <v>0.22001497404894396</v>
      </c>
      <c r="AK53" s="32">
        <f t="shared" si="45"/>
        <v>50.496205631527815</v>
      </c>
      <c r="AL53" s="58">
        <v>268.57980264148642</v>
      </c>
      <c r="AM53" s="34">
        <f t="shared" si="14"/>
        <v>2.1277273631780336</v>
      </c>
      <c r="AN53" s="56">
        <v>0.22001497404894396</v>
      </c>
      <c r="AO53" s="35">
        <f t="shared" si="15"/>
        <v>59.091578308237146</v>
      </c>
      <c r="AP53" s="36">
        <f t="shared" si="32"/>
        <v>0.1</v>
      </c>
      <c r="AR53" s="13"/>
    </row>
    <row r="54" spans="1:44" s="9" customFormat="1" ht="21" x14ac:dyDescent="0.3">
      <c r="A54" s="8">
        <v>50</v>
      </c>
      <c r="B54" s="54">
        <v>15.990519999999998</v>
      </c>
      <c r="C54" s="52" t="s">
        <v>19</v>
      </c>
      <c r="D54" s="23">
        <f t="shared" si="24"/>
        <v>5.4</v>
      </c>
      <c r="E54" s="24">
        <v>2780</v>
      </c>
      <c r="F54" s="24">
        <v>2400</v>
      </c>
      <c r="G54" s="24">
        <v>0</v>
      </c>
      <c r="H54" s="24">
        <f t="shared" si="25"/>
        <v>46853.645599999996</v>
      </c>
      <c r="I54" s="25">
        <v>0.35</v>
      </c>
      <c r="J54" s="25">
        <v>0.1</v>
      </c>
      <c r="K54" s="25">
        <v>2.1000000000000001E-2</v>
      </c>
      <c r="L54" s="25">
        <v>0.1065</v>
      </c>
      <c r="M54" s="25">
        <v>0.18</v>
      </c>
      <c r="N54" s="24">
        <v>909.74</v>
      </c>
      <c r="O54" s="24">
        <v>214.5</v>
      </c>
      <c r="P54" s="24">
        <f t="shared" si="26"/>
        <v>88553.390184000004</v>
      </c>
      <c r="Q54" s="24">
        <f t="shared" si="27"/>
        <v>73119.799323360014</v>
      </c>
      <c r="R54" s="24">
        <f t="shared" si="28"/>
        <v>5313.2034110400009</v>
      </c>
      <c r="S54" s="24">
        <f t="shared" si="29"/>
        <v>26945.531584560002</v>
      </c>
      <c r="T54" s="24">
        <f t="shared" si="30"/>
        <v>546421.76919873175</v>
      </c>
      <c r="U54" s="24">
        <f t="shared" si="43"/>
        <v>98355.918455771709</v>
      </c>
      <c r="V54" s="24">
        <v>2500</v>
      </c>
      <c r="W54" s="24">
        <v>2500</v>
      </c>
      <c r="X54" s="24">
        <v>680</v>
      </c>
      <c r="Y54" s="24">
        <v>0</v>
      </c>
      <c r="Z54" s="24">
        <f t="shared" si="44"/>
        <v>552101.76919873175</v>
      </c>
      <c r="AA54" s="26">
        <f t="shared" si="31"/>
        <v>0.58561361767018849</v>
      </c>
      <c r="AB54" s="27">
        <f t="shared" si="8"/>
        <v>136.91584583438851</v>
      </c>
      <c r="AC54" s="28">
        <v>0.06</v>
      </c>
      <c r="AD54" s="48">
        <v>0.05</v>
      </c>
      <c r="AE54" s="48">
        <v>0</v>
      </c>
      <c r="AF54" s="28">
        <v>0.12</v>
      </c>
      <c r="AG54" s="29">
        <v>0.2</v>
      </c>
      <c r="AH54" s="58">
        <v>248.94467917127051</v>
      </c>
      <c r="AI54" s="31">
        <f t="shared" si="12"/>
        <v>1.8182313205177909</v>
      </c>
      <c r="AJ54" s="57">
        <v>0.22001497404894396</v>
      </c>
      <c r="AK54" s="32">
        <f t="shared" si="45"/>
        <v>54.771557127489764</v>
      </c>
      <c r="AL54" s="58">
        <v>291.31959163449363</v>
      </c>
      <c r="AM54" s="34">
        <f t="shared" si="14"/>
        <v>2.1277273631780336</v>
      </c>
      <c r="AN54" s="56">
        <v>0.22001497404894396</v>
      </c>
      <c r="AO54" s="35">
        <f t="shared" si="15"/>
        <v>64.094672393412111</v>
      </c>
      <c r="AP54" s="36">
        <f t="shared" si="32"/>
        <v>0.1</v>
      </c>
      <c r="AR54" s="13"/>
    </row>
    <row r="55" spans="1:44" s="9" customFormat="1" ht="21" x14ac:dyDescent="0.3">
      <c r="A55" s="8">
        <v>51</v>
      </c>
      <c r="B55" s="54">
        <v>14.734719999999999</v>
      </c>
      <c r="C55" s="52" t="s">
        <v>19</v>
      </c>
      <c r="D55" s="23">
        <f t="shared" si="24"/>
        <v>5.4</v>
      </c>
      <c r="E55" s="24">
        <v>2780</v>
      </c>
      <c r="F55" s="24">
        <v>2400</v>
      </c>
      <c r="G55" s="24">
        <v>0</v>
      </c>
      <c r="H55" s="24">
        <f t="shared" si="25"/>
        <v>43362.5216</v>
      </c>
      <c r="I55" s="25">
        <v>0.35</v>
      </c>
      <c r="J55" s="25">
        <v>0.1</v>
      </c>
      <c r="K55" s="25">
        <v>2.1000000000000001E-2</v>
      </c>
      <c r="L55" s="25">
        <v>0.1065</v>
      </c>
      <c r="M55" s="25">
        <v>0.18</v>
      </c>
      <c r="N55" s="24">
        <v>909.74</v>
      </c>
      <c r="O55" s="24">
        <v>214.5</v>
      </c>
      <c r="P55" s="24">
        <f t="shared" si="26"/>
        <v>81955.165823999996</v>
      </c>
      <c r="Q55" s="24">
        <f t="shared" si="27"/>
        <v>67671.551208960009</v>
      </c>
      <c r="R55" s="24">
        <f t="shared" si="28"/>
        <v>4917.3099494400012</v>
      </c>
      <c r="S55" s="24">
        <f t="shared" si="29"/>
        <v>24937.786172160002</v>
      </c>
      <c r="T55" s="24">
        <f t="shared" si="30"/>
        <v>505809.35340800002</v>
      </c>
      <c r="U55" s="24">
        <f t="shared" si="43"/>
        <v>91045.683613440007</v>
      </c>
      <c r="V55" s="24">
        <v>2500</v>
      </c>
      <c r="W55" s="24">
        <v>2500</v>
      </c>
      <c r="X55" s="24">
        <v>680</v>
      </c>
      <c r="Y55" s="24">
        <v>0</v>
      </c>
      <c r="Z55" s="24">
        <f t="shared" si="44"/>
        <v>511489.35340800002</v>
      </c>
      <c r="AA55" s="26">
        <f t="shared" si="31"/>
        <v>0.59482784644889741</v>
      </c>
      <c r="AB55" s="27">
        <f t="shared" si="8"/>
        <v>126.89644553438849</v>
      </c>
      <c r="AC55" s="28">
        <v>0.06</v>
      </c>
      <c r="AD55" s="48">
        <v>0.05</v>
      </c>
      <c r="AE55" s="48">
        <v>0</v>
      </c>
      <c r="AF55" s="28">
        <v>0.12</v>
      </c>
      <c r="AG55" s="29">
        <v>0.2</v>
      </c>
      <c r="AH55" s="58">
        <v>230.72709173300515</v>
      </c>
      <c r="AI55" s="31">
        <f t="shared" si="12"/>
        <v>1.8182313205177911</v>
      </c>
      <c r="AJ55" s="57">
        <v>0.22001497404894396</v>
      </c>
      <c r="AK55" s="32">
        <f t="shared" si="45"/>
        <v>50.763415100025441</v>
      </c>
      <c r="AL55" s="58">
        <v>270.00103945354937</v>
      </c>
      <c r="AM55" s="34">
        <f t="shared" si="14"/>
        <v>2.1277273631780336</v>
      </c>
      <c r="AN55" s="56">
        <v>0.22001497404894396</v>
      </c>
      <c r="AO55" s="35">
        <f t="shared" si="15"/>
        <v>59.40427168856057</v>
      </c>
      <c r="AP55" s="36">
        <f t="shared" si="32"/>
        <v>0.1</v>
      </c>
      <c r="AR55" s="13"/>
    </row>
    <row r="56" spans="1:44" s="9" customFormat="1" ht="21" x14ac:dyDescent="0.3">
      <c r="A56" s="8">
        <v>52</v>
      </c>
      <c r="B56" s="54">
        <v>14.55532</v>
      </c>
      <c r="C56" s="52" t="s">
        <v>19</v>
      </c>
      <c r="D56" s="23">
        <f t="shared" si="24"/>
        <v>5.4</v>
      </c>
      <c r="E56" s="24">
        <v>2780</v>
      </c>
      <c r="F56" s="24">
        <v>2400</v>
      </c>
      <c r="G56" s="24">
        <v>0</v>
      </c>
      <c r="H56" s="24">
        <f t="shared" si="25"/>
        <v>42863.789600000004</v>
      </c>
      <c r="I56" s="25">
        <v>0.35</v>
      </c>
      <c r="J56" s="25">
        <v>0.1</v>
      </c>
      <c r="K56" s="25">
        <v>2.1000000000000001E-2</v>
      </c>
      <c r="L56" s="25">
        <v>0.1065</v>
      </c>
      <c r="M56" s="25">
        <v>0.18</v>
      </c>
      <c r="N56" s="24">
        <v>909.74</v>
      </c>
      <c r="O56" s="24">
        <v>214.5</v>
      </c>
      <c r="P56" s="24">
        <f t="shared" si="26"/>
        <v>81012.562344000005</v>
      </c>
      <c r="Q56" s="24">
        <f t="shared" si="27"/>
        <v>66893.230049760008</v>
      </c>
      <c r="R56" s="24">
        <f t="shared" si="28"/>
        <v>4860.7537406400015</v>
      </c>
      <c r="S56" s="24">
        <f t="shared" si="29"/>
        <v>24650.965398960005</v>
      </c>
      <c r="T56" s="24">
        <f t="shared" si="30"/>
        <v>500007.57972360984</v>
      </c>
      <c r="U56" s="24">
        <f t="shared" si="43"/>
        <v>90001.364350249773</v>
      </c>
      <c r="V56" s="24">
        <v>2500</v>
      </c>
      <c r="W56" s="24">
        <v>2500</v>
      </c>
      <c r="X56" s="24">
        <v>680</v>
      </c>
      <c r="Y56" s="24">
        <v>0</v>
      </c>
      <c r="Z56" s="24">
        <f t="shared" si="44"/>
        <v>505687.57972360984</v>
      </c>
      <c r="AA56" s="26">
        <f t="shared" si="31"/>
        <v>0.59627395794991123</v>
      </c>
      <c r="AB56" s="27">
        <f t="shared" si="8"/>
        <v>125.46510263438851</v>
      </c>
      <c r="AC56" s="28">
        <v>0.06</v>
      </c>
      <c r="AD56" s="48">
        <v>0.05</v>
      </c>
      <c r="AE56" s="48">
        <v>0</v>
      </c>
      <c r="AF56" s="28">
        <v>0.12</v>
      </c>
      <c r="AG56" s="29">
        <v>0.2</v>
      </c>
      <c r="AH56" s="58">
        <v>228.12457924182442</v>
      </c>
      <c r="AI56" s="31">
        <f t="shared" si="12"/>
        <v>1.8182313205177911</v>
      </c>
      <c r="AJ56" s="57">
        <v>0.22001497404894396</v>
      </c>
      <c r="AK56" s="32">
        <f t="shared" si="45"/>
        <v>50.190823381816259</v>
      </c>
      <c r="AL56" s="58">
        <v>266.95553199912882</v>
      </c>
      <c r="AM56" s="34">
        <f t="shared" si="14"/>
        <v>2.1277273631780336</v>
      </c>
      <c r="AN56" s="56">
        <v>0.22001497404894396</v>
      </c>
      <c r="AO56" s="35">
        <f t="shared" si="15"/>
        <v>58.73421444501038</v>
      </c>
      <c r="AP56" s="36">
        <f t="shared" si="32"/>
        <v>0.1</v>
      </c>
      <c r="AR56" s="13"/>
    </row>
    <row r="57" spans="1:44" s="9" customFormat="1" ht="21" x14ac:dyDescent="0.3">
      <c r="A57" s="8">
        <v>53</v>
      </c>
      <c r="B57" s="54">
        <v>14.55532</v>
      </c>
      <c r="C57" s="52" t="s">
        <v>19</v>
      </c>
      <c r="D57" s="23">
        <f t="shared" si="24"/>
        <v>5.4</v>
      </c>
      <c r="E57" s="24">
        <v>2780</v>
      </c>
      <c r="F57" s="24">
        <v>2400</v>
      </c>
      <c r="G57" s="24">
        <v>0</v>
      </c>
      <c r="H57" s="24">
        <f t="shared" si="25"/>
        <v>42863.789600000004</v>
      </c>
      <c r="I57" s="25">
        <v>0.35</v>
      </c>
      <c r="J57" s="25">
        <v>0.1</v>
      </c>
      <c r="K57" s="25">
        <v>2.1000000000000001E-2</v>
      </c>
      <c r="L57" s="25">
        <v>0.1065</v>
      </c>
      <c r="M57" s="25">
        <v>0.18</v>
      </c>
      <c r="N57" s="24">
        <v>909.74</v>
      </c>
      <c r="O57" s="24">
        <v>214.5</v>
      </c>
      <c r="P57" s="24">
        <f t="shared" si="26"/>
        <v>81012.562344000005</v>
      </c>
      <c r="Q57" s="24">
        <f t="shared" si="27"/>
        <v>66893.230049760008</v>
      </c>
      <c r="R57" s="24">
        <f t="shared" si="28"/>
        <v>4860.7537406400015</v>
      </c>
      <c r="S57" s="24">
        <f t="shared" si="29"/>
        <v>24650.965398960005</v>
      </c>
      <c r="T57" s="24">
        <f t="shared" si="30"/>
        <v>500007.57972360984</v>
      </c>
      <c r="U57" s="24">
        <f t="shared" si="43"/>
        <v>90001.364350249773</v>
      </c>
      <c r="V57" s="24">
        <v>2500</v>
      </c>
      <c r="W57" s="24">
        <v>2500</v>
      </c>
      <c r="X57" s="24">
        <v>680</v>
      </c>
      <c r="Y57" s="24">
        <v>0</v>
      </c>
      <c r="Z57" s="24">
        <f t="shared" si="44"/>
        <v>505687.57972360984</v>
      </c>
      <c r="AA57" s="26">
        <f t="shared" si="31"/>
        <v>0.59627395794991123</v>
      </c>
      <c r="AB57" s="27">
        <f t="shared" si="8"/>
        <v>125.46510263438851</v>
      </c>
      <c r="AC57" s="28">
        <v>0.06</v>
      </c>
      <c r="AD57" s="48">
        <v>0.05</v>
      </c>
      <c r="AE57" s="48">
        <v>0</v>
      </c>
      <c r="AF57" s="28">
        <v>0.12</v>
      </c>
      <c r="AG57" s="29">
        <v>0.2</v>
      </c>
      <c r="AH57" s="58">
        <v>228.12457924182442</v>
      </c>
      <c r="AI57" s="31">
        <f t="shared" si="12"/>
        <v>1.8182313205177911</v>
      </c>
      <c r="AJ57" s="57">
        <v>0.22001497404894396</v>
      </c>
      <c r="AK57" s="32">
        <f t="shared" si="45"/>
        <v>50.190823381816259</v>
      </c>
      <c r="AL57" s="58">
        <v>266.95553199912882</v>
      </c>
      <c r="AM57" s="34">
        <f t="shared" si="14"/>
        <v>2.1277273631780336</v>
      </c>
      <c r="AN57" s="56">
        <v>0.22001497404894396</v>
      </c>
      <c r="AO57" s="35">
        <f t="shared" si="15"/>
        <v>58.73421444501038</v>
      </c>
      <c r="AP57" s="36">
        <f t="shared" si="32"/>
        <v>0.1</v>
      </c>
      <c r="AR57" s="13"/>
    </row>
    <row r="58" spans="1:44" s="9" customFormat="1" ht="21" x14ac:dyDescent="0.3">
      <c r="A58" s="8">
        <v>54</v>
      </c>
      <c r="B58" s="54">
        <v>15.22508</v>
      </c>
      <c r="C58" s="52" t="s">
        <v>19</v>
      </c>
      <c r="D58" s="23">
        <f t="shared" si="24"/>
        <v>5.4</v>
      </c>
      <c r="E58" s="24">
        <v>2780</v>
      </c>
      <c r="F58" s="24">
        <v>2400</v>
      </c>
      <c r="G58" s="24">
        <v>0</v>
      </c>
      <c r="H58" s="24">
        <f t="shared" si="25"/>
        <v>44725.722399999999</v>
      </c>
      <c r="I58" s="25">
        <v>0.35</v>
      </c>
      <c r="J58" s="25">
        <v>0.1</v>
      </c>
      <c r="K58" s="25">
        <v>2.1000000000000001E-2</v>
      </c>
      <c r="L58" s="25">
        <v>0.1065</v>
      </c>
      <c r="M58" s="25">
        <v>0.18</v>
      </c>
      <c r="N58" s="24">
        <v>909.74</v>
      </c>
      <c r="O58" s="24">
        <v>214.5</v>
      </c>
      <c r="P58" s="24">
        <f t="shared" si="26"/>
        <v>84531.615335999988</v>
      </c>
      <c r="Q58" s="24">
        <f t="shared" si="27"/>
        <v>69798.962377439995</v>
      </c>
      <c r="R58" s="24">
        <f t="shared" si="28"/>
        <v>5071.8969201600003</v>
      </c>
      <c r="S58" s="24">
        <f t="shared" si="29"/>
        <v>25721.762952239998</v>
      </c>
      <c r="T58" s="24">
        <f t="shared" si="30"/>
        <v>521667.53481199994</v>
      </c>
      <c r="U58" s="24">
        <f t="shared" si="43"/>
        <v>93900.156266159989</v>
      </c>
      <c r="V58" s="24">
        <v>2500</v>
      </c>
      <c r="W58" s="24">
        <v>2500</v>
      </c>
      <c r="X58" s="24">
        <v>680</v>
      </c>
      <c r="Y58" s="24">
        <v>0</v>
      </c>
      <c r="Z58" s="24">
        <f t="shared" si="44"/>
        <v>527347.53481199988</v>
      </c>
      <c r="AA58" s="26">
        <f t="shared" si="31"/>
        <v>0.59104902342894072</v>
      </c>
      <c r="AB58" s="27">
        <f t="shared" si="8"/>
        <v>130.80878279438849</v>
      </c>
      <c r="AC58" s="28">
        <v>0.06</v>
      </c>
      <c r="AD58" s="48">
        <v>0.05</v>
      </c>
      <c r="AE58" s="48">
        <v>0</v>
      </c>
      <c r="AF58" s="28">
        <v>0.12</v>
      </c>
      <c r="AG58" s="29">
        <v>0.2</v>
      </c>
      <c r="AH58" s="58">
        <v>237.84062587556591</v>
      </c>
      <c r="AI58" s="31">
        <f t="shared" si="12"/>
        <v>1.8182313205177911</v>
      </c>
      <c r="AJ58" s="57">
        <v>0.22001497404894396</v>
      </c>
      <c r="AK58" s="32">
        <f t="shared" si="45"/>
        <v>52.328499129797223</v>
      </c>
      <c r="AL58" s="58">
        <v>278.32542649563237</v>
      </c>
      <c r="AM58" s="34">
        <f t="shared" si="14"/>
        <v>2.1277273631780336</v>
      </c>
      <c r="AN58" s="56">
        <v>0.22001497404894396</v>
      </c>
      <c r="AO58" s="35">
        <f t="shared" si="15"/>
        <v>61.235761487597841</v>
      </c>
      <c r="AP58" s="36">
        <f t="shared" si="32"/>
        <v>0.1</v>
      </c>
      <c r="AR58" s="13"/>
    </row>
    <row r="59" spans="1:44" s="9" customFormat="1" ht="21" x14ac:dyDescent="0.3">
      <c r="A59" s="8">
        <v>55</v>
      </c>
      <c r="B59" s="54">
        <v>15.20116</v>
      </c>
      <c r="C59" s="52" t="s">
        <v>19</v>
      </c>
      <c r="D59" s="23">
        <f t="shared" si="24"/>
        <v>5.4</v>
      </c>
      <c r="E59" s="24">
        <v>2780</v>
      </c>
      <c r="F59" s="24">
        <v>2400</v>
      </c>
      <c r="G59" s="24">
        <v>0</v>
      </c>
      <c r="H59" s="24">
        <f t="shared" si="25"/>
        <v>44659.224799999996</v>
      </c>
      <c r="I59" s="25">
        <v>0.35</v>
      </c>
      <c r="J59" s="25">
        <v>0.1</v>
      </c>
      <c r="K59" s="25">
        <v>2.1000000000000001E-2</v>
      </c>
      <c r="L59" s="25">
        <v>0.1065</v>
      </c>
      <c r="M59" s="25">
        <v>0.18</v>
      </c>
      <c r="N59" s="24">
        <v>909.74</v>
      </c>
      <c r="O59" s="24">
        <v>214.5</v>
      </c>
      <c r="P59" s="24">
        <f t="shared" si="26"/>
        <v>84405.934871999983</v>
      </c>
      <c r="Q59" s="24">
        <f t="shared" si="27"/>
        <v>69695.186222880002</v>
      </c>
      <c r="R59" s="24">
        <f t="shared" si="28"/>
        <v>5064.3560923200002</v>
      </c>
      <c r="S59" s="24">
        <f t="shared" si="29"/>
        <v>25683.520182479999</v>
      </c>
      <c r="T59" s="24">
        <f t="shared" si="30"/>
        <v>520893.9649874146</v>
      </c>
      <c r="U59" s="24">
        <f t="shared" si="43"/>
        <v>93760.913697734621</v>
      </c>
      <c r="V59" s="24">
        <v>2500</v>
      </c>
      <c r="W59" s="24">
        <v>2500</v>
      </c>
      <c r="X59" s="24">
        <v>680</v>
      </c>
      <c r="Y59" s="24">
        <v>0</v>
      </c>
      <c r="Z59" s="24">
        <f t="shared" si="44"/>
        <v>526573.96498741466</v>
      </c>
      <c r="AA59" s="26">
        <f t="shared" si="31"/>
        <v>0.59122770009838055</v>
      </c>
      <c r="AB59" s="27">
        <f t="shared" si="8"/>
        <v>130.61793707438849</v>
      </c>
      <c r="AC59" s="28">
        <v>0.06</v>
      </c>
      <c r="AD59" s="48">
        <v>0.05</v>
      </c>
      <c r="AE59" s="48">
        <v>0</v>
      </c>
      <c r="AF59" s="28">
        <v>0.12</v>
      </c>
      <c r="AG59" s="29">
        <v>0.2</v>
      </c>
      <c r="AH59" s="58">
        <v>237.49362421007513</v>
      </c>
      <c r="AI59" s="31">
        <f t="shared" si="12"/>
        <v>1.8182313205177911</v>
      </c>
      <c r="AJ59" s="57">
        <v>0.22001497404894396</v>
      </c>
      <c r="AK59" s="32">
        <f t="shared" si="45"/>
        <v>52.252153567369326</v>
      </c>
      <c r="AL59" s="58">
        <v>277.91935883504294</v>
      </c>
      <c r="AM59" s="34">
        <f t="shared" si="14"/>
        <v>2.1277273631780336</v>
      </c>
      <c r="AN59" s="56">
        <v>0.22001497404894396</v>
      </c>
      <c r="AO59" s="35">
        <f t="shared" si="15"/>
        <v>61.146420521791157</v>
      </c>
      <c r="AP59" s="36">
        <f t="shared" si="32"/>
        <v>0.1</v>
      </c>
      <c r="AR59" s="13"/>
    </row>
    <row r="60" spans="1:44" s="9" customFormat="1" ht="21" x14ac:dyDescent="0.3">
      <c r="A60" s="8">
        <v>56</v>
      </c>
      <c r="B60" s="54">
        <v>15.22508</v>
      </c>
      <c r="C60" s="52" t="s">
        <v>19</v>
      </c>
      <c r="D60" s="23">
        <f t="shared" si="24"/>
        <v>5.4</v>
      </c>
      <c r="E60" s="24">
        <v>2780</v>
      </c>
      <c r="F60" s="24">
        <v>2400</v>
      </c>
      <c r="G60" s="24">
        <v>0</v>
      </c>
      <c r="H60" s="24">
        <f t="shared" si="25"/>
        <v>44725.722399999999</v>
      </c>
      <c r="I60" s="25">
        <v>0.35</v>
      </c>
      <c r="J60" s="25">
        <v>0.1</v>
      </c>
      <c r="K60" s="25">
        <v>2.1000000000000001E-2</v>
      </c>
      <c r="L60" s="25">
        <v>0.1065</v>
      </c>
      <c r="M60" s="25">
        <v>0.18</v>
      </c>
      <c r="N60" s="24">
        <v>909.74</v>
      </c>
      <c r="O60" s="24">
        <v>214.5</v>
      </c>
      <c r="P60" s="24">
        <f t="shared" si="26"/>
        <v>84531.615335999988</v>
      </c>
      <c r="Q60" s="24">
        <f t="shared" si="27"/>
        <v>69798.962377439995</v>
      </c>
      <c r="R60" s="24">
        <f t="shared" si="28"/>
        <v>5071.8969201600003</v>
      </c>
      <c r="S60" s="24">
        <f t="shared" si="29"/>
        <v>25721.762952239998</v>
      </c>
      <c r="T60" s="24">
        <f t="shared" si="30"/>
        <v>521667.53481199994</v>
      </c>
      <c r="U60" s="24">
        <f t="shared" si="43"/>
        <v>93900.156266159989</v>
      </c>
      <c r="V60" s="24">
        <v>2500</v>
      </c>
      <c r="W60" s="24">
        <v>2500</v>
      </c>
      <c r="X60" s="24">
        <v>680</v>
      </c>
      <c r="Y60" s="24">
        <v>0</v>
      </c>
      <c r="Z60" s="24">
        <f t="shared" si="44"/>
        <v>527347.53481199988</v>
      </c>
      <c r="AA60" s="26">
        <f t="shared" si="31"/>
        <v>0.59104902342894072</v>
      </c>
      <c r="AB60" s="27">
        <f t="shared" si="8"/>
        <v>130.80878279438849</v>
      </c>
      <c r="AC60" s="28">
        <v>0.06</v>
      </c>
      <c r="AD60" s="48">
        <v>0.05</v>
      </c>
      <c r="AE60" s="48">
        <v>0</v>
      </c>
      <c r="AF60" s="28">
        <v>0.12</v>
      </c>
      <c r="AG60" s="29">
        <v>0.2</v>
      </c>
      <c r="AH60" s="58">
        <v>237.84062587556591</v>
      </c>
      <c r="AI60" s="31">
        <f t="shared" si="12"/>
        <v>1.8182313205177911</v>
      </c>
      <c r="AJ60" s="57">
        <v>0.22001497404894396</v>
      </c>
      <c r="AK60" s="32">
        <f t="shared" si="45"/>
        <v>52.328499129797223</v>
      </c>
      <c r="AL60" s="58">
        <v>278.32542649563237</v>
      </c>
      <c r="AM60" s="34">
        <f t="shared" si="14"/>
        <v>2.1277273631780336</v>
      </c>
      <c r="AN60" s="56">
        <v>0.22001497404894396</v>
      </c>
      <c r="AO60" s="35">
        <f t="shared" si="15"/>
        <v>61.235761487597841</v>
      </c>
      <c r="AP60" s="36">
        <f t="shared" si="32"/>
        <v>0.1</v>
      </c>
      <c r="AR60" s="13"/>
    </row>
    <row r="61" spans="1:44" s="9" customFormat="1" ht="21" x14ac:dyDescent="0.3">
      <c r="A61" s="8">
        <v>57</v>
      </c>
      <c r="B61" s="54">
        <v>10.7</v>
      </c>
      <c r="C61" s="52" t="s">
        <v>19</v>
      </c>
      <c r="D61" s="23">
        <f t="shared" si="24"/>
        <v>5.4</v>
      </c>
      <c r="E61" s="24">
        <v>2780</v>
      </c>
      <c r="F61" s="24">
        <v>2400</v>
      </c>
      <c r="G61" s="24">
        <v>0</v>
      </c>
      <c r="H61" s="24">
        <f t="shared" si="25"/>
        <v>32145.999999999996</v>
      </c>
      <c r="I61" s="25">
        <v>0.35</v>
      </c>
      <c r="J61" s="25">
        <v>0.1</v>
      </c>
      <c r="K61" s="25">
        <v>2.1000000000000001E-2</v>
      </c>
      <c r="L61" s="25">
        <v>0.1065</v>
      </c>
      <c r="M61" s="25">
        <v>0.18</v>
      </c>
      <c r="N61" s="24">
        <v>909.74</v>
      </c>
      <c r="O61" s="24">
        <v>214.5</v>
      </c>
      <c r="P61" s="24">
        <f t="shared" si="26"/>
        <v>60755.939999999995</v>
      </c>
      <c r="Q61" s="24">
        <f t="shared" si="27"/>
        <v>50167.047599999998</v>
      </c>
      <c r="R61" s="24">
        <f t="shared" si="28"/>
        <v>3645.3564000000001</v>
      </c>
      <c r="S61" s="24">
        <f t="shared" si="29"/>
        <v>18487.1646</v>
      </c>
      <c r="T61" s="24">
        <f t="shared" si="30"/>
        <v>375327.01048780489</v>
      </c>
      <c r="U61" s="24">
        <f t="shared" si="43"/>
        <v>67558.861887804873</v>
      </c>
      <c r="V61" s="24">
        <v>2500</v>
      </c>
      <c r="W61" s="24">
        <v>2500</v>
      </c>
      <c r="X61" s="24">
        <v>680</v>
      </c>
      <c r="Y61" s="24">
        <v>0</v>
      </c>
      <c r="Z61" s="24">
        <f t="shared" si="44"/>
        <v>381007.01048780489</v>
      </c>
      <c r="AA61" s="26">
        <f t="shared" si="31"/>
        <v>0.63906943603995314</v>
      </c>
      <c r="AB61" s="27">
        <f t="shared" si="8"/>
        <v>94.705432014388492</v>
      </c>
      <c r="AC61" s="28">
        <v>0.06</v>
      </c>
      <c r="AD61" s="48">
        <v>0.05</v>
      </c>
      <c r="AE61" s="48">
        <v>0</v>
      </c>
      <c r="AF61" s="28">
        <v>0.12</v>
      </c>
      <c r="AG61" s="29">
        <v>0.2</v>
      </c>
      <c r="AH61" s="58">
        <v>172.19638271172948</v>
      </c>
      <c r="AI61" s="31">
        <f t="shared" si="12"/>
        <v>1.8182313205177911</v>
      </c>
      <c r="AJ61" s="57">
        <v>0.22001497404894396</v>
      </c>
      <c r="AK61" s="32">
        <f t="shared" si="45"/>
        <v>37.885782673643185</v>
      </c>
      <c r="AL61" s="58">
        <v>201.50733913861134</v>
      </c>
      <c r="AM61" s="34">
        <f t="shared" si="14"/>
        <v>2.1277273631780336</v>
      </c>
      <c r="AN61" s="56">
        <v>0.22001497404894396</v>
      </c>
      <c r="AO61" s="35">
        <f t="shared" si="15"/>
        <v>44.334631991253332</v>
      </c>
      <c r="AP61" s="36">
        <f t="shared" si="32"/>
        <v>0.1</v>
      </c>
      <c r="AR61" s="13"/>
    </row>
    <row r="62" spans="1:44" s="9" customFormat="1" ht="21" x14ac:dyDescent="0.3">
      <c r="A62" s="8">
        <v>58</v>
      </c>
      <c r="B62" s="54">
        <v>10.7</v>
      </c>
      <c r="C62" s="52" t="s">
        <v>19</v>
      </c>
      <c r="D62" s="23">
        <f t="shared" si="24"/>
        <v>5.4</v>
      </c>
      <c r="E62" s="24">
        <v>2780</v>
      </c>
      <c r="F62" s="24">
        <v>2400</v>
      </c>
      <c r="G62" s="24">
        <v>0</v>
      </c>
      <c r="H62" s="24">
        <f t="shared" si="25"/>
        <v>32145.999999999996</v>
      </c>
      <c r="I62" s="25">
        <v>0.35</v>
      </c>
      <c r="J62" s="25">
        <v>0.1</v>
      </c>
      <c r="K62" s="25">
        <v>2.1000000000000001E-2</v>
      </c>
      <c r="L62" s="25">
        <v>0.1065</v>
      </c>
      <c r="M62" s="25">
        <v>0.18</v>
      </c>
      <c r="N62" s="24">
        <v>909.74</v>
      </c>
      <c r="O62" s="24">
        <v>214.5</v>
      </c>
      <c r="P62" s="24">
        <f t="shared" si="26"/>
        <v>60755.939999999995</v>
      </c>
      <c r="Q62" s="24">
        <f t="shared" si="27"/>
        <v>50167.047599999998</v>
      </c>
      <c r="R62" s="24">
        <f t="shared" si="28"/>
        <v>3645.3564000000001</v>
      </c>
      <c r="S62" s="24">
        <f t="shared" si="29"/>
        <v>18487.1646</v>
      </c>
      <c r="T62" s="24">
        <f t="shared" si="30"/>
        <v>375327.01048780489</v>
      </c>
      <c r="U62" s="24">
        <f t="shared" si="43"/>
        <v>67558.861887804873</v>
      </c>
      <c r="V62" s="24">
        <v>2500</v>
      </c>
      <c r="W62" s="24">
        <v>2500</v>
      </c>
      <c r="X62" s="24">
        <v>680</v>
      </c>
      <c r="Y62" s="24">
        <v>0</v>
      </c>
      <c r="Z62" s="24">
        <f t="shared" si="44"/>
        <v>381007.01048780489</v>
      </c>
      <c r="AA62" s="26">
        <f t="shared" si="31"/>
        <v>0.63906943603995314</v>
      </c>
      <c r="AB62" s="27">
        <f t="shared" si="8"/>
        <v>94.705432014388492</v>
      </c>
      <c r="AC62" s="28">
        <v>0.06</v>
      </c>
      <c r="AD62" s="48">
        <v>0.05</v>
      </c>
      <c r="AE62" s="48">
        <v>0</v>
      </c>
      <c r="AF62" s="28">
        <v>0.12</v>
      </c>
      <c r="AG62" s="29">
        <v>0.2</v>
      </c>
      <c r="AH62" s="58">
        <v>172.19638271172948</v>
      </c>
      <c r="AI62" s="31">
        <f t="shared" si="12"/>
        <v>1.8182313205177911</v>
      </c>
      <c r="AJ62" s="57">
        <v>0.22001497404894396</v>
      </c>
      <c r="AK62" s="32">
        <f t="shared" si="45"/>
        <v>37.885782673643185</v>
      </c>
      <c r="AL62" s="58">
        <v>201.50733913861134</v>
      </c>
      <c r="AM62" s="34">
        <f t="shared" si="14"/>
        <v>2.1277273631780336</v>
      </c>
      <c r="AN62" s="56">
        <v>0.22001497404894396</v>
      </c>
      <c r="AO62" s="35">
        <f t="shared" si="15"/>
        <v>44.334631991253332</v>
      </c>
      <c r="AP62" s="36">
        <f t="shared" si="32"/>
        <v>0.1</v>
      </c>
      <c r="AR62" s="13"/>
    </row>
    <row r="63" spans="1:44" s="9" customFormat="1" ht="21" x14ac:dyDescent="0.3">
      <c r="A63" s="8">
        <v>59</v>
      </c>
      <c r="B63" s="54">
        <v>10.7</v>
      </c>
      <c r="C63" s="52" t="s">
        <v>19</v>
      </c>
      <c r="D63" s="23">
        <f t="shared" si="24"/>
        <v>5.4</v>
      </c>
      <c r="E63" s="24">
        <v>2780</v>
      </c>
      <c r="F63" s="24">
        <v>2400</v>
      </c>
      <c r="G63" s="24">
        <v>0</v>
      </c>
      <c r="H63" s="24">
        <f t="shared" si="25"/>
        <v>32145.999999999996</v>
      </c>
      <c r="I63" s="25">
        <v>0.35</v>
      </c>
      <c r="J63" s="25">
        <v>0.1</v>
      </c>
      <c r="K63" s="25">
        <v>2.1000000000000001E-2</v>
      </c>
      <c r="L63" s="25">
        <v>0.1065</v>
      </c>
      <c r="M63" s="25">
        <v>0.18</v>
      </c>
      <c r="N63" s="24">
        <v>909.74</v>
      </c>
      <c r="O63" s="24">
        <v>214.5</v>
      </c>
      <c r="P63" s="24">
        <f t="shared" si="26"/>
        <v>60755.939999999995</v>
      </c>
      <c r="Q63" s="24">
        <f t="shared" si="27"/>
        <v>50167.047599999998</v>
      </c>
      <c r="R63" s="24">
        <f t="shared" si="28"/>
        <v>3645.3564000000001</v>
      </c>
      <c r="S63" s="24">
        <f t="shared" si="29"/>
        <v>18487.1646</v>
      </c>
      <c r="T63" s="24">
        <f t="shared" si="30"/>
        <v>375327.01048780489</v>
      </c>
      <c r="U63" s="24">
        <f t="shared" si="43"/>
        <v>67558.861887804873</v>
      </c>
      <c r="V63" s="24">
        <v>2500</v>
      </c>
      <c r="W63" s="24">
        <v>2500</v>
      </c>
      <c r="X63" s="24">
        <v>680</v>
      </c>
      <c r="Y63" s="24">
        <v>0</v>
      </c>
      <c r="Z63" s="24">
        <f t="shared" si="44"/>
        <v>381007.01048780489</v>
      </c>
      <c r="AA63" s="26">
        <f t="shared" si="31"/>
        <v>0.63906943603995314</v>
      </c>
      <c r="AB63" s="27">
        <f t="shared" si="8"/>
        <v>94.705432014388492</v>
      </c>
      <c r="AC63" s="28">
        <v>0.06</v>
      </c>
      <c r="AD63" s="48">
        <v>0.05</v>
      </c>
      <c r="AE63" s="48">
        <v>0</v>
      </c>
      <c r="AF63" s="28">
        <v>0.12</v>
      </c>
      <c r="AG63" s="29">
        <v>0.2</v>
      </c>
      <c r="AH63" s="58">
        <v>172.19638271172948</v>
      </c>
      <c r="AI63" s="31">
        <f t="shared" si="12"/>
        <v>1.8182313205177911</v>
      </c>
      <c r="AJ63" s="57">
        <v>0.22001497404894396</v>
      </c>
      <c r="AK63" s="32">
        <f t="shared" si="45"/>
        <v>37.885782673643185</v>
      </c>
      <c r="AL63" s="58">
        <v>201.50733913861134</v>
      </c>
      <c r="AM63" s="34">
        <f t="shared" si="14"/>
        <v>2.1277273631780336</v>
      </c>
      <c r="AN63" s="56">
        <v>0.22001497404894396</v>
      </c>
      <c r="AO63" s="35">
        <f t="shared" si="15"/>
        <v>44.334631991253332</v>
      </c>
      <c r="AP63" s="36">
        <f t="shared" si="32"/>
        <v>0.1</v>
      </c>
      <c r="AR63" s="13"/>
    </row>
    <row r="64" spans="1:44" s="9" customFormat="1" ht="21" x14ac:dyDescent="0.3">
      <c r="A64" s="8">
        <v>60</v>
      </c>
      <c r="B64" s="54">
        <v>9.51</v>
      </c>
      <c r="C64" s="52" t="s">
        <v>19</v>
      </c>
      <c r="D64" s="23">
        <f t="shared" si="24"/>
        <v>5.4</v>
      </c>
      <c r="E64" s="24">
        <v>2780</v>
      </c>
      <c r="F64" s="24">
        <v>2400</v>
      </c>
      <c r="G64" s="24">
        <v>0</v>
      </c>
      <c r="H64" s="24">
        <f t="shared" si="25"/>
        <v>28837.8</v>
      </c>
      <c r="I64" s="25">
        <v>0.35</v>
      </c>
      <c r="J64" s="25">
        <v>0.1</v>
      </c>
      <c r="K64" s="25">
        <v>2.1000000000000001E-2</v>
      </c>
      <c r="L64" s="25">
        <v>0.1065</v>
      </c>
      <c r="M64" s="25">
        <v>0.18</v>
      </c>
      <c r="N64" s="24">
        <v>909.74</v>
      </c>
      <c r="O64" s="24">
        <v>214.5</v>
      </c>
      <c r="P64" s="24">
        <f t="shared" si="26"/>
        <v>54503.441999999995</v>
      </c>
      <c r="Q64" s="24">
        <f t="shared" si="27"/>
        <v>45004.270680000009</v>
      </c>
      <c r="R64" s="24">
        <f t="shared" si="28"/>
        <v>3270.2065200000002</v>
      </c>
      <c r="S64" s="24">
        <f t="shared" si="29"/>
        <v>16584.618780000001</v>
      </c>
      <c r="T64" s="24">
        <f t="shared" si="30"/>
        <v>336842.55851219513</v>
      </c>
      <c r="U64" s="24">
        <f t="shared" si="43"/>
        <v>60631.660532195121</v>
      </c>
      <c r="V64" s="24">
        <v>2500</v>
      </c>
      <c r="W64" s="24">
        <v>2500</v>
      </c>
      <c r="X64" s="24">
        <v>680</v>
      </c>
      <c r="Y64" s="24">
        <v>0</v>
      </c>
      <c r="Z64" s="24">
        <f t="shared" si="44"/>
        <v>342522.55851219513</v>
      </c>
      <c r="AA64" s="26">
        <f t="shared" si="31"/>
        <v>0.65928685232676121</v>
      </c>
      <c r="AB64" s="27">
        <f t="shared" si="8"/>
        <v>85.211017014388489</v>
      </c>
      <c r="AC64" s="28">
        <v>0.06</v>
      </c>
      <c r="AD64" s="48">
        <v>0.05</v>
      </c>
      <c r="AE64" s="48">
        <v>0</v>
      </c>
      <c r="AF64" s="28">
        <v>0.12</v>
      </c>
      <c r="AG64" s="29">
        <v>0.2</v>
      </c>
      <c r="AH64" s="58">
        <v>154.93333998873555</v>
      </c>
      <c r="AI64" s="31">
        <f t="shared" si="12"/>
        <v>1.8182313205177911</v>
      </c>
      <c r="AJ64" s="57">
        <v>0.22001497404894396</v>
      </c>
      <c r="AK64" s="32">
        <f t="shared" si="45"/>
        <v>34.087654776937867</v>
      </c>
      <c r="AL64" s="58">
        <v>181.30581254574338</v>
      </c>
      <c r="AM64" s="34">
        <f t="shared" si="14"/>
        <v>2.1277273631780336</v>
      </c>
      <c r="AN64" s="56">
        <v>0.22001497404894396</v>
      </c>
      <c r="AO64" s="35">
        <f t="shared" si="15"/>
        <v>39.889993642174446</v>
      </c>
      <c r="AP64" s="36">
        <f t="shared" si="32"/>
        <v>0.1</v>
      </c>
      <c r="AR64" s="13"/>
    </row>
    <row r="65" spans="1:44" s="9" customFormat="1" ht="21" x14ac:dyDescent="0.3">
      <c r="A65" s="8">
        <v>61</v>
      </c>
      <c r="B65" s="54">
        <v>9.51</v>
      </c>
      <c r="C65" s="52" t="s">
        <v>19</v>
      </c>
      <c r="D65" s="23">
        <f t="shared" si="24"/>
        <v>5.4</v>
      </c>
      <c r="E65" s="24">
        <v>2780</v>
      </c>
      <c r="F65" s="24">
        <v>2400</v>
      </c>
      <c r="G65" s="24">
        <v>0</v>
      </c>
      <c r="H65" s="24">
        <f t="shared" si="25"/>
        <v>28837.8</v>
      </c>
      <c r="I65" s="25">
        <v>0.35</v>
      </c>
      <c r="J65" s="25">
        <v>0.1</v>
      </c>
      <c r="K65" s="25">
        <v>2.1000000000000001E-2</v>
      </c>
      <c r="L65" s="25">
        <v>0.1065</v>
      </c>
      <c r="M65" s="25">
        <v>0.18</v>
      </c>
      <c r="N65" s="24">
        <v>909.74</v>
      </c>
      <c r="O65" s="24">
        <v>214.5</v>
      </c>
      <c r="P65" s="24">
        <f t="shared" si="26"/>
        <v>54503.441999999995</v>
      </c>
      <c r="Q65" s="24">
        <f t="shared" si="27"/>
        <v>45004.270680000009</v>
      </c>
      <c r="R65" s="24">
        <f t="shared" si="28"/>
        <v>3270.2065200000002</v>
      </c>
      <c r="S65" s="24">
        <f t="shared" si="29"/>
        <v>16584.618780000001</v>
      </c>
      <c r="T65" s="24">
        <f t="shared" si="30"/>
        <v>336842.55851219513</v>
      </c>
      <c r="U65" s="24">
        <f t="shared" si="43"/>
        <v>60631.660532195121</v>
      </c>
      <c r="V65" s="24">
        <v>2500</v>
      </c>
      <c r="W65" s="24">
        <v>2500</v>
      </c>
      <c r="X65" s="24">
        <v>680</v>
      </c>
      <c r="Y65" s="24">
        <v>0</v>
      </c>
      <c r="Z65" s="24">
        <f t="shared" si="44"/>
        <v>342522.55851219513</v>
      </c>
      <c r="AA65" s="26">
        <f t="shared" si="31"/>
        <v>0.65928685232676121</v>
      </c>
      <c r="AB65" s="27">
        <f t="shared" si="8"/>
        <v>85.211017014388489</v>
      </c>
      <c r="AC65" s="28">
        <v>0.06</v>
      </c>
      <c r="AD65" s="48">
        <v>0.05</v>
      </c>
      <c r="AE65" s="48">
        <v>0</v>
      </c>
      <c r="AF65" s="28">
        <v>0.12</v>
      </c>
      <c r="AG65" s="29">
        <v>0.2</v>
      </c>
      <c r="AH65" s="58">
        <v>154.93333998873555</v>
      </c>
      <c r="AI65" s="31">
        <f t="shared" si="12"/>
        <v>1.8182313205177911</v>
      </c>
      <c r="AJ65" s="57">
        <v>0.22001497404894396</v>
      </c>
      <c r="AK65" s="32">
        <f t="shared" si="45"/>
        <v>34.087654776937867</v>
      </c>
      <c r="AL65" s="58">
        <v>181.30581254574338</v>
      </c>
      <c r="AM65" s="34">
        <f t="shared" si="14"/>
        <v>2.1277273631780336</v>
      </c>
      <c r="AN65" s="56">
        <v>0.22001497404894396</v>
      </c>
      <c r="AO65" s="35">
        <f t="shared" si="15"/>
        <v>39.889993642174446</v>
      </c>
      <c r="AP65" s="36">
        <f t="shared" si="32"/>
        <v>0.1</v>
      </c>
      <c r="AR65" s="13"/>
    </row>
    <row r="66" spans="1:44" s="9" customFormat="1" ht="21" x14ac:dyDescent="0.3">
      <c r="A66" s="8">
        <v>62</v>
      </c>
      <c r="B66" s="54">
        <v>9.51</v>
      </c>
      <c r="C66" s="52" t="s">
        <v>19</v>
      </c>
      <c r="D66" s="23">
        <f t="shared" si="24"/>
        <v>5.4</v>
      </c>
      <c r="E66" s="24">
        <v>2780</v>
      </c>
      <c r="F66" s="24">
        <v>2400</v>
      </c>
      <c r="G66" s="24">
        <v>0</v>
      </c>
      <c r="H66" s="24">
        <f t="shared" si="25"/>
        <v>28837.8</v>
      </c>
      <c r="I66" s="25">
        <v>0.35</v>
      </c>
      <c r="J66" s="25">
        <v>0.1</v>
      </c>
      <c r="K66" s="25">
        <v>2.1000000000000001E-2</v>
      </c>
      <c r="L66" s="25">
        <v>0.1065</v>
      </c>
      <c r="M66" s="25">
        <v>0.18</v>
      </c>
      <c r="N66" s="24">
        <v>909.74</v>
      </c>
      <c r="O66" s="24">
        <v>214.5</v>
      </c>
      <c r="P66" s="24">
        <f t="shared" si="26"/>
        <v>54503.441999999995</v>
      </c>
      <c r="Q66" s="24">
        <f t="shared" si="27"/>
        <v>45004.270680000009</v>
      </c>
      <c r="R66" s="24">
        <f t="shared" si="28"/>
        <v>3270.2065200000002</v>
      </c>
      <c r="S66" s="24">
        <f t="shared" si="29"/>
        <v>16584.618780000001</v>
      </c>
      <c r="T66" s="24">
        <f t="shared" si="30"/>
        <v>336842.55851219513</v>
      </c>
      <c r="U66" s="24">
        <f t="shared" si="43"/>
        <v>60631.660532195121</v>
      </c>
      <c r="V66" s="24">
        <v>2500</v>
      </c>
      <c r="W66" s="24">
        <v>2500</v>
      </c>
      <c r="X66" s="24">
        <v>680</v>
      </c>
      <c r="Y66" s="24">
        <v>0</v>
      </c>
      <c r="Z66" s="24">
        <f t="shared" si="44"/>
        <v>342522.55851219513</v>
      </c>
      <c r="AA66" s="26">
        <f t="shared" si="31"/>
        <v>0.65928685232676121</v>
      </c>
      <c r="AB66" s="27">
        <f t="shared" si="8"/>
        <v>85.211017014388489</v>
      </c>
      <c r="AC66" s="28">
        <v>0.06</v>
      </c>
      <c r="AD66" s="48">
        <v>0.05</v>
      </c>
      <c r="AE66" s="48">
        <v>0</v>
      </c>
      <c r="AF66" s="28">
        <v>0.12</v>
      </c>
      <c r="AG66" s="29">
        <v>0.2</v>
      </c>
      <c r="AH66" s="58">
        <v>154.93333998873555</v>
      </c>
      <c r="AI66" s="31">
        <f t="shared" si="12"/>
        <v>1.8182313205177911</v>
      </c>
      <c r="AJ66" s="57">
        <v>0.22001497404894396</v>
      </c>
      <c r="AK66" s="32">
        <f t="shared" si="45"/>
        <v>34.087654776937867</v>
      </c>
      <c r="AL66" s="58">
        <v>181.30581254574338</v>
      </c>
      <c r="AM66" s="34">
        <f t="shared" si="14"/>
        <v>2.1277273631780336</v>
      </c>
      <c r="AN66" s="56">
        <v>0.22001497404894396</v>
      </c>
      <c r="AO66" s="35">
        <f t="shared" si="15"/>
        <v>39.889993642174446</v>
      </c>
      <c r="AP66" s="36">
        <f t="shared" si="32"/>
        <v>0.1</v>
      </c>
      <c r="AR66" s="13"/>
    </row>
    <row r="67" spans="1:44" s="9" customFormat="1" ht="21" x14ac:dyDescent="0.3">
      <c r="A67" s="8">
        <v>63</v>
      </c>
      <c r="B67" s="54">
        <v>21.58</v>
      </c>
      <c r="C67" s="52" t="s">
        <v>19</v>
      </c>
      <c r="D67" s="23">
        <f t="shared" si="24"/>
        <v>5.4</v>
      </c>
      <c r="E67" s="24">
        <v>2780</v>
      </c>
      <c r="F67" s="24">
        <v>2400</v>
      </c>
      <c r="G67" s="24">
        <v>0</v>
      </c>
      <c r="H67" s="24">
        <f t="shared" si="25"/>
        <v>62392.399999999994</v>
      </c>
      <c r="I67" s="25">
        <v>0.35</v>
      </c>
      <c r="J67" s="25">
        <v>0.1</v>
      </c>
      <c r="K67" s="25">
        <v>2.1000000000000001E-2</v>
      </c>
      <c r="L67" s="25">
        <v>0.1065</v>
      </c>
      <c r="M67" s="25">
        <v>0.18</v>
      </c>
      <c r="N67" s="24">
        <v>909.74</v>
      </c>
      <c r="O67" s="24">
        <v>214.5</v>
      </c>
      <c r="P67" s="24">
        <f t="shared" si="26"/>
        <v>117921.63599999998</v>
      </c>
      <c r="Q67" s="24">
        <f t="shared" si="27"/>
        <v>97369.579440000001</v>
      </c>
      <c r="R67" s="24">
        <f t="shared" si="28"/>
        <v>7075.2981599999994</v>
      </c>
      <c r="S67" s="24">
        <f t="shared" si="29"/>
        <v>35881.869239999993</v>
      </c>
      <c r="T67" s="24">
        <f t="shared" si="30"/>
        <v>727184.85712195106</v>
      </c>
      <c r="U67" s="24">
        <f t="shared" si="43"/>
        <v>130893.27428195119</v>
      </c>
      <c r="V67" s="24">
        <v>2500</v>
      </c>
      <c r="W67" s="24">
        <v>2500</v>
      </c>
      <c r="X67" s="24">
        <v>680</v>
      </c>
      <c r="Y67" s="24">
        <v>0</v>
      </c>
      <c r="Z67" s="24">
        <f t="shared" si="44"/>
        <v>732864.85712195106</v>
      </c>
      <c r="AA67" s="26">
        <f t="shared" si="31"/>
        <v>0.55761088811990223</v>
      </c>
      <c r="AB67" s="27">
        <f t="shared" si="8"/>
        <v>181.51151201438844</v>
      </c>
      <c r="AC67" s="28">
        <v>0.06</v>
      </c>
      <c r="AD67" s="48">
        <v>0.05</v>
      </c>
      <c r="AE67" s="48">
        <v>0</v>
      </c>
      <c r="AF67" s="28">
        <v>0.12</v>
      </c>
      <c r="AG67" s="29">
        <v>0.2</v>
      </c>
      <c r="AH67" s="58">
        <v>330.02991617910243</v>
      </c>
      <c r="AI67" s="31">
        <f t="shared" si="12"/>
        <v>1.8182313205177911</v>
      </c>
      <c r="AJ67" s="57">
        <v>0.22001497404894396</v>
      </c>
      <c r="AK67" s="32">
        <f t="shared" si="45"/>
        <v>72.611523443520369</v>
      </c>
      <c r="AL67" s="58">
        <v>386.20701084483272</v>
      </c>
      <c r="AM67" s="34">
        <f t="shared" si="14"/>
        <v>2.1277273631780336</v>
      </c>
      <c r="AN67" s="56">
        <v>0.22001497404894396</v>
      </c>
      <c r="AO67" s="35">
        <f t="shared" si="15"/>
        <v>84.971325468546155</v>
      </c>
      <c r="AP67" s="36">
        <f t="shared" si="32"/>
        <v>0.1</v>
      </c>
      <c r="AR67" s="13"/>
    </row>
    <row r="68" spans="1:44" s="9" customFormat="1" ht="21" x14ac:dyDescent="0.3">
      <c r="A68" s="8">
        <v>64</v>
      </c>
      <c r="B68" s="54">
        <v>21.07</v>
      </c>
      <c r="C68" s="52" t="s">
        <v>19</v>
      </c>
      <c r="D68" s="23">
        <f t="shared" ref="D68:D70" si="46">IF(C68="USD",$D$2,$D$1)</f>
        <v>5.4</v>
      </c>
      <c r="E68" s="24">
        <v>2780</v>
      </c>
      <c r="F68" s="24">
        <v>2400</v>
      </c>
      <c r="G68" s="24">
        <v>0</v>
      </c>
      <c r="H68" s="24">
        <f t="shared" si="25"/>
        <v>60974.6</v>
      </c>
      <c r="I68" s="25">
        <v>0.35</v>
      </c>
      <c r="J68" s="25">
        <v>0.1</v>
      </c>
      <c r="K68" s="25">
        <v>2.1000000000000001E-2</v>
      </c>
      <c r="L68" s="25">
        <v>0.1065</v>
      </c>
      <c r="M68" s="25">
        <v>0.18</v>
      </c>
      <c r="N68" s="24">
        <v>909.74</v>
      </c>
      <c r="O68" s="24">
        <v>214.5</v>
      </c>
      <c r="P68" s="24">
        <f t="shared" si="26"/>
        <v>115241.99400000001</v>
      </c>
      <c r="Q68" s="24">
        <f t="shared" ref="Q68:Q70" si="47">(H68+P68)*D68*J68</f>
        <v>95156.960760000016</v>
      </c>
      <c r="R68" s="24">
        <f t="shared" si="28"/>
        <v>6914.5196400000013</v>
      </c>
      <c r="S68" s="24">
        <f t="shared" si="29"/>
        <v>35066.492460000001</v>
      </c>
      <c r="T68" s="24">
        <f t="shared" ref="T68:T70" si="48">((H68*D68)+N68+O68+P68+Q68+R68+S68)/(1-M68)</f>
        <v>710691.52056097554</v>
      </c>
      <c r="U68" s="24">
        <f t="shared" si="43"/>
        <v>127924.47370097559</v>
      </c>
      <c r="V68" s="24">
        <v>2500</v>
      </c>
      <c r="W68" s="24">
        <v>2500</v>
      </c>
      <c r="X68" s="24">
        <v>680</v>
      </c>
      <c r="Y68" s="24">
        <v>0</v>
      </c>
      <c r="Z68" s="24">
        <f t="shared" si="44"/>
        <v>716371.52056097554</v>
      </c>
      <c r="AA68" s="26">
        <f t="shared" ref="AA68:AA70" si="49">(AB68/(D68*B68))-1</f>
        <v>0.55954997463822931</v>
      </c>
      <c r="AB68" s="27">
        <f t="shared" si="8"/>
        <v>177.44247701438846</v>
      </c>
      <c r="AC68" s="28">
        <v>0.06</v>
      </c>
      <c r="AD68" s="48">
        <v>0.05</v>
      </c>
      <c r="AE68" s="48">
        <v>0</v>
      </c>
      <c r="AF68" s="28">
        <v>0.12</v>
      </c>
      <c r="AG68" s="29">
        <v>0.2</v>
      </c>
      <c r="AH68" s="58">
        <v>322.63146929781931</v>
      </c>
      <c r="AI68" s="31">
        <f t="shared" si="12"/>
        <v>1.8182313205177911</v>
      </c>
      <c r="AJ68" s="57">
        <v>0.22001497404894396</v>
      </c>
      <c r="AK68" s="32">
        <f t="shared" si="45"/>
        <v>70.983754344932379</v>
      </c>
      <c r="AL68" s="58">
        <v>377.54921373360361</v>
      </c>
      <c r="AM68" s="34">
        <f t="shared" si="14"/>
        <v>2.1277273631780336</v>
      </c>
      <c r="AN68" s="56">
        <v>0.22001497404894396</v>
      </c>
      <c r="AO68" s="35">
        <f t="shared" si="15"/>
        <v>83.066480461798022</v>
      </c>
      <c r="AP68" s="36">
        <f t="shared" si="32"/>
        <v>0.1</v>
      </c>
      <c r="AR68" s="13"/>
    </row>
    <row r="69" spans="1:44" s="9" customFormat="1" ht="21" x14ac:dyDescent="0.3">
      <c r="A69" s="8">
        <v>65</v>
      </c>
      <c r="B69" s="54">
        <v>8.8743200000000009</v>
      </c>
      <c r="C69" s="52" t="s">
        <v>19</v>
      </c>
      <c r="D69" s="23">
        <f t="shared" si="46"/>
        <v>5.4</v>
      </c>
      <c r="E69" s="24">
        <v>2780</v>
      </c>
      <c r="F69" s="24">
        <v>2400</v>
      </c>
      <c r="G69" s="24">
        <v>0</v>
      </c>
      <c r="H69" s="24">
        <f t="shared" si="25"/>
        <v>27070.609600000003</v>
      </c>
      <c r="I69" s="25">
        <v>0.35</v>
      </c>
      <c r="J69" s="25">
        <v>0.1</v>
      </c>
      <c r="K69" s="25">
        <v>2.1000000000000001E-2</v>
      </c>
      <c r="L69" s="25">
        <v>0.1065</v>
      </c>
      <c r="M69" s="25">
        <v>0.18</v>
      </c>
      <c r="N69" s="24">
        <v>909.74</v>
      </c>
      <c r="O69" s="24">
        <v>214.5</v>
      </c>
      <c r="P69" s="24">
        <f t="shared" si="26"/>
        <v>51163.452144000003</v>
      </c>
      <c r="Q69" s="24">
        <f t="shared" si="47"/>
        <v>42246.393341760006</v>
      </c>
      <c r="R69" s="24">
        <f t="shared" si="28"/>
        <v>3069.8071286400004</v>
      </c>
      <c r="S69" s="24">
        <f t="shared" si="29"/>
        <v>15568.307580960001</v>
      </c>
      <c r="T69" s="24">
        <f t="shared" si="48"/>
        <v>316284.74638458539</v>
      </c>
      <c r="U69" s="24">
        <f t="shared" si="43"/>
        <v>56931.254349225368</v>
      </c>
      <c r="V69" s="24">
        <v>2500</v>
      </c>
      <c r="W69" s="24">
        <v>2500</v>
      </c>
      <c r="X69" s="24">
        <v>680</v>
      </c>
      <c r="Y69" s="24">
        <v>0</v>
      </c>
      <c r="Z69" s="24">
        <f t="shared" si="44"/>
        <v>321964.74638458539</v>
      </c>
      <c r="AA69" s="26">
        <f t="shared" si="49"/>
        <v>0.67230849976420637</v>
      </c>
      <c r="AB69" s="27">
        <f t="shared" ref="AB69:AB70" si="50">((T69-Q69-U69)+V69+W69+X69+Y69)/E69</f>
        <v>80.139244134388477</v>
      </c>
      <c r="AC69" s="28">
        <v>0.06</v>
      </c>
      <c r="AD69" s="48">
        <v>0.05</v>
      </c>
      <c r="AE69" s="48">
        <v>0</v>
      </c>
      <c r="AF69" s="28">
        <v>0.12</v>
      </c>
      <c r="AG69" s="29">
        <v>0.2</v>
      </c>
      <c r="AH69" s="58">
        <v>145.71168368776679</v>
      </c>
      <c r="AI69" s="31">
        <f t="shared" si="12"/>
        <v>1.8182313205177909</v>
      </c>
      <c r="AJ69" s="57">
        <v>0.22001497404894396</v>
      </c>
      <c r="AK69" s="32">
        <f t="shared" si="45"/>
        <v>32.058752305191945</v>
      </c>
      <c r="AL69" s="58">
        <v>170.5144626091431</v>
      </c>
      <c r="AM69" s="34">
        <f t="shared" si="14"/>
        <v>2.1277273631780336</v>
      </c>
      <c r="AN69" s="56">
        <v>0.22001497404894396</v>
      </c>
      <c r="AO69" s="35">
        <f t="shared" ref="AO69:AO70" si="51">AL69-(AL69*(AC69+AD69+AE69+AG69))-AB69</f>
        <v>37.515735065920254</v>
      </c>
      <c r="AP69" s="36">
        <f t="shared" si="32"/>
        <v>0.1</v>
      </c>
      <c r="AR69" s="13"/>
    </row>
    <row r="70" spans="1:44" s="9" customFormat="1" ht="21.6" thickBot="1" x14ac:dyDescent="0.35">
      <c r="A70" s="8">
        <v>66</v>
      </c>
      <c r="B70" s="55">
        <v>11.7944</v>
      </c>
      <c r="C70" s="53" t="s">
        <v>19</v>
      </c>
      <c r="D70" s="37">
        <f t="shared" si="46"/>
        <v>5.4</v>
      </c>
      <c r="E70" s="38">
        <v>2926</v>
      </c>
      <c r="F70" s="38">
        <v>2400</v>
      </c>
      <c r="G70" s="38">
        <v>0</v>
      </c>
      <c r="H70" s="38">
        <f t="shared" si="25"/>
        <v>36910.414400000001</v>
      </c>
      <c r="I70" s="39">
        <v>0.35</v>
      </c>
      <c r="J70" s="39">
        <v>0.1</v>
      </c>
      <c r="K70" s="39">
        <v>2.1000000000000001E-2</v>
      </c>
      <c r="L70" s="39">
        <v>0.1065</v>
      </c>
      <c r="M70" s="39">
        <v>0.18</v>
      </c>
      <c r="N70" s="38">
        <v>909.74</v>
      </c>
      <c r="O70" s="38">
        <v>214.5</v>
      </c>
      <c r="P70" s="38">
        <f t="shared" si="26"/>
        <v>69760.683216000005</v>
      </c>
      <c r="Q70" s="38">
        <f t="shared" si="47"/>
        <v>57602.392712640009</v>
      </c>
      <c r="R70" s="38">
        <f t="shared" si="28"/>
        <v>4185.6409929600004</v>
      </c>
      <c r="S70" s="38">
        <f t="shared" si="29"/>
        <v>21227.179321440002</v>
      </c>
      <c r="T70" s="38">
        <f t="shared" si="48"/>
        <v>430751.67561346339</v>
      </c>
      <c r="U70" s="38">
        <f t="shared" si="43"/>
        <v>77535.301610423412</v>
      </c>
      <c r="V70" s="38">
        <v>2500</v>
      </c>
      <c r="W70" s="38">
        <v>2500</v>
      </c>
      <c r="X70" s="38">
        <v>680</v>
      </c>
      <c r="Y70" s="38">
        <v>0</v>
      </c>
      <c r="Z70" s="38">
        <f t="shared" si="44"/>
        <v>436431.67561346339</v>
      </c>
      <c r="AA70" s="40">
        <f t="shared" si="49"/>
        <v>0.61676359703302897</v>
      </c>
      <c r="AB70" s="27">
        <f t="shared" si="50"/>
        <v>102.97128547177033</v>
      </c>
      <c r="AC70" s="41">
        <v>0.06</v>
      </c>
      <c r="AD70" s="50">
        <v>0.05</v>
      </c>
      <c r="AE70" s="50">
        <v>0</v>
      </c>
      <c r="AF70" s="41">
        <v>0.12</v>
      </c>
      <c r="AG70" s="42">
        <v>0.2</v>
      </c>
      <c r="AH70" s="58">
        <v>187.22561635875141</v>
      </c>
      <c r="AI70" s="43">
        <f t="shared" ref="AI70" si="52">AH70/AB70</f>
        <v>1.8182313205177911</v>
      </c>
      <c r="AJ70" s="57">
        <v>0.22001497404894396</v>
      </c>
      <c r="AK70" s="32">
        <f t="shared" si="45"/>
        <v>41.19243912446823</v>
      </c>
      <c r="AL70" s="58">
        <v>219.09482171990246</v>
      </c>
      <c r="AM70" s="45">
        <f t="shared" ref="AM70" si="53">AL70/AB70</f>
        <v>2.1277273631780336</v>
      </c>
      <c r="AN70" s="56">
        <v>0.22001497404894396</v>
      </c>
      <c r="AO70" s="46">
        <f t="shared" si="51"/>
        <v>48.204141514962373</v>
      </c>
      <c r="AP70" s="47">
        <f t="shared" ref="AP70" si="54">J70</f>
        <v>0.1</v>
      </c>
      <c r="AR70" s="13"/>
    </row>
    <row r="187" spans="2:41" s="2" customFormat="1" x14ac:dyDescent="0.3"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11"/>
      <c r="AC187" s="4"/>
      <c r="AD187" s="4"/>
      <c r="AE187" s="4"/>
      <c r="AF187" s="4"/>
      <c r="AG187" s="4"/>
      <c r="AH187" s="7"/>
      <c r="AI187" s="7"/>
      <c r="AJ187" s="4"/>
      <c r="AK187" s="4"/>
      <c r="AL187" s="7"/>
      <c r="AM187" s="7"/>
      <c r="AN187" s="4"/>
      <c r="AO187" s="4"/>
    </row>
    <row r="188" spans="2:41" s="2" customFormat="1" x14ac:dyDescent="0.3"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11"/>
      <c r="AC188" s="4"/>
      <c r="AD188" s="4"/>
      <c r="AE188" s="4"/>
      <c r="AF188" s="4"/>
      <c r="AG188" s="4"/>
      <c r="AH188" s="7"/>
      <c r="AI188" s="7"/>
      <c r="AJ188" s="4"/>
      <c r="AK188" s="4"/>
      <c r="AL188" s="7"/>
      <c r="AM188" s="7"/>
      <c r="AN188" s="4"/>
      <c r="AO188" s="4"/>
    </row>
    <row r="189" spans="2:41" s="2" customFormat="1" x14ac:dyDescent="0.3"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11"/>
      <c r="AC189" s="4"/>
      <c r="AD189" s="4"/>
      <c r="AE189" s="4"/>
      <c r="AF189" s="4"/>
      <c r="AG189" s="4"/>
      <c r="AH189" s="7"/>
      <c r="AI189" s="7"/>
      <c r="AJ189" s="4"/>
      <c r="AK189" s="4"/>
      <c r="AL189" s="7"/>
      <c r="AM189" s="7"/>
      <c r="AN189" s="4"/>
      <c r="AO189" s="4"/>
    </row>
    <row r="190" spans="2:41" s="2" customFormat="1" x14ac:dyDescent="0.3"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11"/>
      <c r="AC190" s="4"/>
      <c r="AD190" s="4"/>
      <c r="AE190" s="4"/>
      <c r="AF190" s="4"/>
      <c r="AG190" s="4"/>
      <c r="AH190" s="7"/>
      <c r="AI190" s="7"/>
      <c r="AJ190" s="4"/>
      <c r="AK190" s="4"/>
      <c r="AL190" s="7"/>
      <c r="AM190" s="7"/>
      <c r="AN190" s="4"/>
      <c r="AO190" s="4"/>
    </row>
    <row r="191" spans="2:41" s="2" customFormat="1" x14ac:dyDescent="0.3"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11"/>
      <c r="AC191" s="4"/>
      <c r="AD191" s="4"/>
      <c r="AE191" s="4"/>
      <c r="AF191" s="4"/>
      <c r="AG191" s="4"/>
      <c r="AH191" s="7"/>
      <c r="AI191" s="7"/>
      <c r="AJ191" s="4"/>
      <c r="AK191" s="4"/>
      <c r="AL191" s="7"/>
      <c r="AM191" s="7"/>
      <c r="AN191" s="4"/>
      <c r="AO191" s="4"/>
    </row>
    <row r="192" spans="2:41" s="2" customFormat="1" x14ac:dyDescent="0.3"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11"/>
      <c r="AC192" s="4"/>
      <c r="AD192" s="4"/>
      <c r="AE192" s="4"/>
      <c r="AF192" s="4"/>
      <c r="AG192" s="4"/>
      <c r="AH192" s="7"/>
      <c r="AI192" s="7"/>
      <c r="AJ192" s="4"/>
      <c r="AK192" s="4"/>
      <c r="AL192" s="7"/>
      <c r="AM192" s="7"/>
      <c r="AN192" s="4"/>
      <c r="AO192" s="4"/>
    </row>
    <row r="193" spans="2:41" s="2" customFormat="1" x14ac:dyDescent="0.3"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11"/>
      <c r="AC193" s="4"/>
      <c r="AD193" s="4"/>
      <c r="AE193" s="4"/>
      <c r="AF193" s="4"/>
      <c r="AG193" s="4"/>
      <c r="AH193" s="7"/>
      <c r="AI193" s="7"/>
      <c r="AJ193" s="4"/>
      <c r="AK193" s="4"/>
      <c r="AL193" s="7"/>
      <c r="AM193" s="7"/>
      <c r="AN193" s="4"/>
      <c r="AO193" s="4"/>
    </row>
    <row r="194" spans="2:41" s="2" customFormat="1" x14ac:dyDescent="0.3"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11"/>
      <c r="AC194" s="4"/>
      <c r="AD194" s="4"/>
      <c r="AE194" s="4"/>
      <c r="AF194" s="4"/>
      <c r="AG194" s="4"/>
      <c r="AH194" s="7"/>
      <c r="AI194" s="7"/>
      <c r="AJ194" s="4"/>
      <c r="AK194" s="4"/>
      <c r="AL194" s="7"/>
      <c r="AM194" s="7"/>
      <c r="AN194" s="4"/>
      <c r="AO194" s="4"/>
    </row>
    <row r="195" spans="2:41" s="2" customFormat="1" x14ac:dyDescent="0.3"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11"/>
      <c r="AC195" s="4"/>
      <c r="AD195" s="4"/>
      <c r="AE195" s="4"/>
      <c r="AF195" s="4"/>
      <c r="AG195" s="4"/>
      <c r="AH195" s="7"/>
      <c r="AI195" s="7"/>
      <c r="AJ195" s="4"/>
      <c r="AK195" s="4"/>
      <c r="AL195" s="7"/>
      <c r="AM195" s="7"/>
      <c r="AN195" s="4"/>
      <c r="AO195" s="4"/>
    </row>
    <row r="196" spans="2:41" s="2" customFormat="1" x14ac:dyDescent="0.3"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11"/>
      <c r="AC196" s="4"/>
      <c r="AD196" s="4"/>
      <c r="AE196" s="4"/>
      <c r="AF196" s="4"/>
      <c r="AG196" s="4"/>
      <c r="AH196" s="7"/>
      <c r="AI196" s="7"/>
      <c r="AJ196" s="4"/>
      <c r="AK196" s="4"/>
      <c r="AL196" s="7"/>
      <c r="AM196" s="7"/>
      <c r="AN196" s="4"/>
      <c r="AO196" s="4"/>
    </row>
    <row r="197" spans="2:41" s="2" customFormat="1" x14ac:dyDescent="0.3">
      <c r="C197" s="1"/>
      <c r="AB197" s="12"/>
      <c r="AH197" s="3"/>
      <c r="AI197" s="3"/>
      <c r="AL197" s="3"/>
      <c r="AM197" s="3"/>
    </row>
    <row r="198" spans="2:41" s="2" customFormat="1" x14ac:dyDescent="0.3">
      <c r="C198" s="1"/>
      <c r="AB198" s="12"/>
      <c r="AH198" s="3"/>
      <c r="AI198" s="3"/>
      <c r="AL198" s="3"/>
      <c r="AM198" s="3"/>
    </row>
    <row r="199" spans="2:41" s="2" customFormat="1" x14ac:dyDescent="0.3">
      <c r="C199" s="1"/>
      <c r="AB199" s="12"/>
      <c r="AH199" s="3"/>
      <c r="AI199" s="3"/>
      <c r="AL199" s="3"/>
      <c r="AM199" s="3"/>
    </row>
    <row r="200" spans="2:41" s="2" customFormat="1" x14ac:dyDescent="0.3">
      <c r="C200" s="1"/>
      <c r="AB200" s="12"/>
      <c r="AH200" s="3"/>
      <c r="AI200" s="3"/>
      <c r="AL200" s="3"/>
      <c r="AM200" s="3"/>
    </row>
    <row r="201" spans="2:41" s="2" customFormat="1" x14ac:dyDescent="0.3">
      <c r="C201" s="1"/>
      <c r="AB201" s="12"/>
      <c r="AH201" s="3"/>
      <c r="AI201" s="3"/>
      <c r="AL201" s="3"/>
      <c r="AM201" s="3"/>
    </row>
    <row r="202" spans="2:41" s="2" customFormat="1" x14ac:dyDescent="0.3">
      <c r="C202" s="1"/>
      <c r="AB202" s="12"/>
      <c r="AH202" s="3"/>
      <c r="AI202" s="3"/>
      <c r="AL202" s="3"/>
      <c r="AM202" s="3"/>
    </row>
    <row r="203" spans="2:41" s="2" customFormat="1" x14ac:dyDescent="0.3">
      <c r="C203" s="1"/>
      <c r="AB203" s="12"/>
      <c r="AH203" s="3"/>
      <c r="AI203" s="3"/>
      <c r="AL203" s="3"/>
      <c r="AM203" s="3"/>
    </row>
    <row r="204" spans="2:41" s="2" customFormat="1" x14ac:dyDescent="0.3">
      <c r="C204" s="1"/>
      <c r="AB204" s="12"/>
      <c r="AH204" s="3"/>
      <c r="AI204" s="3"/>
      <c r="AL204" s="3"/>
      <c r="AM204" s="3"/>
    </row>
    <row r="205" spans="2:41" s="2" customFormat="1" x14ac:dyDescent="0.3">
      <c r="C205" s="1"/>
      <c r="AB205" s="12"/>
      <c r="AH205" s="3"/>
      <c r="AI205" s="3"/>
      <c r="AL205" s="3"/>
      <c r="AM205" s="3"/>
    </row>
    <row r="206" spans="2:41" s="2" customFormat="1" x14ac:dyDescent="0.3">
      <c r="C206" s="1"/>
      <c r="AB206" s="12"/>
      <c r="AH206" s="3"/>
      <c r="AI206" s="3"/>
      <c r="AL206" s="3"/>
      <c r="AM206" s="3"/>
    </row>
    <row r="207" spans="2:41" s="2" customFormat="1" x14ac:dyDescent="0.3">
      <c r="C207" s="1"/>
      <c r="AB207" s="12"/>
      <c r="AH207" s="3"/>
      <c r="AI207" s="3"/>
      <c r="AL207" s="3"/>
      <c r="AM207" s="3"/>
    </row>
    <row r="208" spans="2:41" s="2" customFormat="1" x14ac:dyDescent="0.3">
      <c r="C208" s="1"/>
      <c r="AB208" s="12"/>
      <c r="AH208" s="3"/>
      <c r="AI208" s="3"/>
      <c r="AL208" s="3"/>
      <c r="AM208" s="3"/>
    </row>
    <row r="209" spans="3:39" s="2" customFormat="1" x14ac:dyDescent="0.3">
      <c r="C209" s="1"/>
      <c r="AB209" s="12"/>
      <c r="AH209" s="3"/>
      <c r="AI209" s="3"/>
      <c r="AL209" s="3"/>
      <c r="AM209" s="3"/>
    </row>
    <row r="210" spans="3:39" s="2" customFormat="1" x14ac:dyDescent="0.3">
      <c r="C210" s="1"/>
      <c r="AB210" s="12"/>
      <c r="AH210" s="3"/>
      <c r="AI210" s="3"/>
      <c r="AL210" s="3"/>
      <c r="AM210" s="3"/>
    </row>
    <row r="211" spans="3:39" s="2" customFormat="1" x14ac:dyDescent="0.3">
      <c r="C211" s="1"/>
      <c r="AB211" s="12"/>
      <c r="AH211" s="3"/>
      <c r="AI211" s="3"/>
      <c r="AL211" s="3"/>
      <c r="AM211" s="3"/>
    </row>
    <row r="212" spans="3:39" s="2" customFormat="1" x14ac:dyDescent="0.3">
      <c r="C212" s="1"/>
      <c r="AB212" s="12"/>
      <c r="AH212" s="3"/>
      <c r="AI212" s="3"/>
      <c r="AL212" s="3"/>
      <c r="AM212" s="3"/>
    </row>
    <row r="213" spans="3:39" s="2" customFormat="1" x14ac:dyDescent="0.3">
      <c r="C213" s="1"/>
      <c r="AB213" s="12"/>
      <c r="AH213" s="3"/>
      <c r="AI213" s="3"/>
      <c r="AL213" s="3"/>
      <c r="AM213" s="3"/>
    </row>
    <row r="214" spans="3:39" s="2" customFormat="1" x14ac:dyDescent="0.3">
      <c r="C214" s="1"/>
      <c r="AB214" s="12"/>
      <c r="AH214" s="3"/>
      <c r="AI214" s="3"/>
      <c r="AL214" s="3"/>
      <c r="AM214" s="3"/>
    </row>
    <row r="215" spans="3:39" s="2" customFormat="1" x14ac:dyDescent="0.3">
      <c r="C215" s="1"/>
      <c r="AB215" s="12"/>
      <c r="AH215" s="3"/>
      <c r="AI215" s="3"/>
      <c r="AL215" s="3"/>
      <c r="AM215" s="3"/>
    </row>
    <row r="216" spans="3:39" s="2" customFormat="1" x14ac:dyDescent="0.3">
      <c r="C216" s="1"/>
      <c r="AB216" s="12"/>
      <c r="AH216" s="3"/>
      <c r="AI216" s="3"/>
      <c r="AL216" s="3"/>
      <c r="AM216" s="3"/>
    </row>
    <row r="217" spans="3:39" s="2" customFormat="1" x14ac:dyDescent="0.3">
      <c r="C217" s="1"/>
      <c r="AB217" s="12"/>
      <c r="AH217" s="3"/>
      <c r="AI217" s="3"/>
      <c r="AL217" s="3"/>
      <c r="AM217" s="3"/>
    </row>
    <row r="218" spans="3:39" s="2" customFormat="1" x14ac:dyDescent="0.3">
      <c r="C218" s="1"/>
      <c r="AB218" s="12"/>
      <c r="AH218" s="3"/>
      <c r="AI218" s="3"/>
      <c r="AL218" s="3"/>
      <c r="AM218" s="3"/>
    </row>
    <row r="219" spans="3:39" s="2" customFormat="1" x14ac:dyDescent="0.3">
      <c r="C219" s="1"/>
      <c r="AB219" s="12"/>
      <c r="AH219" s="3"/>
      <c r="AI219" s="3"/>
      <c r="AL219" s="3"/>
      <c r="AM219" s="3"/>
    </row>
    <row r="220" spans="3:39" s="2" customFormat="1" x14ac:dyDescent="0.3">
      <c r="C220" s="1"/>
      <c r="AB220" s="12"/>
      <c r="AH220" s="3"/>
      <c r="AI220" s="3"/>
      <c r="AL220" s="3"/>
      <c r="AM220" s="3"/>
    </row>
    <row r="221" spans="3:39" s="2" customFormat="1" x14ac:dyDescent="0.3">
      <c r="C221" s="1"/>
      <c r="AB221" s="12"/>
      <c r="AH221" s="3"/>
      <c r="AI221" s="3"/>
      <c r="AL221" s="3"/>
      <c r="AM221" s="3"/>
    </row>
    <row r="222" spans="3:39" s="2" customFormat="1" x14ac:dyDescent="0.3">
      <c r="C222" s="1"/>
      <c r="AB222" s="12"/>
      <c r="AH222" s="3"/>
      <c r="AI222" s="3"/>
      <c r="AL222" s="3"/>
      <c r="AM222" s="3"/>
    </row>
    <row r="223" spans="3:39" s="2" customFormat="1" x14ac:dyDescent="0.3">
      <c r="C223" s="1"/>
      <c r="AB223" s="12"/>
      <c r="AH223" s="3"/>
      <c r="AI223" s="3"/>
      <c r="AL223" s="3"/>
      <c r="AM223" s="3"/>
    </row>
    <row r="224" spans="3:39" s="2" customFormat="1" x14ac:dyDescent="0.3">
      <c r="C224" s="1"/>
      <c r="AB224" s="12"/>
      <c r="AH224" s="3"/>
      <c r="AI224" s="3"/>
      <c r="AL224" s="3"/>
      <c r="AM224" s="3"/>
    </row>
    <row r="225" spans="3:39" s="2" customFormat="1" x14ac:dyDescent="0.3">
      <c r="C225" s="1"/>
      <c r="AB225" s="12"/>
      <c r="AH225" s="3"/>
      <c r="AI225" s="3"/>
      <c r="AL225" s="3"/>
      <c r="AM225" s="3"/>
    </row>
    <row r="226" spans="3:39" s="2" customFormat="1" x14ac:dyDescent="0.3">
      <c r="C226" s="1"/>
      <c r="AB226" s="12"/>
      <c r="AH226" s="3"/>
      <c r="AI226" s="3"/>
      <c r="AL226" s="3"/>
      <c r="AM226" s="3"/>
    </row>
    <row r="227" spans="3:39" s="2" customFormat="1" x14ac:dyDescent="0.3">
      <c r="C227" s="1"/>
      <c r="AB227" s="12"/>
      <c r="AH227" s="3"/>
      <c r="AI227" s="3"/>
      <c r="AL227" s="3"/>
      <c r="AM227" s="3"/>
    </row>
    <row r="228" spans="3:39" s="2" customFormat="1" x14ac:dyDescent="0.3">
      <c r="C228" s="1"/>
      <c r="AB228" s="12"/>
      <c r="AH228" s="3"/>
      <c r="AI228" s="3"/>
      <c r="AL228" s="3"/>
      <c r="AM228" s="3"/>
    </row>
    <row r="229" spans="3:39" s="2" customFormat="1" x14ac:dyDescent="0.3">
      <c r="C229" s="1"/>
      <c r="AB229" s="12"/>
      <c r="AH229" s="3"/>
      <c r="AI229" s="3"/>
      <c r="AL229" s="3"/>
      <c r="AM229" s="3"/>
    </row>
    <row r="230" spans="3:39" s="2" customFormat="1" x14ac:dyDescent="0.3">
      <c r="C230" s="1"/>
      <c r="AB230" s="12"/>
      <c r="AH230" s="3"/>
      <c r="AI230" s="3"/>
      <c r="AL230" s="3"/>
      <c r="AM230" s="3"/>
    </row>
    <row r="231" spans="3:39" s="2" customFormat="1" x14ac:dyDescent="0.3">
      <c r="C231" s="1"/>
      <c r="AB231" s="12"/>
      <c r="AH231" s="3"/>
      <c r="AI231" s="3"/>
      <c r="AL231" s="3"/>
      <c r="AM231" s="3"/>
    </row>
    <row r="232" spans="3:39" s="2" customFormat="1" x14ac:dyDescent="0.3">
      <c r="C232" s="1"/>
      <c r="AB232" s="12"/>
      <c r="AH232" s="3"/>
      <c r="AI232" s="3"/>
      <c r="AL232" s="3"/>
      <c r="AM232" s="3"/>
    </row>
    <row r="233" spans="3:39" s="2" customFormat="1" x14ac:dyDescent="0.3">
      <c r="C233" s="1"/>
      <c r="AB233" s="12"/>
      <c r="AH233" s="3"/>
      <c r="AI233" s="3"/>
      <c r="AL233" s="3"/>
      <c r="AM233" s="3"/>
    </row>
    <row r="234" spans="3:39" s="2" customFormat="1" x14ac:dyDescent="0.3">
      <c r="C234" s="1"/>
      <c r="AB234" s="12"/>
      <c r="AH234" s="3"/>
      <c r="AI234" s="3"/>
      <c r="AL234" s="3"/>
      <c r="AM234" s="3"/>
    </row>
    <row r="235" spans="3:39" s="2" customFormat="1" x14ac:dyDescent="0.3">
      <c r="C235" s="1"/>
      <c r="AB235" s="12"/>
      <c r="AH235" s="3"/>
      <c r="AI235" s="3"/>
      <c r="AL235" s="3"/>
      <c r="AM235" s="3"/>
    </row>
    <row r="236" spans="3:39" s="2" customFormat="1" x14ac:dyDescent="0.3">
      <c r="C236" s="1"/>
      <c r="AB236" s="12"/>
      <c r="AH236" s="3"/>
      <c r="AI236" s="3"/>
      <c r="AL236" s="3"/>
      <c r="AM236" s="3"/>
    </row>
    <row r="237" spans="3:39" s="2" customFormat="1" x14ac:dyDescent="0.3">
      <c r="C237" s="1"/>
      <c r="AB237" s="12"/>
      <c r="AH237" s="3"/>
      <c r="AI237" s="3"/>
      <c r="AL237" s="3"/>
      <c r="AM237" s="3"/>
    </row>
    <row r="238" spans="3:39" s="2" customFormat="1" x14ac:dyDescent="0.3">
      <c r="C238" s="1"/>
      <c r="AB238" s="12"/>
      <c r="AH238" s="3"/>
      <c r="AI238" s="3"/>
      <c r="AL238" s="3"/>
      <c r="AM238" s="3"/>
    </row>
    <row r="239" spans="3:39" s="2" customFormat="1" x14ac:dyDescent="0.3">
      <c r="C239" s="1"/>
      <c r="AB239" s="12"/>
      <c r="AH239" s="3"/>
      <c r="AI239" s="3"/>
      <c r="AL239" s="3"/>
      <c r="AM239" s="3"/>
    </row>
    <row r="240" spans="3:39" s="2" customFormat="1" x14ac:dyDescent="0.3">
      <c r="C240" s="1"/>
      <c r="AB240" s="12"/>
      <c r="AH240" s="3"/>
      <c r="AI240" s="3"/>
      <c r="AL240" s="3"/>
      <c r="AM240" s="3"/>
    </row>
    <row r="241" spans="3:39" s="2" customFormat="1" x14ac:dyDescent="0.3">
      <c r="C241" s="1"/>
      <c r="AB241" s="12"/>
      <c r="AH241" s="3"/>
      <c r="AI241" s="3"/>
      <c r="AL241" s="3"/>
      <c r="AM241" s="3"/>
    </row>
    <row r="242" spans="3:39" s="2" customFormat="1" x14ac:dyDescent="0.3">
      <c r="C242" s="1"/>
      <c r="AB242" s="12"/>
      <c r="AH242" s="3"/>
      <c r="AI242" s="3"/>
      <c r="AL242" s="3"/>
      <c r="AM242" s="3"/>
    </row>
    <row r="243" spans="3:39" s="2" customFormat="1" x14ac:dyDescent="0.3">
      <c r="C243" s="1"/>
      <c r="AB243" s="12"/>
      <c r="AH243" s="3"/>
      <c r="AI243" s="3"/>
      <c r="AL243" s="3"/>
      <c r="AM243" s="3"/>
    </row>
    <row r="244" spans="3:39" s="2" customFormat="1" x14ac:dyDescent="0.3">
      <c r="C244" s="1"/>
      <c r="AB244" s="12"/>
      <c r="AH244" s="3"/>
      <c r="AI244" s="3"/>
      <c r="AL244" s="3"/>
      <c r="AM244" s="3"/>
    </row>
    <row r="245" spans="3:39" s="2" customFormat="1" x14ac:dyDescent="0.3">
      <c r="C245" s="1"/>
      <c r="AB245" s="12"/>
      <c r="AH245" s="3"/>
      <c r="AI245" s="3"/>
      <c r="AL245" s="3"/>
      <c r="AM245" s="3"/>
    </row>
    <row r="246" spans="3:39" s="2" customFormat="1" x14ac:dyDescent="0.3">
      <c r="C246" s="1"/>
      <c r="AB246" s="12"/>
      <c r="AH246" s="3"/>
      <c r="AI246" s="3"/>
      <c r="AL246" s="3"/>
      <c r="AM246" s="3"/>
    </row>
    <row r="247" spans="3:39" s="2" customFormat="1" x14ac:dyDescent="0.3">
      <c r="C247" s="1"/>
      <c r="AB247" s="12"/>
      <c r="AH247" s="3"/>
      <c r="AI247" s="3"/>
      <c r="AL247" s="3"/>
      <c r="AM247" s="3"/>
    </row>
    <row r="248" spans="3:39" s="2" customFormat="1" x14ac:dyDescent="0.3">
      <c r="C248" s="1"/>
      <c r="AB248" s="12"/>
      <c r="AH248" s="3"/>
      <c r="AI248" s="3"/>
      <c r="AL248" s="3"/>
      <c r="AM248" s="3"/>
    </row>
    <row r="249" spans="3:39" s="2" customFormat="1" x14ac:dyDescent="0.3">
      <c r="C249" s="1"/>
      <c r="AB249" s="12"/>
      <c r="AH249" s="3"/>
      <c r="AI249" s="3"/>
      <c r="AL249" s="3"/>
      <c r="AM249" s="3"/>
    </row>
    <row r="250" spans="3:39" s="2" customFormat="1" x14ac:dyDescent="0.3">
      <c r="C250" s="1"/>
      <c r="AB250" s="12"/>
      <c r="AH250" s="3"/>
      <c r="AI250" s="3"/>
      <c r="AL250" s="3"/>
      <c r="AM250" s="3"/>
    </row>
    <row r="251" spans="3:39" s="2" customFormat="1" x14ac:dyDescent="0.3">
      <c r="C251" s="1"/>
      <c r="AB251" s="12"/>
      <c r="AH251" s="3"/>
      <c r="AI251" s="3"/>
      <c r="AL251" s="3"/>
      <c r="AM251" s="3"/>
    </row>
    <row r="252" spans="3:39" s="2" customFormat="1" x14ac:dyDescent="0.3">
      <c r="C252" s="1"/>
      <c r="AB252" s="12"/>
      <c r="AH252" s="3"/>
      <c r="AI252" s="3"/>
      <c r="AL252" s="3"/>
      <c r="AM252" s="3"/>
    </row>
    <row r="253" spans="3:39" s="2" customFormat="1" x14ac:dyDescent="0.3">
      <c r="C253" s="1"/>
      <c r="AB253" s="12"/>
      <c r="AH253" s="3"/>
      <c r="AI253" s="3"/>
      <c r="AL253" s="3"/>
      <c r="AM253" s="3"/>
    </row>
    <row r="254" spans="3:39" s="2" customFormat="1" x14ac:dyDescent="0.3">
      <c r="C254" s="1"/>
      <c r="AB254" s="12"/>
      <c r="AH254" s="3"/>
      <c r="AI254" s="3"/>
      <c r="AL254" s="3"/>
      <c r="AM254" s="3"/>
    </row>
    <row r="255" spans="3:39" s="2" customFormat="1" x14ac:dyDescent="0.3">
      <c r="C255" s="1"/>
      <c r="AB255" s="12"/>
      <c r="AH255" s="3"/>
      <c r="AI255" s="3"/>
      <c r="AL255" s="3"/>
      <c r="AM255" s="3"/>
    </row>
    <row r="256" spans="3:39" s="2" customFormat="1" x14ac:dyDescent="0.3">
      <c r="C256" s="1"/>
      <c r="AB256" s="12"/>
      <c r="AH256" s="3"/>
      <c r="AI256" s="3"/>
      <c r="AL256" s="3"/>
      <c r="AM256" s="3"/>
    </row>
    <row r="257" spans="3:39" s="2" customFormat="1" x14ac:dyDescent="0.3">
      <c r="C257" s="1"/>
      <c r="AB257" s="12"/>
      <c r="AH257" s="3"/>
      <c r="AI257" s="3"/>
      <c r="AL257" s="3"/>
      <c r="AM257" s="3"/>
    </row>
    <row r="258" spans="3:39" s="2" customFormat="1" x14ac:dyDescent="0.3">
      <c r="C258" s="1"/>
      <c r="AB258" s="12"/>
      <c r="AH258" s="3"/>
      <c r="AI258" s="3"/>
      <c r="AL258" s="3"/>
      <c r="AM258" s="3"/>
    </row>
    <row r="259" spans="3:39" s="2" customFormat="1" x14ac:dyDescent="0.3">
      <c r="C259" s="1"/>
      <c r="AB259" s="12"/>
      <c r="AH259" s="3"/>
      <c r="AI259" s="3"/>
      <c r="AL259" s="3"/>
      <c r="AM259" s="3"/>
    </row>
    <row r="260" spans="3:39" s="2" customFormat="1" x14ac:dyDescent="0.3">
      <c r="C260" s="1"/>
      <c r="AB260" s="12"/>
      <c r="AH260" s="3"/>
      <c r="AI260" s="3"/>
      <c r="AL260" s="3"/>
      <c r="AM260" s="3"/>
    </row>
    <row r="261" spans="3:39" s="2" customFormat="1" x14ac:dyDescent="0.3">
      <c r="C261" s="1"/>
      <c r="AB261" s="12"/>
      <c r="AH261" s="3"/>
      <c r="AI261" s="3"/>
      <c r="AL261" s="3"/>
      <c r="AM261" s="3"/>
    </row>
    <row r="262" spans="3:39" s="2" customFormat="1" x14ac:dyDescent="0.3">
      <c r="C262" s="1"/>
      <c r="AB262" s="12"/>
      <c r="AH262" s="3"/>
      <c r="AI262" s="3"/>
      <c r="AL262" s="3"/>
      <c r="AM262" s="3"/>
    </row>
    <row r="263" spans="3:39" s="2" customFormat="1" x14ac:dyDescent="0.3">
      <c r="C263" s="1"/>
      <c r="AB263" s="12"/>
      <c r="AH263" s="3"/>
      <c r="AI263" s="3"/>
      <c r="AL263" s="3"/>
      <c r="AM263" s="3"/>
    </row>
    <row r="264" spans="3:39" s="2" customFormat="1" x14ac:dyDescent="0.3">
      <c r="C264" s="1"/>
      <c r="AB264" s="12"/>
      <c r="AH264" s="3"/>
      <c r="AI264" s="3"/>
      <c r="AL264" s="3"/>
      <c r="AM264" s="3"/>
    </row>
    <row r="265" spans="3:39" s="2" customFormat="1" x14ac:dyDescent="0.3">
      <c r="C265" s="1"/>
      <c r="AB265" s="12"/>
      <c r="AH265" s="3"/>
      <c r="AI265" s="3"/>
      <c r="AL265" s="3"/>
      <c r="AM265" s="3"/>
    </row>
    <row r="266" spans="3:39" s="2" customFormat="1" x14ac:dyDescent="0.3">
      <c r="C266" s="1"/>
      <c r="AB266" s="12"/>
      <c r="AH266" s="3"/>
      <c r="AI266" s="3"/>
      <c r="AL266" s="3"/>
      <c r="AM266" s="3"/>
    </row>
    <row r="267" spans="3:39" s="2" customFormat="1" x14ac:dyDescent="0.3">
      <c r="C267" s="1"/>
      <c r="AB267" s="12"/>
      <c r="AH267" s="3"/>
      <c r="AI267" s="3"/>
      <c r="AL267" s="3"/>
      <c r="AM267" s="3"/>
    </row>
    <row r="268" spans="3:39" s="2" customFormat="1" x14ac:dyDescent="0.3">
      <c r="C268" s="1"/>
      <c r="AB268" s="12"/>
      <c r="AH268" s="3"/>
      <c r="AI268" s="3"/>
      <c r="AL268" s="3"/>
      <c r="AM268" s="3"/>
    </row>
    <row r="269" spans="3:39" s="2" customFormat="1" x14ac:dyDescent="0.3">
      <c r="C269" s="1"/>
      <c r="AB269" s="12"/>
      <c r="AH269" s="3"/>
      <c r="AI269" s="3"/>
      <c r="AL269" s="3"/>
      <c r="AM269" s="3"/>
    </row>
    <row r="270" spans="3:39" s="2" customFormat="1" x14ac:dyDescent="0.3">
      <c r="C270" s="1"/>
      <c r="AB270" s="12"/>
      <c r="AH270" s="3"/>
      <c r="AI270" s="3"/>
      <c r="AL270" s="3"/>
      <c r="AM270" s="3"/>
    </row>
    <row r="271" spans="3:39" s="2" customFormat="1" x14ac:dyDescent="0.3">
      <c r="C271" s="1"/>
      <c r="AB271" s="12"/>
      <c r="AH271" s="3"/>
      <c r="AI271" s="3"/>
      <c r="AL271" s="3"/>
      <c r="AM271" s="3"/>
    </row>
    <row r="272" spans="3:39" s="2" customFormat="1" x14ac:dyDescent="0.3">
      <c r="C272" s="1"/>
      <c r="AB272" s="12"/>
      <c r="AH272" s="3"/>
      <c r="AI272" s="3"/>
      <c r="AL272" s="3"/>
      <c r="AM272" s="3"/>
    </row>
    <row r="273" spans="3:39" s="2" customFormat="1" x14ac:dyDescent="0.3">
      <c r="C273" s="1"/>
      <c r="AB273" s="12"/>
      <c r="AH273" s="3"/>
      <c r="AI273" s="3"/>
      <c r="AL273" s="3"/>
      <c r="AM273" s="3"/>
    </row>
    <row r="274" spans="3:39" s="2" customFormat="1" x14ac:dyDescent="0.3">
      <c r="C274" s="1"/>
      <c r="AB274" s="12"/>
      <c r="AH274" s="3"/>
      <c r="AI274" s="3"/>
      <c r="AL274" s="3"/>
      <c r="AM274" s="3"/>
    </row>
    <row r="275" spans="3:39" s="2" customFormat="1" x14ac:dyDescent="0.3">
      <c r="C275" s="1"/>
      <c r="AB275" s="12"/>
      <c r="AH275" s="3"/>
      <c r="AI275" s="3"/>
      <c r="AL275" s="3"/>
      <c r="AM275" s="3"/>
    </row>
    <row r="276" spans="3:39" s="2" customFormat="1" x14ac:dyDescent="0.3">
      <c r="C276" s="1"/>
      <c r="AB276" s="12"/>
      <c r="AH276" s="3"/>
      <c r="AI276" s="3"/>
      <c r="AL276" s="3"/>
      <c r="AM276" s="3"/>
    </row>
    <row r="277" spans="3:39" s="2" customFormat="1" x14ac:dyDescent="0.3">
      <c r="C277" s="1"/>
      <c r="AB277" s="12"/>
      <c r="AH277" s="3"/>
      <c r="AI277" s="3"/>
      <c r="AL277" s="3"/>
      <c r="AM277" s="3"/>
    </row>
    <row r="278" spans="3:39" s="2" customFormat="1" x14ac:dyDescent="0.3">
      <c r="C278" s="1"/>
      <c r="AB278" s="12"/>
      <c r="AH278" s="3"/>
      <c r="AI278" s="3"/>
      <c r="AL278" s="3"/>
      <c r="AM278" s="3"/>
    </row>
    <row r="279" spans="3:39" s="2" customFormat="1" x14ac:dyDescent="0.3">
      <c r="C279" s="1"/>
      <c r="AB279" s="12"/>
      <c r="AH279" s="3"/>
      <c r="AI279" s="3"/>
      <c r="AL279" s="3"/>
      <c r="AM279" s="3"/>
    </row>
    <row r="280" spans="3:39" s="2" customFormat="1" x14ac:dyDescent="0.3">
      <c r="C280" s="1"/>
      <c r="AB280" s="12"/>
      <c r="AH280" s="3"/>
      <c r="AI280" s="3"/>
      <c r="AL280" s="3"/>
      <c r="AM280" s="3"/>
    </row>
    <row r="281" spans="3:39" s="2" customFormat="1" x14ac:dyDescent="0.3">
      <c r="C281" s="1"/>
      <c r="AB281" s="12"/>
      <c r="AH281" s="3"/>
      <c r="AI281" s="3"/>
      <c r="AL281" s="3"/>
      <c r="AM281" s="3"/>
    </row>
    <row r="282" spans="3:39" s="2" customFormat="1" x14ac:dyDescent="0.3">
      <c r="C282" s="1"/>
      <c r="AB282" s="12"/>
      <c r="AH282" s="3"/>
      <c r="AI282" s="3"/>
      <c r="AL282" s="3"/>
      <c r="AM282" s="3"/>
    </row>
    <row r="283" spans="3:39" s="2" customFormat="1" x14ac:dyDescent="0.3">
      <c r="C283" s="1"/>
      <c r="AB283" s="12"/>
      <c r="AH283" s="3"/>
      <c r="AI283" s="3"/>
      <c r="AL283" s="3"/>
      <c r="AM283" s="3"/>
    </row>
    <row r="284" spans="3:39" s="2" customFormat="1" x14ac:dyDescent="0.3">
      <c r="C284" s="1"/>
      <c r="AB284" s="12"/>
      <c r="AH284" s="3"/>
      <c r="AI284" s="3"/>
      <c r="AL284" s="3"/>
      <c r="AM284" s="3"/>
    </row>
    <row r="285" spans="3:39" s="2" customFormat="1" x14ac:dyDescent="0.3">
      <c r="C285" s="1"/>
      <c r="AB285" s="12"/>
      <c r="AH285" s="3"/>
      <c r="AI285" s="3"/>
      <c r="AL285" s="3"/>
      <c r="AM285" s="3"/>
    </row>
    <row r="286" spans="3:39" s="2" customFormat="1" x14ac:dyDescent="0.3">
      <c r="C286" s="1"/>
      <c r="AB286" s="12"/>
      <c r="AH286" s="3"/>
      <c r="AI286" s="3"/>
      <c r="AL286" s="3"/>
      <c r="AM286" s="3"/>
    </row>
    <row r="287" spans="3:39" s="2" customFormat="1" x14ac:dyDescent="0.3">
      <c r="C287" s="1"/>
      <c r="AB287" s="12"/>
      <c r="AH287" s="3"/>
      <c r="AI287" s="3"/>
      <c r="AL287" s="3"/>
      <c r="AM287" s="3"/>
    </row>
    <row r="288" spans="3:39" s="2" customFormat="1" x14ac:dyDescent="0.3">
      <c r="C288" s="1"/>
      <c r="AB288" s="12"/>
      <c r="AH288" s="3"/>
      <c r="AI288" s="3"/>
      <c r="AL288" s="3"/>
      <c r="AM288" s="3"/>
    </row>
    <row r="289" spans="3:39" s="2" customFormat="1" x14ac:dyDescent="0.3">
      <c r="C289" s="1"/>
      <c r="AB289" s="12"/>
      <c r="AH289" s="3"/>
      <c r="AI289" s="3"/>
      <c r="AL289" s="3"/>
      <c r="AM289" s="3"/>
    </row>
    <row r="290" spans="3:39" s="2" customFormat="1" x14ac:dyDescent="0.3">
      <c r="C290" s="1"/>
      <c r="AB290" s="12"/>
      <c r="AH290" s="3"/>
      <c r="AI290" s="3"/>
      <c r="AL290" s="3"/>
      <c r="AM290" s="3"/>
    </row>
    <row r="291" spans="3:39" s="2" customFormat="1" x14ac:dyDescent="0.3">
      <c r="C291" s="1"/>
      <c r="AB291" s="12"/>
      <c r="AH291" s="3"/>
      <c r="AI291" s="3"/>
      <c r="AL291" s="3"/>
      <c r="AM291" s="3"/>
    </row>
    <row r="292" spans="3:39" s="2" customFormat="1" x14ac:dyDescent="0.3">
      <c r="C292" s="1"/>
      <c r="AB292" s="12"/>
      <c r="AH292" s="3"/>
      <c r="AI292" s="3"/>
      <c r="AL292" s="3"/>
      <c r="AM292" s="3"/>
    </row>
    <row r="293" spans="3:39" s="2" customFormat="1" x14ac:dyDescent="0.3">
      <c r="C293" s="1"/>
      <c r="AB293" s="12"/>
      <c r="AH293" s="3"/>
      <c r="AI293" s="3"/>
      <c r="AL293" s="3"/>
      <c r="AM293" s="3"/>
    </row>
    <row r="294" spans="3:39" s="2" customFormat="1" x14ac:dyDescent="0.3">
      <c r="C294" s="1"/>
      <c r="AB294" s="12"/>
      <c r="AH294" s="3"/>
      <c r="AI294" s="3"/>
      <c r="AL294" s="3"/>
      <c r="AM294" s="3"/>
    </row>
    <row r="295" spans="3:39" s="2" customFormat="1" x14ac:dyDescent="0.3">
      <c r="C295" s="1"/>
      <c r="AB295" s="12"/>
      <c r="AH295" s="3"/>
      <c r="AI295" s="3"/>
      <c r="AL295" s="3"/>
      <c r="AM295" s="3"/>
    </row>
    <row r="296" spans="3:39" s="2" customFormat="1" x14ac:dyDescent="0.3">
      <c r="C296" s="1"/>
      <c r="AB296" s="12"/>
      <c r="AH296" s="3"/>
      <c r="AI296" s="3"/>
      <c r="AL296" s="3"/>
      <c r="AM296" s="3"/>
    </row>
    <row r="297" spans="3:39" s="2" customFormat="1" x14ac:dyDescent="0.3">
      <c r="C297" s="1"/>
      <c r="AB297" s="12"/>
      <c r="AH297" s="3"/>
      <c r="AI297" s="3"/>
      <c r="AL297" s="3"/>
      <c r="AM297" s="3"/>
    </row>
    <row r="298" spans="3:39" s="2" customFormat="1" x14ac:dyDescent="0.3">
      <c r="C298" s="1"/>
      <c r="AB298" s="12"/>
      <c r="AH298" s="3"/>
      <c r="AI298" s="3"/>
      <c r="AL298" s="3"/>
      <c r="AM298" s="3"/>
    </row>
    <row r="299" spans="3:39" s="2" customFormat="1" x14ac:dyDescent="0.3">
      <c r="C299" s="1"/>
      <c r="AB299" s="12"/>
      <c r="AH299" s="3"/>
      <c r="AI299" s="3"/>
      <c r="AL299" s="3"/>
      <c r="AM299" s="3"/>
    </row>
    <row r="300" spans="3:39" s="2" customFormat="1" x14ac:dyDescent="0.3">
      <c r="C300" s="1"/>
      <c r="AB300" s="12"/>
      <c r="AH300" s="3"/>
      <c r="AI300" s="3"/>
      <c r="AL300" s="3"/>
      <c r="AM300" s="3"/>
    </row>
    <row r="301" spans="3:39" s="2" customFormat="1" x14ac:dyDescent="0.3">
      <c r="C301" s="1"/>
      <c r="AB301" s="12"/>
      <c r="AH301" s="3"/>
      <c r="AI301" s="3"/>
      <c r="AL301" s="3"/>
      <c r="AM301" s="3"/>
    </row>
    <row r="302" spans="3:39" s="2" customFormat="1" x14ac:dyDescent="0.3">
      <c r="C302" s="1"/>
      <c r="AB302" s="12"/>
      <c r="AH302" s="3"/>
      <c r="AI302" s="3"/>
      <c r="AL302" s="3"/>
      <c r="AM302" s="3"/>
    </row>
    <row r="303" spans="3:39" s="2" customFormat="1" x14ac:dyDescent="0.3">
      <c r="C303" s="1"/>
      <c r="AB303" s="12"/>
      <c r="AH303" s="3"/>
      <c r="AI303" s="3"/>
      <c r="AL303" s="3"/>
      <c r="AM303" s="3"/>
    </row>
    <row r="304" spans="3:39" s="2" customFormat="1" x14ac:dyDescent="0.3">
      <c r="C304" s="1"/>
      <c r="AB304" s="12"/>
      <c r="AH304" s="3"/>
      <c r="AI304" s="3"/>
      <c r="AL304" s="3"/>
      <c r="AM304" s="3"/>
    </row>
    <row r="305" spans="3:39" s="2" customFormat="1" x14ac:dyDescent="0.3">
      <c r="C305" s="1"/>
      <c r="AB305" s="12"/>
      <c r="AH305" s="3"/>
      <c r="AI305" s="3"/>
      <c r="AL305" s="3"/>
      <c r="AM305" s="3"/>
    </row>
    <row r="306" spans="3:39" s="2" customFormat="1" x14ac:dyDescent="0.3">
      <c r="C306" s="1"/>
      <c r="AB306" s="12"/>
      <c r="AH306" s="3"/>
      <c r="AI306" s="3"/>
      <c r="AL306" s="3"/>
      <c r="AM306" s="3"/>
    </row>
    <row r="307" spans="3:39" s="2" customFormat="1" x14ac:dyDescent="0.3">
      <c r="C307" s="1"/>
      <c r="AB307" s="12"/>
      <c r="AH307" s="3"/>
      <c r="AI307" s="3"/>
      <c r="AL307" s="3"/>
      <c r="AM307" s="3"/>
    </row>
    <row r="308" spans="3:39" s="2" customFormat="1" x14ac:dyDescent="0.3">
      <c r="C308" s="1"/>
      <c r="AB308" s="12"/>
      <c r="AH308" s="3"/>
      <c r="AI308" s="3"/>
      <c r="AL308" s="3"/>
      <c r="AM308" s="3"/>
    </row>
    <row r="309" spans="3:39" s="2" customFormat="1" x14ac:dyDescent="0.3">
      <c r="C309" s="1"/>
      <c r="AB309" s="12"/>
      <c r="AH309" s="3"/>
      <c r="AI309" s="3"/>
      <c r="AL309" s="3"/>
      <c r="AM309" s="3"/>
    </row>
    <row r="310" spans="3:39" s="2" customFormat="1" x14ac:dyDescent="0.3">
      <c r="C310" s="1"/>
      <c r="AB310" s="12"/>
      <c r="AH310" s="3"/>
      <c r="AI310" s="3"/>
      <c r="AL310" s="3"/>
      <c r="AM310" s="3"/>
    </row>
    <row r="311" spans="3:39" s="2" customFormat="1" x14ac:dyDescent="0.3">
      <c r="C311" s="1"/>
      <c r="AB311" s="12"/>
      <c r="AH311" s="3"/>
      <c r="AI311" s="3"/>
      <c r="AL311" s="3"/>
      <c r="AM311" s="3"/>
    </row>
    <row r="312" spans="3:39" s="2" customFormat="1" x14ac:dyDescent="0.3">
      <c r="C312" s="1"/>
      <c r="AB312" s="12"/>
      <c r="AH312" s="3"/>
      <c r="AI312" s="3"/>
      <c r="AL312" s="3"/>
      <c r="AM312" s="3"/>
    </row>
    <row r="313" spans="3:39" s="2" customFormat="1" x14ac:dyDescent="0.3">
      <c r="C313" s="1"/>
      <c r="AB313" s="12"/>
      <c r="AH313" s="3"/>
      <c r="AI313" s="3"/>
      <c r="AL313" s="3"/>
      <c r="AM313" s="3"/>
    </row>
    <row r="314" spans="3:39" s="2" customFormat="1" x14ac:dyDescent="0.3">
      <c r="C314" s="1"/>
      <c r="AB314" s="12"/>
      <c r="AH314" s="3"/>
      <c r="AI314" s="3"/>
      <c r="AL314" s="3"/>
      <c r="AM314" s="3"/>
    </row>
    <row r="315" spans="3:39" s="2" customFormat="1" x14ac:dyDescent="0.3">
      <c r="C315" s="1"/>
      <c r="AB315" s="12"/>
      <c r="AH315" s="3"/>
      <c r="AI315" s="3"/>
      <c r="AL315" s="3"/>
      <c r="AM315" s="3"/>
    </row>
    <row r="316" spans="3:39" s="2" customFormat="1" x14ac:dyDescent="0.3">
      <c r="C316" s="1"/>
      <c r="AB316" s="12"/>
      <c r="AH316" s="3"/>
      <c r="AI316" s="3"/>
      <c r="AL316" s="3"/>
      <c r="AM316" s="3"/>
    </row>
    <row r="317" spans="3:39" s="2" customFormat="1" x14ac:dyDescent="0.3">
      <c r="C317" s="1"/>
      <c r="AB317" s="12"/>
      <c r="AH317" s="3"/>
      <c r="AI317" s="3"/>
      <c r="AL317" s="3"/>
      <c r="AM317" s="3"/>
    </row>
    <row r="318" spans="3:39" s="2" customFormat="1" x14ac:dyDescent="0.3">
      <c r="C318" s="1"/>
      <c r="AB318" s="12"/>
      <c r="AH318" s="3"/>
      <c r="AI318" s="3"/>
      <c r="AL318" s="3"/>
      <c r="AM318" s="3"/>
    </row>
    <row r="319" spans="3:39" s="2" customFormat="1" x14ac:dyDescent="0.3">
      <c r="C319" s="1"/>
      <c r="AB319" s="12"/>
      <c r="AH319" s="3"/>
      <c r="AI319" s="3"/>
      <c r="AL319" s="3"/>
      <c r="AM319" s="3"/>
    </row>
    <row r="320" spans="3:39" s="2" customFormat="1" x14ac:dyDescent="0.3">
      <c r="C320" s="1"/>
      <c r="AB320" s="12"/>
      <c r="AH320" s="3"/>
      <c r="AI320" s="3"/>
      <c r="AL320" s="3"/>
      <c r="AM320" s="3"/>
    </row>
    <row r="321" spans="3:39" s="2" customFormat="1" x14ac:dyDescent="0.3">
      <c r="C321" s="1"/>
      <c r="AB321" s="12"/>
      <c r="AH321" s="3"/>
      <c r="AI321" s="3"/>
      <c r="AL321" s="3"/>
      <c r="AM321" s="3"/>
    </row>
    <row r="322" spans="3:39" s="2" customFormat="1" x14ac:dyDescent="0.3">
      <c r="C322" s="1"/>
      <c r="AB322" s="12"/>
      <c r="AH322" s="3"/>
      <c r="AI322" s="3"/>
      <c r="AL322" s="3"/>
      <c r="AM322" s="3"/>
    </row>
    <row r="323" spans="3:39" s="2" customFormat="1" x14ac:dyDescent="0.3">
      <c r="C323" s="1"/>
      <c r="AB323" s="12"/>
      <c r="AH323" s="3"/>
      <c r="AI323" s="3"/>
      <c r="AL323" s="3"/>
      <c r="AM323" s="3"/>
    </row>
    <row r="324" spans="3:39" s="2" customFormat="1" x14ac:dyDescent="0.3">
      <c r="C324" s="1"/>
      <c r="AB324" s="12"/>
      <c r="AH324" s="3"/>
      <c r="AI324" s="3"/>
      <c r="AL324" s="3"/>
      <c r="AM324" s="3"/>
    </row>
    <row r="325" spans="3:39" s="2" customFormat="1" x14ac:dyDescent="0.3">
      <c r="C325" s="1"/>
      <c r="AB325" s="12"/>
      <c r="AH325" s="3"/>
      <c r="AI325" s="3"/>
      <c r="AL325" s="3"/>
      <c r="AM325" s="3"/>
    </row>
    <row r="326" spans="3:39" s="2" customFormat="1" x14ac:dyDescent="0.3">
      <c r="C326" s="1"/>
      <c r="AB326" s="12"/>
      <c r="AH326" s="3"/>
      <c r="AI326" s="3"/>
      <c r="AL326" s="3"/>
      <c r="AM326" s="3"/>
    </row>
    <row r="327" spans="3:39" s="2" customFormat="1" x14ac:dyDescent="0.3">
      <c r="C327" s="1"/>
      <c r="AB327" s="12"/>
      <c r="AH327" s="3"/>
      <c r="AI327" s="3"/>
      <c r="AL327" s="3"/>
      <c r="AM327" s="3"/>
    </row>
    <row r="328" spans="3:39" s="2" customFormat="1" x14ac:dyDescent="0.3">
      <c r="C328" s="1"/>
      <c r="AB328" s="12"/>
      <c r="AH328" s="3"/>
      <c r="AI328" s="3"/>
      <c r="AL328" s="3"/>
      <c r="AM328" s="3"/>
    </row>
    <row r="329" spans="3:39" s="2" customFormat="1" x14ac:dyDescent="0.3">
      <c r="C329" s="1"/>
      <c r="AB329" s="12"/>
      <c r="AH329" s="3"/>
      <c r="AI329" s="3"/>
      <c r="AL329" s="3"/>
      <c r="AM329" s="3"/>
    </row>
    <row r="330" spans="3:39" s="2" customFormat="1" x14ac:dyDescent="0.3">
      <c r="C330" s="1"/>
      <c r="AB330" s="12"/>
      <c r="AH330" s="3"/>
      <c r="AI330" s="3"/>
      <c r="AL330" s="3"/>
      <c r="AM330" s="3"/>
    </row>
    <row r="331" spans="3:39" s="2" customFormat="1" x14ac:dyDescent="0.3">
      <c r="C331" s="1"/>
      <c r="AB331" s="12"/>
      <c r="AH331" s="3"/>
      <c r="AI331" s="3"/>
      <c r="AL331" s="3"/>
      <c r="AM331" s="3"/>
    </row>
    <row r="332" spans="3:39" s="2" customFormat="1" x14ac:dyDescent="0.3">
      <c r="C332" s="1"/>
      <c r="AB332" s="12"/>
      <c r="AH332" s="3"/>
      <c r="AI332" s="3"/>
      <c r="AL332" s="3"/>
      <c r="AM332" s="3"/>
    </row>
    <row r="333" spans="3:39" s="2" customFormat="1" x14ac:dyDescent="0.3">
      <c r="C333" s="1"/>
      <c r="AB333" s="12"/>
      <c r="AH333" s="3"/>
      <c r="AI333" s="3"/>
      <c r="AL333" s="3"/>
      <c r="AM333" s="3"/>
    </row>
    <row r="334" spans="3:39" s="2" customFormat="1" x14ac:dyDescent="0.3">
      <c r="C334" s="1"/>
      <c r="AB334" s="12"/>
      <c r="AH334" s="3"/>
      <c r="AI334" s="3"/>
      <c r="AL334" s="3"/>
      <c r="AM334" s="3"/>
    </row>
    <row r="335" spans="3:39" s="2" customFormat="1" x14ac:dyDescent="0.3">
      <c r="C335" s="1"/>
      <c r="AB335" s="12"/>
      <c r="AH335" s="3"/>
      <c r="AI335" s="3"/>
      <c r="AL335" s="3"/>
      <c r="AM335" s="3"/>
    </row>
    <row r="336" spans="3:39" s="2" customFormat="1" x14ac:dyDescent="0.3">
      <c r="C336" s="1"/>
      <c r="AB336" s="12"/>
      <c r="AH336" s="3"/>
      <c r="AI336" s="3"/>
      <c r="AL336" s="3"/>
      <c r="AM336" s="3"/>
    </row>
    <row r="337" spans="3:39" s="2" customFormat="1" x14ac:dyDescent="0.3">
      <c r="C337" s="1"/>
      <c r="AB337" s="12"/>
      <c r="AH337" s="3"/>
      <c r="AI337" s="3"/>
      <c r="AL337" s="3"/>
      <c r="AM337" s="3"/>
    </row>
    <row r="338" spans="3:39" s="2" customFormat="1" x14ac:dyDescent="0.3">
      <c r="C338" s="1"/>
      <c r="AB338" s="12"/>
      <c r="AH338" s="3"/>
      <c r="AI338" s="3"/>
      <c r="AL338" s="3"/>
      <c r="AM338" s="3"/>
    </row>
    <row r="339" spans="3:39" s="2" customFormat="1" x14ac:dyDescent="0.3">
      <c r="C339" s="1"/>
      <c r="AB339" s="12"/>
      <c r="AH339" s="3"/>
      <c r="AI339" s="3"/>
      <c r="AL339" s="3"/>
      <c r="AM339" s="3"/>
    </row>
    <row r="340" spans="3:39" s="2" customFormat="1" x14ac:dyDescent="0.3">
      <c r="C340" s="1"/>
      <c r="AB340" s="12"/>
      <c r="AH340" s="3"/>
      <c r="AI340" s="3"/>
      <c r="AL340" s="3"/>
      <c r="AM340" s="3"/>
    </row>
    <row r="341" spans="3:39" s="2" customFormat="1" x14ac:dyDescent="0.3">
      <c r="C341" s="1"/>
      <c r="AB341" s="12"/>
      <c r="AH341" s="3"/>
      <c r="AI341" s="3"/>
      <c r="AL341" s="3"/>
      <c r="AM341" s="3"/>
    </row>
    <row r="342" spans="3:39" s="2" customFormat="1" x14ac:dyDescent="0.3">
      <c r="C342" s="1"/>
      <c r="AB342" s="12"/>
      <c r="AH342" s="3"/>
      <c r="AI342" s="3"/>
      <c r="AL342" s="3"/>
      <c r="AM342" s="3"/>
    </row>
    <row r="343" spans="3:39" s="2" customFormat="1" x14ac:dyDescent="0.3">
      <c r="C343" s="1"/>
      <c r="AB343" s="12"/>
      <c r="AH343" s="3"/>
      <c r="AI343" s="3"/>
      <c r="AL343" s="3"/>
      <c r="AM343" s="3"/>
    </row>
    <row r="344" spans="3:39" s="2" customFormat="1" x14ac:dyDescent="0.3">
      <c r="C344" s="1"/>
      <c r="AB344" s="12"/>
      <c r="AH344" s="3"/>
      <c r="AI344" s="3"/>
      <c r="AL344" s="3"/>
      <c r="AM344" s="3"/>
    </row>
    <row r="345" spans="3:39" s="2" customFormat="1" x14ac:dyDescent="0.3">
      <c r="C345" s="1"/>
      <c r="AB345" s="12"/>
      <c r="AH345" s="3"/>
      <c r="AI345" s="3"/>
      <c r="AL345" s="3"/>
      <c r="AM345" s="3"/>
    </row>
    <row r="346" spans="3:39" s="2" customFormat="1" x14ac:dyDescent="0.3">
      <c r="C346" s="1"/>
      <c r="AB346" s="12"/>
      <c r="AH346" s="3"/>
      <c r="AI346" s="3"/>
      <c r="AL346" s="3"/>
      <c r="AM346" s="3"/>
    </row>
    <row r="347" spans="3:39" s="2" customFormat="1" x14ac:dyDescent="0.3">
      <c r="C347" s="1"/>
      <c r="AB347" s="12"/>
      <c r="AH347" s="3"/>
      <c r="AI347" s="3"/>
      <c r="AL347" s="3"/>
      <c r="AM347" s="3"/>
    </row>
    <row r="348" spans="3:39" s="2" customFormat="1" x14ac:dyDescent="0.3">
      <c r="C348" s="1"/>
      <c r="AB348" s="12"/>
      <c r="AH348" s="3"/>
      <c r="AI348" s="3"/>
      <c r="AL348" s="3"/>
      <c r="AM348" s="3"/>
    </row>
    <row r="349" spans="3:39" s="2" customFormat="1" x14ac:dyDescent="0.3">
      <c r="C349" s="1"/>
      <c r="AB349" s="12"/>
      <c r="AH349" s="3"/>
      <c r="AI349" s="3"/>
      <c r="AL349" s="3"/>
      <c r="AM349" s="3"/>
    </row>
    <row r="350" spans="3:39" s="2" customFormat="1" x14ac:dyDescent="0.3">
      <c r="C350" s="1"/>
      <c r="AB350" s="12"/>
      <c r="AH350" s="3"/>
      <c r="AI350" s="3"/>
      <c r="AL350" s="3"/>
      <c r="AM350" s="3"/>
    </row>
    <row r="351" spans="3:39" s="2" customFormat="1" x14ac:dyDescent="0.3">
      <c r="C351" s="1"/>
      <c r="AB351" s="12"/>
      <c r="AH351" s="3"/>
      <c r="AI351" s="3"/>
      <c r="AL351" s="3"/>
      <c r="AM351" s="3"/>
    </row>
    <row r="352" spans="3:39" s="2" customFormat="1" x14ac:dyDescent="0.3">
      <c r="C352" s="1"/>
      <c r="AB352" s="12"/>
      <c r="AH352" s="3"/>
      <c r="AI352" s="3"/>
      <c r="AL352" s="3"/>
      <c r="AM352" s="3"/>
    </row>
    <row r="353" spans="3:39" s="2" customFormat="1" x14ac:dyDescent="0.3">
      <c r="C353" s="1"/>
      <c r="AB353" s="12"/>
      <c r="AH353" s="3"/>
      <c r="AI353" s="3"/>
      <c r="AL353" s="3"/>
      <c r="AM353" s="3"/>
    </row>
    <row r="354" spans="3:39" s="2" customFormat="1" x14ac:dyDescent="0.3">
      <c r="C354" s="1"/>
      <c r="AB354" s="12"/>
      <c r="AH354" s="3"/>
      <c r="AI354" s="3"/>
      <c r="AL354" s="3"/>
      <c r="AM354" s="3"/>
    </row>
    <row r="355" spans="3:39" s="2" customFormat="1" x14ac:dyDescent="0.3">
      <c r="C355" s="1"/>
      <c r="AB355" s="12"/>
      <c r="AH355" s="3"/>
      <c r="AI355" s="3"/>
      <c r="AL355" s="3"/>
      <c r="AM355" s="3"/>
    </row>
    <row r="356" spans="3:39" s="2" customFormat="1" x14ac:dyDescent="0.3">
      <c r="C356" s="1"/>
      <c r="AB356" s="12"/>
      <c r="AH356" s="3"/>
      <c r="AI356" s="3"/>
      <c r="AL356" s="3"/>
      <c r="AM356" s="3"/>
    </row>
    <row r="357" spans="3:39" s="2" customFormat="1" x14ac:dyDescent="0.3">
      <c r="C357" s="1"/>
      <c r="AB357" s="12"/>
      <c r="AH357" s="3"/>
      <c r="AI357" s="3"/>
      <c r="AL357" s="3"/>
      <c r="AM357" s="3"/>
    </row>
    <row r="358" spans="3:39" s="2" customFormat="1" x14ac:dyDescent="0.3">
      <c r="C358" s="1"/>
      <c r="AB358" s="12"/>
      <c r="AH358" s="3"/>
      <c r="AI358" s="3"/>
      <c r="AL358" s="3"/>
      <c r="AM358" s="3"/>
    </row>
    <row r="359" spans="3:39" s="2" customFormat="1" x14ac:dyDescent="0.3">
      <c r="C359" s="1"/>
      <c r="AB359" s="12"/>
      <c r="AH359" s="3"/>
      <c r="AI359" s="3"/>
      <c r="AL359" s="3"/>
      <c r="AM359" s="3"/>
    </row>
    <row r="360" spans="3:39" s="2" customFormat="1" x14ac:dyDescent="0.3">
      <c r="C360" s="1"/>
      <c r="AB360" s="12"/>
      <c r="AH360" s="3"/>
      <c r="AI360" s="3"/>
      <c r="AL360" s="3"/>
      <c r="AM360" s="3"/>
    </row>
    <row r="361" spans="3:39" s="2" customFormat="1" x14ac:dyDescent="0.3">
      <c r="C361" s="1"/>
      <c r="AB361" s="12"/>
      <c r="AH361" s="3"/>
      <c r="AI361" s="3"/>
      <c r="AL361" s="3"/>
      <c r="AM361" s="3"/>
    </row>
    <row r="362" spans="3:39" s="2" customFormat="1" x14ac:dyDescent="0.3">
      <c r="C362" s="1"/>
      <c r="AB362" s="12"/>
      <c r="AH362" s="3"/>
      <c r="AI362" s="3"/>
      <c r="AL362" s="3"/>
      <c r="AM362" s="3"/>
    </row>
    <row r="363" spans="3:39" s="2" customFormat="1" x14ac:dyDescent="0.3">
      <c r="C363" s="1"/>
      <c r="AB363" s="12"/>
      <c r="AH363" s="3"/>
      <c r="AI363" s="3"/>
      <c r="AL363" s="3"/>
      <c r="AM363" s="3"/>
    </row>
    <row r="364" spans="3:39" s="2" customFormat="1" x14ac:dyDescent="0.3">
      <c r="C364" s="1"/>
      <c r="AB364" s="12"/>
      <c r="AH364" s="3"/>
      <c r="AI364" s="3"/>
      <c r="AL364" s="3"/>
      <c r="AM364" s="3"/>
    </row>
    <row r="365" spans="3:39" s="2" customFormat="1" x14ac:dyDescent="0.3">
      <c r="C365" s="1"/>
      <c r="AB365" s="12"/>
      <c r="AH365" s="3"/>
      <c r="AI365" s="3"/>
      <c r="AL365" s="3"/>
      <c r="AM365" s="3"/>
    </row>
    <row r="366" spans="3:39" s="2" customFormat="1" x14ac:dyDescent="0.3">
      <c r="C366" s="1"/>
      <c r="AB366" s="12"/>
      <c r="AH366" s="3"/>
      <c r="AI366" s="3"/>
      <c r="AL366" s="3"/>
      <c r="AM366" s="3"/>
    </row>
    <row r="367" spans="3:39" s="2" customFormat="1" x14ac:dyDescent="0.3">
      <c r="C367" s="1"/>
      <c r="AB367" s="12"/>
      <c r="AH367" s="3"/>
      <c r="AI367" s="3"/>
      <c r="AL367" s="3"/>
      <c r="AM367" s="3"/>
    </row>
    <row r="368" spans="3:39" s="2" customFormat="1" x14ac:dyDescent="0.3">
      <c r="C368" s="1"/>
      <c r="AB368" s="12"/>
      <c r="AH368" s="3"/>
      <c r="AI368" s="3"/>
      <c r="AL368" s="3"/>
      <c r="AM368" s="3"/>
    </row>
    <row r="369" spans="3:39" s="2" customFormat="1" x14ac:dyDescent="0.3">
      <c r="C369" s="1"/>
      <c r="AB369" s="12"/>
      <c r="AH369" s="3"/>
      <c r="AI369" s="3"/>
      <c r="AL369" s="3"/>
      <c r="AM369" s="3"/>
    </row>
    <row r="370" spans="3:39" s="2" customFormat="1" x14ac:dyDescent="0.3">
      <c r="C370" s="1"/>
      <c r="AB370" s="12"/>
      <c r="AH370" s="3"/>
      <c r="AI370" s="3"/>
      <c r="AL370" s="3"/>
      <c r="AM370" s="3"/>
    </row>
    <row r="371" spans="3:39" s="2" customFormat="1" x14ac:dyDescent="0.3">
      <c r="C371" s="1"/>
      <c r="AB371" s="12"/>
      <c r="AH371" s="3"/>
      <c r="AI371" s="3"/>
      <c r="AL371" s="3"/>
      <c r="AM371" s="3"/>
    </row>
    <row r="372" spans="3:39" s="2" customFormat="1" x14ac:dyDescent="0.3">
      <c r="C372" s="1"/>
      <c r="AB372" s="12"/>
      <c r="AH372" s="3"/>
      <c r="AI372" s="3"/>
      <c r="AL372" s="3"/>
      <c r="AM372" s="3"/>
    </row>
    <row r="373" spans="3:39" s="2" customFormat="1" x14ac:dyDescent="0.3">
      <c r="C373" s="1"/>
      <c r="AB373" s="12"/>
      <c r="AH373" s="3"/>
      <c r="AI373" s="3"/>
      <c r="AL373" s="3"/>
      <c r="AM373" s="3"/>
    </row>
    <row r="374" spans="3:39" s="2" customFormat="1" x14ac:dyDescent="0.3">
      <c r="C374" s="1"/>
      <c r="AB374" s="12"/>
      <c r="AH374" s="3"/>
      <c r="AI374" s="3"/>
      <c r="AL374" s="3"/>
      <c r="AM374" s="3"/>
    </row>
    <row r="375" spans="3:39" s="2" customFormat="1" x14ac:dyDescent="0.3">
      <c r="C375" s="1"/>
      <c r="AB375" s="12"/>
      <c r="AH375" s="3"/>
      <c r="AI375" s="3"/>
      <c r="AL375" s="3"/>
      <c r="AM375" s="3"/>
    </row>
    <row r="376" spans="3:39" s="2" customFormat="1" x14ac:dyDescent="0.3">
      <c r="C376" s="1"/>
      <c r="AB376" s="12"/>
      <c r="AH376" s="3"/>
      <c r="AI376" s="3"/>
      <c r="AL376" s="3"/>
      <c r="AM376" s="3"/>
    </row>
    <row r="377" spans="3:39" s="2" customFormat="1" x14ac:dyDescent="0.3">
      <c r="C377" s="1"/>
      <c r="AB377" s="12"/>
      <c r="AH377" s="3"/>
      <c r="AI377" s="3"/>
      <c r="AL377" s="3"/>
      <c r="AM377" s="3"/>
    </row>
    <row r="378" spans="3:39" s="2" customFormat="1" x14ac:dyDescent="0.3">
      <c r="C378" s="1"/>
      <c r="AB378" s="12"/>
      <c r="AH378" s="3"/>
      <c r="AI378" s="3"/>
      <c r="AL378" s="3"/>
      <c r="AM378" s="3"/>
    </row>
    <row r="379" spans="3:39" s="2" customFormat="1" x14ac:dyDescent="0.3">
      <c r="C379" s="1"/>
      <c r="AB379" s="12"/>
      <c r="AH379" s="3"/>
      <c r="AI379" s="3"/>
      <c r="AL379" s="3"/>
      <c r="AM379" s="3"/>
    </row>
    <row r="380" spans="3:39" s="2" customFormat="1" x14ac:dyDescent="0.3">
      <c r="C380" s="1"/>
      <c r="AB380" s="12"/>
      <c r="AH380" s="3"/>
      <c r="AI380" s="3"/>
      <c r="AL380" s="3"/>
      <c r="AM380" s="3"/>
    </row>
    <row r="381" spans="3:39" s="2" customFormat="1" x14ac:dyDescent="0.3">
      <c r="C381" s="1"/>
      <c r="AB381" s="12"/>
      <c r="AH381" s="3"/>
      <c r="AI381" s="3"/>
      <c r="AL381" s="3"/>
      <c r="AM381" s="3"/>
    </row>
    <row r="382" spans="3:39" s="2" customFormat="1" x14ac:dyDescent="0.3">
      <c r="C382" s="1"/>
      <c r="AB382" s="12"/>
      <c r="AH382" s="3"/>
      <c r="AI382" s="3"/>
      <c r="AL382" s="3"/>
      <c r="AM382" s="3"/>
    </row>
    <row r="383" spans="3:39" s="2" customFormat="1" x14ac:dyDescent="0.3">
      <c r="C383" s="1"/>
      <c r="AB383" s="12"/>
      <c r="AH383" s="3"/>
      <c r="AI383" s="3"/>
      <c r="AL383" s="3"/>
      <c r="AM383" s="3"/>
    </row>
    <row r="384" spans="3:39" s="2" customFormat="1" x14ac:dyDescent="0.3">
      <c r="C384" s="1"/>
      <c r="AB384" s="12"/>
      <c r="AH384" s="3"/>
      <c r="AI384" s="3"/>
      <c r="AL384" s="3"/>
      <c r="AM384" s="3"/>
    </row>
    <row r="385" spans="3:39" s="2" customFormat="1" x14ac:dyDescent="0.3">
      <c r="C385" s="1"/>
      <c r="AB385" s="12"/>
      <c r="AH385" s="3"/>
      <c r="AI385" s="3"/>
      <c r="AL385" s="3"/>
      <c r="AM385" s="3"/>
    </row>
    <row r="386" spans="3:39" s="2" customFormat="1" x14ac:dyDescent="0.3">
      <c r="C386" s="1"/>
      <c r="AB386" s="12"/>
      <c r="AH386" s="3"/>
      <c r="AI386" s="3"/>
      <c r="AL386" s="3"/>
      <c r="AM386" s="3"/>
    </row>
    <row r="387" spans="3:39" s="2" customFormat="1" x14ac:dyDescent="0.3">
      <c r="C387" s="1"/>
      <c r="AB387" s="12"/>
      <c r="AH387" s="3"/>
      <c r="AI387" s="3"/>
      <c r="AL387" s="3"/>
      <c r="AM387" s="3"/>
    </row>
    <row r="388" spans="3:39" s="2" customFormat="1" x14ac:dyDescent="0.3">
      <c r="C388" s="1"/>
      <c r="AB388" s="12"/>
      <c r="AH388" s="3"/>
      <c r="AI388" s="3"/>
      <c r="AL388" s="3"/>
      <c r="AM388" s="3"/>
    </row>
    <row r="389" spans="3:39" s="2" customFormat="1" x14ac:dyDescent="0.3">
      <c r="C389" s="1"/>
      <c r="AB389" s="12"/>
      <c r="AH389" s="3"/>
      <c r="AI389" s="3"/>
      <c r="AL389" s="3"/>
      <c r="AM389" s="3"/>
    </row>
    <row r="390" spans="3:39" s="2" customFormat="1" x14ac:dyDescent="0.3">
      <c r="C390" s="1"/>
      <c r="AB390" s="12"/>
      <c r="AH390" s="3"/>
      <c r="AI390" s="3"/>
      <c r="AL390" s="3"/>
      <c r="AM390" s="3"/>
    </row>
    <row r="391" spans="3:39" s="2" customFormat="1" x14ac:dyDescent="0.3">
      <c r="C391" s="1"/>
      <c r="AB391" s="12"/>
      <c r="AH391" s="3"/>
      <c r="AI391" s="3"/>
      <c r="AL391" s="3"/>
      <c r="AM391" s="3"/>
    </row>
    <row r="392" spans="3:39" s="2" customFormat="1" x14ac:dyDescent="0.3">
      <c r="C392" s="1"/>
      <c r="AB392" s="12"/>
      <c r="AH392" s="3"/>
      <c r="AI392" s="3"/>
      <c r="AL392" s="3"/>
      <c r="AM392" s="3"/>
    </row>
    <row r="393" spans="3:39" s="2" customFormat="1" x14ac:dyDescent="0.3">
      <c r="C393" s="1"/>
      <c r="AB393" s="12"/>
      <c r="AH393" s="3"/>
      <c r="AI393" s="3"/>
      <c r="AL393" s="3"/>
      <c r="AM393" s="3"/>
    </row>
    <row r="394" spans="3:39" s="2" customFormat="1" x14ac:dyDescent="0.3">
      <c r="C394" s="1"/>
      <c r="AB394" s="12"/>
      <c r="AH394" s="3"/>
      <c r="AI394" s="3"/>
      <c r="AL394" s="3"/>
      <c r="AM394" s="3"/>
    </row>
    <row r="395" spans="3:39" s="2" customFormat="1" x14ac:dyDescent="0.3">
      <c r="C395" s="1"/>
      <c r="AB395" s="12"/>
      <c r="AH395" s="3"/>
      <c r="AI395" s="3"/>
      <c r="AL395" s="3"/>
      <c r="AM395" s="3"/>
    </row>
    <row r="396" spans="3:39" s="2" customFormat="1" x14ac:dyDescent="0.3">
      <c r="C396" s="1"/>
      <c r="AB396" s="12"/>
      <c r="AH396" s="3"/>
      <c r="AI396" s="3"/>
      <c r="AL396" s="3"/>
      <c r="AM396" s="3"/>
    </row>
    <row r="397" spans="3:39" s="2" customFormat="1" x14ac:dyDescent="0.3">
      <c r="C397" s="1"/>
      <c r="AB397" s="12"/>
      <c r="AH397" s="3"/>
      <c r="AI397" s="3"/>
      <c r="AL397" s="3"/>
      <c r="AM397" s="3"/>
    </row>
    <row r="398" spans="3:39" s="2" customFormat="1" x14ac:dyDescent="0.3">
      <c r="C398" s="1"/>
      <c r="AB398" s="12"/>
      <c r="AH398" s="3"/>
      <c r="AI398" s="3"/>
      <c r="AL398" s="3"/>
      <c r="AM398" s="3"/>
    </row>
    <row r="399" spans="3:39" s="2" customFormat="1" x14ac:dyDescent="0.3">
      <c r="C399" s="1"/>
      <c r="AB399" s="12"/>
      <c r="AH399" s="3"/>
      <c r="AI399" s="3"/>
      <c r="AL399" s="3"/>
      <c r="AM399" s="3"/>
    </row>
    <row r="400" spans="3:39" s="2" customFormat="1" x14ac:dyDescent="0.3">
      <c r="C400" s="1"/>
      <c r="AB400" s="12"/>
      <c r="AH400" s="3"/>
      <c r="AI400" s="3"/>
      <c r="AL400" s="3"/>
      <c r="AM400" s="3"/>
    </row>
    <row r="401" spans="3:39" s="2" customFormat="1" x14ac:dyDescent="0.3">
      <c r="C401" s="1"/>
      <c r="AB401" s="12"/>
      <c r="AH401" s="3"/>
      <c r="AI401" s="3"/>
      <c r="AL401" s="3"/>
      <c r="AM401" s="3"/>
    </row>
    <row r="402" spans="3:39" s="2" customFormat="1" x14ac:dyDescent="0.3">
      <c r="C402" s="1"/>
      <c r="AB402" s="12"/>
      <c r="AH402" s="3"/>
      <c r="AI402" s="3"/>
      <c r="AL402" s="3"/>
      <c r="AM402" s="3"/>
    </row>
    <row r="403" spans="3:39" s="2" customFormat="1" x14ac:dyDescent="0.3">
      <c r="C403" s="1"/>
      <c r="AB403" s="12"/>
      <c r="AH403" s="3"/>
      <c r="AI403" s="3"/>
      <c r="AL403" s="3"/>
      <c r="AM403" s="3"/>
    </row>
    <row r="404" spans="3:39" s="2" customFormat="1" x14ac:dyDescent="0.3">
      <c r="C404" s="1"/>
      <c r="AB404" s="12"/>
      <c r="AH404" s="3"/>
      <c r="AI404" s="3"/>
      <c r="AL404" s="3"/>
      <c r="AM404" s="3"/>
    </row>
    <row r="405" spans="3:39" s="2" customFormat="1" x14ac:dyDescent="0.3">
      <c r="C405" s="1"/>
      <c r="AB405" s="12"/>
      <c r="AH405" s="3"/>
      <c r="AI405" s="3"/>
      <c r="AL405" s="3"/>
      <c r="AM405" s="3"/>
    </row>
    <row r="406" spans="3:39" s="2" customFormat="1" x14ac:dyDescent="0.3">
      <c r="C406" s="1"/>
      <c r="AB406" s="12"/>
      <c r="AH406" s="3"/>
      <c r="AI406" s="3"/>
      <c r="AL406" s="3"/>
      <c r="AM406" s="3"/>
    </row>
    <row r="407" spans="3:39" s="2" customFormat="1" x14ac:dyDescent="0.3">
      <c r="C407" s="1"/>
      <c r="AB407" s="12"/>
      <c r="AH407" s="3"/>
      <c r="AI407" s="3"/>
      <c r="AL407" s="3"/>
      <c r="AM407" s="3"/>
    </row>
    <row r="408" spans="3:39" s="2" customFormat="1" x14ac:dyDescent="0.3">
      <c r="C408" s="1"/>
      <c r="AB408" s="12"/>
      <c r="AH408" s="3"/>
      <c r="AI408" s="3"/>
      <c r="AL408" s="3"/>
      <c r="AM408" s="3"/>
    </row>
    <row r="409" spans="3:39" s="2" customFormat="1" x14ac:dyDescent="0.3">
      <c r="C409" s="1"/>
      <c r="AB409" s="12"/>
      <c r="AH409" s="3"/>
      <c r="AI409" s="3"/>
      <c r="AL409" s="3"/>
      <c r="AM409" s="3"/>
    </row>
    <row r="410" spans="3:39" s="2" customFormat="1" x14ac:dyDescent="0.3">
      <c r="C410" s="1"/>
      <c r="AB410" s="12"/>
      <c r="AH410" s="3"/>
      <c r="AI410" s="3"/>
      <c r="AL410" s="3"/>
      <c r="AM410" s="3"/>
    </row>
    <row r="411" spans="3:39" s="2" customFormat="1" x14ac:dyDescent="0.3">
      <c r="C411" s="1"/>
      <c r="AB411" s="12"/>
      <c r="AH411" s="3"/>
      <c r="AI411" s="3"/>
      <c r="AL411" s="3"/>
      <c r="AM411" s="3"/>
    </row>
    <row r="412" spans="3:39" s="2" customFormat="1" x14ac:dyDescent="0.3">
      <c r="C412" s="1"/>
      <c r="AB412" s="12"/>
      <c r="AH412" s="3"/>
      <c r="AI412" s="3"/>
      <c r="AL412" s="3"/>
      <c r="AM412" s="3"/>
    </row>
    <row r="413" spans="3:39" s="2" customFormat="1" x14ac:dyDescent="0.3">
      <c r="C413" s="1"/>
      <c r="AB413" s="12"/>
      <c r="AH413" s="3"/>
      <c r="AI413" s="3"/>
      <c r="AL413" s="3"/>
      <c r="AM413" s="3"/>
    </row>
    <row r="414" spans="3:39" s="2" customFormat="1" x14ac:dyDescent="0.3">
      <c r="C414" s="1"/>
      <c r="AB414" s="12"/>
      <c r="AH414" s="3"/>
      <c r="AI414" s="3"/>
      <c r="AL414" s="3"/>
      <c r="AM414" s="3"/>
    </row>
    <row r="415" spans="3:39" s="2" customFormat="1" x14ac:dyDescent="0.3">
      <c r="C415" s="1"/>
      <c r="AB415" s="12"/>
      <c r="AH415" s="3"/>
      <c r="AI415" s="3"/>
      <c r="AL415" s="3"/>
      <c r="AM415" s="3"/>
    </row>
    <row r="416" spans="3:39" s="2" customFormat="1" x14ac:dyDescent="0.3">
      <c r="C416" s="1"/>
      <c r="AB416" s="12"/>
      <c r="AH416" s="3"/>
      <c r="AI416" s="3"/>
      <c r="AL416" s="3"/>
      <c r="AM416" s="3"/>
    </row>
    <row r="417" spans="3:39" s="2" customFormat="1" x14ac:dyDescent="0.3">
      <c r="C417" s="1"/>
      <c r="AB417" s="12"/>
      <c r="AH417" s="3"/>
      <c r="AI417" s="3"/>
      <c r="AL417" s="3"/>
      <c r="AM417" s="3"/>
    </row>
    <row r="418" spans="3:39" s="2" customFormat="1" x14ac:dyDescent="0.3">
      <c r="C418" s="1"/>
      <c r="AB418" s="12"/>
      <c r="AH418" s="3"/>
      <c r="AI418" s="3"/>
      <c r="AL418" s="3"/>
      <c r="AM418" s="3"/>
    </row>
    <row r="419" spans="3:39" s="2" customFormat="1" x14ac:dyDescent="0.3">
      <c r="C419" s="1"/>
      <c r="AB419" s="12"/>
      <c r="AH419" s="3"/>
      <c r="AI419" s="3"/>
      <c r="AL419" s="3"/>
      <c r="AM419" s="3"/>
    </row>
    <row r="420" spans="3:39" s="2" customFormat="1" x14ac:dyDescent="0.3">
      <c r="C420" s="1"/>
      <c r="AB420" s="12"/>
      <c r="AH420" s="3"/>
      <c r="AI420" s="3"/>
      <c r="AL420" s="3"/>
      <c r="AM420" s="3"/>
    </row>
    <row r="421" spans="3:39" s="2" customFormat="1" x14ac:dyDescent="0.3">
      <c r="C421" s="1"/>
      <c r="AB421" s="12"/>
      <c r="AH421" s="3"/>
      <c r="AI421" s="3"/>
      <c r="AL421" s="3"/>
      <c r="AM421" s="3"/>
    </row>
    <row r="422" spans="3:39" s="2" customFormat="1" x14ac:dyDescent="0.3">
      <c r="C422" s="1"/>
      <c r="AB422" s="12"/>
      <c r="AH422" s="3"/>
      <c r="AI422" s="3"/>
      <c r="AL422" s="3"/>
      <c r="AM422" s="3"/>
    </row>
    <row r="423" spans="3:39" s="2" customFormat="1" x14ac:dyDescent="0.3">
      <c r="C423" s="1"/>
      <c r="AB423" s="12"/>
      <c r="AH423" s="3"/>
      <c r="AI423" s="3"/>
      <c r="AL423" s="3"/>
      <c r="AM423" s="3"/>
    </row>
    <row r="424" spans="3:39" s="2" customFormat="1" x14ac:dyDescent="0.3">
      <c r="C424" s="1"/>
      <c r="AB424" s="12"/>
      <c r="AH424" s="3"/>
      <c r="AI424" s="3"/>
      <c r="AL424" s="3"/>
      <c r="AM424" s="3"/>
    </row>
    <row r="425" spans="3:39" s="2" customFormat="1" x14ac:dyDescent="0.3">
      <c r="C425" s="1"/>
      <c r="AB425" s="12"/>
      <c r="AH425" s="3"/>
      <c r="AI425" s="3"/>
      <c r="AL425" s="3"/>
      <c r="AM425" s="3"/>
    </row>
    <row r="426" spans="3:39" s="2" customFormat="1" x14ac:dyDescent="0.3">
      <c r="C426" s="1"/>
      <c r="AB426" s="12"/>
      <c r="AH426" s="3"/>
      <c r="AI426" s="3"/>
      <c r="AL426" s="3"/>
      <c r="AM426" s="3"/>
    </row>
    <row r="427" spans="3:39" s="2" customFormat="1" x14ac:dyDescent="0.3">
      <c r="C427" s="1"/>
      <c r="AB427" s="12"/>
      <c r="AH427" s="3"/>
      <c r="AI427" s="3"/>
      <c r="AL427" s="3"/>
      <c r="AM427" s="3"/>
    </row>
    <row r="428" spans="3:39" s="2" customFormat="1" x14ac:dyDescent="0.3">
      <c r="C428" s="1"/>
      <c r="AB428" s="12"/>
      <c r="AH428" s="3"/>
      <c r="AI428" s="3"/>
      <c r="AL428" s="3"/>
      <c r="AM428" s="3"/>
    </row>
    <row r="429" spans="3:39" s="2" customFormat="1" x14ac:dyDescent="0.3">
      <c r="C429" s="1"/>
      <c r="AB429" s="12"/>
      <c r="AH429" s="3"/>
      <c r="AI429" s="3"/>
      <c r="AL429" s="3"/>
      <c r="AM429" s="3"/>
    </row>
    <row r="430" spans="3:39" s="2" customFormat="1" x14ac:dyDescent="0.3">
      <c r="C430" s="1"/>
      <c r="AB430" s="12"/>
      <c r="AH430" s="3"/>
      <c r="AI430" s="3"/>
      <c r="AL430" s="3"/>
      <c r="AM430" s="3"/>
    </row>
    <row r="431" spans="3:39" s="2" customFormat="1" x14ac:dyDescent="0.3">
      <c r="C431" s="1"/>
      <c r="AB431" s="12"/>
      <c r="AH431" s="3"/>
      <c r="AI431" s="3"/>
      <c r="AL431" s="3"/>
      <c r="AM431" s="3"/>
    </row>
    <row r="432" spans="3:39" s="2" customFormat="1" x14ac:dyDescent="0.3">
      <c r="C432" s="1"/>
      <c r="AB432" s="12"/>
      <c r="AH432" s="3"/>
      <c r="AI432" s="3"/>
      <c r="AL432" s="3"/>
      <c r="AM432" s="3"/>
    </row>
    <row r="433" spans="3:39" s="2" customFormat="1" x14ac:dyDescent="0.3">
      <c r="C433" s="1"/>
      <c r="AB433" s="12"/>
      <c r="AH433" s="3"/>
      <c r="AI433" s="3"/>
      <c r="AL433" s="3"/>
      <c r="AM433" s="3"/>
    </row>
    <row r="434" spans="3:39" s="2" customFormat="1" x14ac:dyDescent="0.3">
      <c r="C434" s="1"/>
      <c r="AB434" s="12"/>
      <c r="AH434" s="3"/>
      <c r="AI434" s="3"/>
      <c r="AL434" s="3"/>
      <c r="AM434" s="3"/>
    </row>
    <row r="435" spans="3:39" s="2" customFormat="1" x14ac:dyDescent="0.3">
      <c r="C435" s="1"/>
      <c r="AB435" s="12"/>
      <c r="AH435" s="3"/>
      <c r="AI435" s="3"/>
      <c r="AL435" s="3"/>
      <c r="AM435" s="3"/>
    </row>
    <row r="436" spans="3:39" s="2" customFormat="1" x14ac:dyDescent="0.3">
      <c r="C436" s="1"/>
      <c r="AB436" s="12"/>
      <c r="AH436" s="3"/>
      <c r="AI436" s="3"/>
      <c r="AL436" s="3"/>
      <c r="AM436" s="3"/>
    </row>
    <row r="437" spans="3:39" s="2" customFormat="1" x14ac:dyDescent="0.3">
      <c r="C437" s="1"/>
      <c r="AB437" s="12"/>
      <c r="AH437" s="3"/>
      <c r="AI437" s="3"/>
      <c r="AL437" s="3"/>
      <c r="AM437" s="3"/>
    </row>
    <row r="438" spans="3:39" s="2" customFormat="1" x14ac:dyDescent="0.3">
      <c r="C438" s="1"/>
      <c r="AB438" s="12"/>
      <c r="AH438" s="3"/>
      <c r="AI438" s="3"/>
      <c r="AL438" s="3"/>
      <c r="AM438" s="3"/>
    </row>
    <row r="439" spans="3:39" s="2" customFormat="1" x14ac:dyDescent="0.3">
      <c r="C439" s="1"/>
      <c r="AB439" s="12"/>
      <c r="AH439" s="3"/>
      <c r="AI439" s="3"/>
      <c r="AL439" s="3"/>
      <c r="AM439" s="3"/>
    </row>
    <row r="440" spans="3:39" s="2" customFormat="1" x14ac:dyDescent="0.3">
      <c r="C440" s="1"/>
      <c r="AB440" s="12"/>
      <c r="AH440" s="3"/>
      <c r="AI440" s="3"/>
      <c r="AL440" s="3"/>
      <c r="AM440" s="3"/>
    </row>
    <row r="441" spans="3:39" s="2" customFormat="1" x14ac:dyDescent="0.3">
      <c r="C441" s="1"/>
      <c r="AB441" s="12"/>
      <c r="AH441" s="3"/>
      <c r="AI441" s="3"/>
      <c r="AL441" s="3"/>
      <c r="AM441" s="3"/>
    </row>
    <row r="442" spans="3:39" s="2" customFormat="1" x14ac:dyDescent="0.3">
      <c r="C442" s="1"/>
      <c r="AB442" s="12"/>
      <c r="AH442" s="3"/>
      <c r="AI442" s="3"/>
      <c r="AL442" s="3"/>
      <c r="AM442" s="3"/>
    </row>
    <row r="443" spans="3:39" s="2" customFormat="1" x14ac:dyDescent="0.3">
      <c r="C443" s="1"/>
      <c r="AB443" s="12"/>
      <c r="AH443" s="3"/>
      <c r="AI443" s="3"/>
      <c r="AL443" s="3"/>
      <c r="AM443" s="3"/>
    </row>
    <row r="444" spans="3:39" s="2" customFormat="1" x14ac:dyDescent="0.3">
      <c r="C444" s="1"/>
      <c r="AB444" s="12"/>
      <c r="AH444" s="3"/>
      <c r="AI444" s="3"/>
      <c r="AL444" s="3"/>
      <c r="AM444" s="3"/>
    </row>
    <row r="445" spans="3:39" s="2" customFormat="1" x14ac:dyDescent="0.3">
      <c r="C445" s="1"/>
      <c r="AB445" s="12"/>
      <c r="AH445" s="3"/>
      <c r="AI445" s="3"/>
      <c r="AL445" s="3"/>
      <c r="AM445" s="3"/>
    </row>
    <row r="446" spans="3:39" s="2" customFormat="1" x14ac:dyDescent="0.3">
      <c r="C446" s="1"/>
      <c r="AB446" s="12"/>
      <c r="AH446" s="3"/>
      <c r="AI446" s="3"/>
      <c r="AL446" s="3"/>
      <c r="AM446" s="3"/>
    </row>
    <row r="447" spans="3:39" s="2" customFormat="1" x14ac:dyDescent="0.3">
      <c r="C447" s="1"/>
      <c r="AB447" s="12"/>
      <c r="AH447" s="3"/>
      <c r="AI447" s="3"/>
      <c r="AL447" s="3"/>
      <c r="AM447" s="3"/>
    </row>
    <row r="448" spans="3:39" s="2" customFormat="1" x14ac:dyDescent="0.3">
      <c r="C448" s="1"/>
      <c r="AB448" s="12"/>
      <c r="AH448" s="3"/>
      <c r="AI448" s="3"/>
      <c r="AL448" s="3"/>
      <c r="AM448" s="3"/>
    </row>
    <row r="449" spans="2:41" s="2" customFormat="1" x14ac:dyDescent="0.3">
      <c r="C449" s="1"/>
      <c r="AB449" s="12"/>
      <c r="AH449" s="3"/>
      <c r="AI449" s="3"/>
      <c r="AL449" s="3"/>
      <c r="AM449" s="3"/>
    </row>
    <row r="450" spans="2:41" s="2" customFormat="1" x14ac:dyDescent="0.3">
      <c r="C450" s="1"/>
      <c r="AB450" s="12"/>
      <c r="AH450" s="3"/>
      <c r="AI450" s="3"/>
      <c r="AL450" s="3"/>
      <c r="AM450" s="3"/>
    </row>
    <row r="451" spans="2:41" x14ac:dyDescent="0.3"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2"/>
      <c r="AC451" s="2"/>
      <c r="AD451" s="2"/>
      <c r="AE451" s="2"/>
      <c r="AF451" s="2"/>
      <c r="AG451" s="2"/>
      <c r="AH451" s="3"/>
      <c r="AI451" s="3"/>
      <c r="AJ451" s="2"/>
      <c r="AK451" s="2"/>
      <c r="AL451" s="3"/>
      <c r="AM451" s="3"/>
      <c r="AN451" s="2"/>
      <c r="AO451" s="2"/>
    </row>
    <row r="452" spans="2:41" x14ac:dyDescent="0.3"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2"/>
      <c r="AC452" s="2"/>
      <c r="AD452" s="2"/>
      <c r="AE452" s="2"/>
      <c r="AF452" s="2"/>
      <c r="AG452" s="2"/>
      <c r="AH452" s="3"/>
      <c r="AI452" s="3"/>
      <c r="AJ452" s="2"/>
      <c r="AK452" s="2"/>
      <c r="AL452" s="3"/>
      <c r="AM452" s="3"/>
      <c r="AN452" s="2"/>
      <c r="AO452" s="2"/>
    </row>
    <row r="453" spans="2:41" x14ac:dyDescent="0.3"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2"/>
      <c r="AC453" s="2"/>
      <c r="AD453" s="2"/>
      <c r="AE453" s="2"/>
      <c r="AF453" s="2"/>
      <c r="AG453" s="2"/>
      <c r="AH453" s="3"/>
      <c r="AI453" s="3"/>
      <c r="AJ453" s="2"/>
      <c r="AK453" s="2"/>
      <c r="AL453" s="3"/>
      <c r="AM453" s="3"/>
      <c r="AN453" s="2"/>
      <c r="AO453" s="2"/>
    </row>
    <row r="454" spans="2:41" x14ac:dyDescent="0.3"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2"/>
      <c r="AC454" s="2"/>
      <c r="AD454" s="2"/>
      <c r="AE454" s="2"/>
      <c r="AF454" s="2"/>
      <c r="AG454" s="2"/>
      <c r="AH454" s="3"/>
      <c r="AI454" s="3"/>
      <c r="AJ454" s="2"/>
      <c r="AK454" s="2"/>
      <c r="AL454" s="3"/>
      <c r="AM454" s="3"/>
      <c r="AN454" s="2"/>
      <c r="AO454" s="2"/>
    </row>
    <row r="455" spans="2:41" x14ac:dyDescent="0.3"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2"/>
      <c r="AC455" s="2"/>
      <c r="AD455" s="2"/>
      <c r="AE455" s="2"/>
      <c r="AF455" s="2"/>
      <c r="AG455" s="2"/>
      <c r="AH455" s="3"/>
      <c r="AI455" s="3"/>
      <c r="AJ455" s="2"/>
      <c r="AK455" s="2"/>
      <c r="AL455" s="3"/>
      <c r="AM455" s="3"/>
      <c r="AN455" s="2"/>
      <c r="AO455" s="2"/>
    </row>
    <row r="456" spans="2:41" x14ac:dyDescent="0.3"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2"/>
      <c r="AC456" s="2"/>
      <c r="AD456" s="2"/>
      <c r="AE456" s="2"/>
      <c r="AF456" s="2"/>
      <c r="AG456" s="2"/>
      <c r="AH456" s="3"/>
      <c r="AI456" s="3"/>
      <c r="AJ456" s="2"/>
      <c r="AK456" s="2"/>
      <c r="AL456" s="3"/>
      <c r="AM456" s="3"/>
      <c r="AN456" s="2"/>
      <c r="AO456" s="2"/>
    </row>
    <row r="457" spans="2:41" x14ac:dyDescent="0.3"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2"/>
      <c r="AC457" s="2"/>
      <c r="AD457" s="2"/>
      <c r="AE457" s="2"/>
      <c r="AF457" s="2"/>
      <c r="AG457" s="2"/>
      <c r="AH457" s="3"/>
      <c r="AI457" s="3"/>
      <c r="AJ457" s="2"/>
      <c r="AK457" s="2"/>
      <c r="AL457" s="3"/>
      <c r="AM457" s="3"/>
      <c r="AN457" s="2"/>
      <c r="AO457" s="2"/>
    </row>
    <row r="458" spans="2:41" x14ac:dyDescent="0.3"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2"/>
      <c r="AC458" s="2"/>
      <c r="AD458" s="2"/>
      <c r="AE458" s="2"/>
      <c r="AF458" s="2"/>
      <c r="AG458" s="2"/>
      <c r="AH458" s="3"/>
      <c r="AI458" s="3"/>
      <c r="AJ458" s="2"/>
      <c r="AK458" s="2"/>
      <c r="AL458" s="3"/>
      <c r="AM458" s="3"/>
      <c r="AN458" s="2"/>
      <c r="AO458" s="2"/>
    </row>
    <row r="459" spans="2:41" x14ac:dyDescent="0.3"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2"/>
      <c r="AC459" s="2"/>
      <c r="AD459" s="2"/>
      <c r="AE459" s="2"/>
      <c r="AF459" s="2"/>
      <c r="AG459" s="2"/>
      <c r="AH459" s="3"/>
      <c r="AI459" s="3"/>
      <c r="AJ459" s="2"/>
      <c r="AK459" s="2"/>
      <c r="AL459" s="3"/>
      <c r="AM459" s="3"/>
      <c r="AN459" s="2"/>
      <c r="AO459" s="2"/>
    </row>
    <row r="460" spans="2:41" x14ac:dyDescent="0.3"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2"/>
      <c r="AC460" s="2"/>
      <c r="AD460" s="2"/>
      <c r="AE460" s="2"/>
      <c r="AF460" s="2"/>
      <c r="AG460" s="2"/>
      <c r="AH460" s="3"/>
      <c r="AI460" s="3"/>
      <c r="AJ460" s="2"/>
      <c r="AK460" s="2"/>
      <c r="AL460" s="3"/>
      <c r="AM460" s="3"/>
      <c r="AN460" s="2"/>
      <c r="AO460" s="2"/>
    </row>
  </sheetData>
  <sheetProtection selectLockedCells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5E6D-6151-4E9A-83C1-D4A08207655D}">
  <dimension ref="A1:AR460"/>
  <sheetViews>
    <sheetView showGridLines="0" tabSelected="1" zoomScaleNormal="100" zoomScaleSheetLayoutView="80" workbookViewId="0">
      <pane ySplit="3" topLeftCell="A4" activePane="bottomLeft" state="frozen"/>
      <selection activeCell="D15" sqref="D15"/>
      <selection pane="bottomLeft" activeCell="AL3" sqref="AL3"/>
    </sheetView>
  </sheetViews>
  <sheetFormatPr defaultRowHeight="18" x14ac:dyDescent="0.3"/>
  <cols>
    <col min="1" max="1" width="3" style="5" bestFit="1" customWidth="1"/>
    <col min="2" max="2" width="6.88671875" style="4" bestFit="1" customWidth="1"/>
    <col min="3" max="3" width="6.109375" style="6" bestFit="1" customWidth="1"/>
    <col min="4" max="4" width="8.77734375" style="4" bestFit="1" customWidth="1"/>
    <col min="5" max="6" width="9.33203125" style="4" hidden="1" customWidth="1"/>
    <col min="7" max="7" width="10.5546875" style="4" hidden="1" customWidth="1"/>
    <col min="8" max="8" width="10.33203125" style="4" hidden="1" customWidth="1"/>
    <col min="9" max="10" width="6.88671875" style="4" hidden="1" customWidth="1"/>
    <col min="11" max="11" width="9" style="4" hidden="1" customWidth="1"/>
    <col min="12" max="12" width="9.6640625" style="4" hidden="1" customWidth="1"/>
    <col min="13" max="13" width="6.88671875" style="4" hidden="1" customWidth="1"/>
    <col min="14" max="14" width="9.109375" style="4" hidden="1" customWidth="1"/>
    <col min="15" max="15" width="11.21875" style="4" hidden="1" customWidth="1"/>
    <col min="16" max="17" width="11.33203125" style="4" hidden="1" customWidth="1"/>
    <col min="18" max="19" width="10.33203125" style="4" hidden="1" customWidth="1"/>
    <col min="20" max="20" width="11.5546875" style="4" hidden="1" customWidth="1"/>
    <col min="21" max="21" width="11.33203125" style="4" hidden="1" customWidth="1"/>
    <col min="22" max="22" width="11.44140625" style="4" hidden="1" customWidth="1"/>
    <col min="23" max="23" width="16.33203125" style="4" hidden="1" customWidth="1"/>
    <col min="24" max="24" width="14.88671875" style="4" hidden="1" customWidth="1"/>
    <col min="25" max="25" width="9.44140625" style="4" hidden="1" customWidth="1"/>
    <col min="26" max="26" width="11.33203125" style="4" hidden="1" customWidth="1"/>
    <col min="27" max="27" width="6.21875" style="5" bestFit="1" customWidth="1"/>
    <col min="28" max="28" width="7.77734375" style="11" bestFit="1" customWidth="1"/>
    <col min="29" max="29" width="11.44140625" style="4" hidden="1" customWidth="1"/>
    <col min="30" max="30" width="6.21875" style="4" bestFit="1" customWidth="1"/>
    <col min="31" max="31" width="4.44140625" style="4" bestFit="1" customWidth="1"/>
    <col min="32" max="32" width="4.44140625" style="4" hidden="1" customWidth="1"/>
    <col min="33" max="33" width="9.44140625" style="4" hidden="1" customWidth="1"/>
    <col min="34" max="34" width="11.5546875" style="7" bestFit="1" customWidth="1"/>
    <col min="35" max="35" width="9" style="7" bestFit="1" customWidth="1"/>
    <col min="36" max="36" width="9.88671875" style="4" bestFit="1" customWidth="1"/>
    <col min="37" max="37" width="7.77734375" style="4" customWidth="1"/>
    <col min="38" max="38" width="11.5546875" style="7" bestFit="1" customWidth="1"/>
    <col min="39" max="39" width="9" style="7" bestFit="1" customWidth="1"/>
    <col min="40" max="40" width="7.109375" style="4" bestFit="1" customWidth="1"/>
    <col min="41" max="41" width="7.77734375" style="4" customWidth="1"/>
    <col min="42" max="42" width="4.6640625" style="4" bestFit="1" customWidth="1"/>
    <col min="43" max="16384" width="8.88671875" style="4"/>
  </cols>
  <sheetData>
    <row r="1" spans="1:44" ht="19.8" x14ac:dyDescent="0.3">
      <c r="B1" s="14"/>
      <c r="C1" s="15" t="s">
        <v>20</v>
      </c>
      <c r="D1" s="16">
        <v>5.8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7"/>
      <c r="AB1" s="18"/>
      <c r="AC1" s="14"/>
      <c r="AD1" s="14"/>
      <c r="AE1" s="14"/>
      <c r="AF1" s="14"/>
      <c r="AG1" s="14"/>
      <c r="AH1" s="19"/>
      <c r="AI1" s="19"/>
      <c r="AJ1" s="14"/>
      <c r="AK1" s="14"/>
      <c r="AL1" s="19"/>
      <c r="AM1" s="19"/>
      <c r="AN1" s="14"/>
      <c r="AO1" s="14"/>
      <c r="AP1" s="14"/>
    </row>
    <row r="2" spans="1:44" ht="20.399999999999999" thickBot="1" x14ac:dyDescent="0.35">
      <c r="B2" s="14"/>
      <c r="C2" s="15" t="s">
        <v>19</v>
      </c>
      <c r="D2" s="16">
        <v>5.4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7"/>
      <c r="AB2" s="18"/>
      <c r="AC2" s="14"/>
      <c r="AD2" s="14"/>
      <c r="AE2" s="14"/>
      <c r="AF2" s="14"/>
      <c r="AG2" s="14"/>
      <c r="AH2" s="19"/>
      <c r="AI2" s="19"/>
      <c r="AJ2" s="14"/>
      <c r="AK2" s="14"/>
      <c r="AL2" s="19"/>
      <c r="AM2" s="19"/>
      <c r="AN2" s="14"/>
      <c r="AO2" s="14"/>
      <c r="AP2" s="14"/>
    </row>
    <row r="3" spans="1:44" s="11" customFormat="1" ht="14.4" x14ac:dyDescent="0.3">
      <c r="A3" s="10" t="s">
        <v>27</v>
      </c>
      <c r="B3" s="21" t="s">
        <v>28</v>
      </c>
      <c r="C3" s="20" t="s">
        <v>26</v>
      </c>
      <c r="D3" s="21" t="s">
        <v>21</v>
      </c>
      <c r="E3" s="21" t="s">
        <v>22</v>
      </c>
      <c r="F3" s="21" t="s">
        <v>23</v>
      </c>
      <c r="G3" s="21" t="s">
        <v>25</v>
      </c>
      <c r="H3" s="21" t="s">
        <v>6</v>
      </c>
      <c r="I3" s="21" t="s">
        <v>0</v>
      </c>
      <c r="J3" s="21" t="s">
        <v>3</v>
      </c>
      <c r="K3" s="21" t="s">
        <v>9</v>
      </c>
      <c r="L3" s="21" t="s">
        <v>10</v>
      </c>
      <c r="M3" s="21" t="s">
        <v>1</v>
      </c>
      <c r="N3" s="21" t="s">
        <v>5</v>
      </c>
      <c r="O3" s="21" t="s">
        <v>4</v>
      </c>
      <c r="P3" s="21" t="s">
        <v>0</v>
      </c>
      <c r="Q3" s="21" t="s">
        <v>3</v>
      </c>
      <c r="R3" s="21" t="s">
        <v>9</v>
      </c>
      <c r="S3" s="21" t="s">
        <v>10</v>
      </c>
      <c r="T3" s="21" t="s">
        <v>2</v>
      </c>
      <c r="U3" s="21" t="s">
        <v>1</v>
      </c>
      <c r="V3" s="21" t="s">
        <v>11</v>
      </c>
      <c r="W3" s="21" t="s">
        <v>12</v>
      </c>
      <c r="X3" s="21" t="s">
        <v>13</v>
      </c>
      <c r="Y3" s="21" t="s">
        <v>7</v>
      </c>
      <c r="Z3" s="21" t="s">
        <v>14</v>
      </c>
      <c r="AA3" s="21" t="s">
        <v>30</v>
      </c>
      <c r="AB3" s="21" t="s">
        <v>31</v>
      </c>
      <c r="AC3" s="21" t="s">
        <v>15</v>
      </c>
      <c r="AD3" s="21" t="s">
        <v>32</v>
      </c>
      <c r="AE3" s="21" t="s">
        <v>16</v>
      </c>
      <c r="AF3" s="21" t="s">
        <v>8</v>
      </c>
      <c r="AG3" s="21" t="s">
        <v>7</v>
      </c>
      <c r="AH3" s="21" t="s">
        <v>8</v>
      </c>
      <c r="AI3" s="21" t="s">
        <v>29</v>
      </c>
      <c r="AJ3" s="21" t="s">
        <v>17</v>
      </c>
      <c r="AK3" s="21" t="s">
        <v>18</v>
      </c>
      <c r="AL3" s="21" t="s">
        <v>7</v>
      </c>
      <c r="AM3" s="21" t="s">
        <v>29</v>
      </c>
      <c r="AN3" s="21" t="s">
        <v>17</v>
      </c>
      <c r="AO3" s="21" t="s">
        <v>18</v>
      </c>
      <c r="AP3" s="22" t="s">
        <v>24</v>
      </c>
    </row>
    <row r="4" spans="1:44" ht="21" x14ac:dyDescent="0.3">
      <c r="A4" s="8">
        <v>1</v>
      </c>
      <c r="B4" s="54">
        <v>12.118600000000001</v>
      </c>
      <c r="C4" s="52" t="s">
        <v>20</v>
      </c>
      <c r="D4" s="23">
        <f t="shared" ref="D4:D67" si="0">IF(C4="USD",$D$2,$D$1)</f>
        <v>5.8</v>
      </c>
      <c r="E4" s="24">
        <v>6400</v>
      </c>
      <c r="F4" s="24">
        <v>450</v>
      </c>
      <c r="G4" s="24">
        <v>0</v>
      </c>
      <c r="H4" s="24">
        <f t="shared" ref="H4:H67" si="1">(B4*E4)+F4</f>
        <v>78009.040000000008</v>
      </c>
      <c r="I4" s="25">
        <v>0.16</v>
      </c>
      <c r="J4" s="25">
        <v>0</v>
      </c>
      <c r="K4" s="25">
        <v>2.1000000000000001E-2</v>
      </c>
      <c r="L4" s="25">
        <v>0.1065</v>
      </c>
      <c r="M4" s="25">
        <v>0.12</v>
      </c>
      <c r="N4" s="24">
        <v>909.74</v>
      </c>
      <c r="O4" s="24">
        <v>214.5</v>
      </c>
      <c r="P4" s="24">
        <f t="shared" ref="P4:P67" si="2">D4*H4*I4</f>
        <v>72392.389120000007</v>
      </c>
      <c r="Q4" s="24">
        <f t="shared" ref="Q4:Q67" si="3">(H4+P4)*D4*J4</f>
        <v>0</v>
      </c>
      <c r="R4" s="24">
        <f t="shared" ref="R4:R67" si="4">D4*H4*K4</f>
        <v>9501.5010720000009</v>
      </c>
      <c r="S4" s="24">
        <f t="shared" ref="S4:S67" si="5">D4*H4*L4</f>
        <v>48186.184008000004</v>
      </c>
      <c r="T4" s="24">
        <f t="shared" ref="T4:T67" si="6">((H4*D4)+N4+O4+P4+Q4+R4+S4)/(1-M4)</f>
        <v>663246.30249999987</v>
      </c>
      <c r="U4" s="24">
        <f>T4*M4</f>
        <v>79589.556299999982</v>
      </c>
      <c r="V4" s="24">
        <v>2500</v>
      </c>
      <c r="W4" s="24">
        <v>2500</v>
      </c>
      <c r="X4" s="24">
        <v>680</v>
      </c>
      <c r="Y4" s="24">
        <v>0</v>
      </c>
      <c r="Z4" s="24">
        <f>T4+V4+W4+X4+Y4</f>
        <v>668926.30249999987</v>
      </c>
      <c r="AA4" s="26">
        <f t="shared" ref="AA4:AA67" si="7">(AB4/(D4*B4))-1</f>
        <v>0.31009594532869666</v>
      </c>
      <c r="AB4" s="27">
        <f t="shared" ref="AB4:AB68" si="8">((T4-Q4-U4)+V4+W4+X4+Y4)/E4</f>
        <v>92.083866593749988</v>
      </c>
      <c r="AC4" s="28">
        <v>0.06</v>
      </c>
      <c r="AD4" s="48">
        <v>0.05</v>
      </c>
      <c r="AE4" s="48">
        <v>0</v>
      </c>
      <c r="AF4" s="28">
        <v>0.12</v>
      </c>
      <c r="AG4" s="29">
        <v>0.2</v>
      </c>
      <c r="AH4" s="30">
        <f>AB4*AI4</f>
        <v>167.4295198895949</v>
      </c>
      <c r="AI4" s="59">
        <v>1.8182286005457426</v>
      </c>
      <c r="AJ4" s="57">
        <f>((AH4-AB4-(AH4*(AC4+AD4+AE4+AF4)))/AH4)</f>
        <v>0.22001415130096993</v>
      </c>
      <c r="AK4" s="32">
        <f>AH4*AJ4</f>
        <v>36.836863721238089</v>
      </c>
      <c r="AL4" s="33">
        <f>AB4*AM4</f>
        <v>195.92901966867245</v>
      </c>
      <c r="AM4" s="34">
        <v>2.1277236384204001</v>
      </c>
      <c r="AN4" s="51">
        <v>0.22001415130096982</v>
      </c>
      <c r="AO4" s="35" t="e">
        <f>#REF!*AN4</f>
        <v>#REF!</v>
      </c>
      <c r="AP4" s="36">
        <f>J4</f>
        <v>0</v>
      </c>
      <c r="AR4" s="13"/>
    </row>
    <row r="5" spans="1:44" ht="21" x14ac:dyDescent="0.3">
      <c r="A5" s="8">
        <v>2</v>
      </c>
      <c r="B5" s="54">
        <v>6.6642029999999997</v>
      </c>
      <c r="C5" s="52" t="s">
        <v>20</v>
      </c>
      <c r="D5" s="23">
        <f t="shared" si="0"/>
        <v>5.8</v>
      </c>
      <c r="E5" s="24">
        <v>6400</v>
      </c>
      <c r="F5" s="24">
        <v>450</v>
      </c>
      <c r="G5" s="24">
        <v>0</v>
      </c>
      <c r="H5" s="24">
        <f t="shared" si="1"/>
        <v>43100.8992</v>
      </c>
      <c r="I5" s="25">
        <v>0.16</v>
      </c>
      <c r="J5" s="25">
        <v>0</v>
      </c>
      <c r="K5" s="25">
        <v>2.1000000000000001E-2</v>
      </c>
      <c r="L5" s="25">
        <v>0.1065</v>
      </c>
      <c r="M5" s="25">
        <v>0.12</v>
      </c>
      <c r="N5" s="24">
        <v>909.74</v>
      </c>
      <c r="O5" s="24">
        <v>214.5</v>
      </c>
      <c r="P5" s="24">
        <f t="shared" si="2"/>
        <v>39997.634457600005</v>
      </c>
      <c r="Q5" s="24">
        <f t="shared" si="3"/>
        <v>0</v>
      </c>
      <c r="R5" s="24">
        <f t="shared" si="4"/>
        <v>5249.6895225600001</v>
      </c>
      <c r="S5" s="24">
        <f t="shared" si="5"/>
        <v>26623.425435839999</v>
      </c>
      <c r="T5" s="24">
        <f t="shared" si="6"/>
        <v>367022.95997272723</v>
      </c>
      <c r="U5" s="24">
        <f t="shared" ref="U5:U19" si="9">T5*M5</f>
        <v>44042.755196727267</v>
      </c>
      <c r="V5" s="24">
        <v>2500</v>
      </c>
      <c r="W5" s="24">
        <v>2500</v>
      </c>
      <c r="X5" s="24">
        <v>680</v>
      </c>
      <c r="Y5" s="24">
        <v>0</v>
      </c>
      <c r="Z5" s="24">
        <f t="shared" ref="Z5:Z19" si="10">T5+V5+W5+X5+Y5</f>
        <v>372702.95997272723</v>
      </c>
      <c r="AA5" s="26">
        <f t="shared" si="7"/>
        <v>0.32858986821985225</v>
      </c>
      <c r="AB5" s="27">
        <f t="shared" si="8"/>
        <v>51.353156996249993</v>
      </c>
      <c r="AC5" s="28">
        <v>0.06</v>
      </c>
      <c r="AD5" s="48">
        <v>0.05</v>
      </c>
      <c r="AE5" s="48">
        <v>0</v>
      </c>
      <c r="AF5" s="28">
        <v>0.12</v>
      </c>
      <c r="AG5" s="29">
        <v>0.2</v>
      </c>
      <c r="AH5" s="30">
        <f>AB5*AI5</f>
        <v>93.371778778897436</v>
      </c>
      <c r="AI5" s="59">
        <v>1.8182286005457426</v>
      </c>
      <c r="AJ5" s="57">
        <f>((AH5-AB5-(AH5*(AC5+AD5+AE5+AF5)))/AH5)</f>
        <v>0.22001415130096993</v>
      </c>
      <c r="AK5" s="32">
        <f t="shared" ref="AK5:AK68" si="11">AH5*AJ5</f>
        <v>20.543112663501034</v>
      </c>
      <c r="AL5" s="33">
        <f>AB5*AM5</f>
        <v>109.26532604843506</v>
      </c>
      <c r="AM5" s="34">
        <v>2.1277236384204001</v>
      </c>
      <c r="AN5" s="51">
        <v>0.22011880020210739</v>
      </c>
      <c r="AO5" s="35" t="e">
        <f>#REF!*AN5</f>
        <v>#REF!</v>
      </c>
      <c r="AP5" s="36">
        <f>J5</f>
        <v>0</v>
      </c>
      <c r="AR5" s="13"/>
    </row>
    <row r="6" spans="1:44" ht="21" x14ac:dyDescent="0.3">
      <c r="A6" s="8">
        <v>3</v>
      </c>
      <c r="B6" s="54">
        <v>5.6484999999999994</v>
      </c>
      <c r="C6" s="52" t="s">
        <v>20</v>
      </c>
      <c r="D6" s="23">
        <f t="shared" si="0"/>
        <v>5.8</v>
      </c>
      <c r="E6" s="24">
        <v>6400</v>
      </c>
      <c r="F6" s="24">
        <v>450</v>
      </c>
      <c r="G6" s="24">
        <v>0</v>
      </c>
      <c r="H6" s="24">
        <f t="shared" si="1"/>
        <v>36600.399999999994</v>
      </c>
      <c r="I6" s="25">
        <v>0.16</v>
      </c>
      <c r="J6" s="25">
        <v>0</v>
      </c>
      <c r="K6" s="25">
        <v>2.1000000000000001E-2</v>
      </c>
      <c r="L6" s="25">
        <v>0.1065</v>
      </c>
      <c r="M6" s="25">
        <v>0.12</v>
      </c>
      <c r="N6" s="24">
        <v>909.74</v>
      </c>
      <c r="O6" s="24">
        <v>214.5</v>
      </c>
      <c r="P6" s="24">
        <f t="shared" si="2"/>
        <v>33965.17119999999</v>
      </c>
      <c r="Q6" s="24">
        <f t="shared" si="3"/>
        <v>0</v>
      </c>
      <c r="R6" s="24">
        <f t="shared" si="4"/>
        <v>4457.928719999999</v>
      </c>
      <c r="S6" s="24">
        <f t="shared" si="5"/>
        <v>22608.067079999993</v>
      </c>
      <c r="T6" s="24">
        <f t="shared" si="6"/>
        <v>311861.05340909079</v>
      </c>
      <c r="U6" s="24">
        <f>T6*M6</f>
        <v>37423.326409090892</v>
      </c>
      <c r="V6" s="24">
        <v>2500</v>
      </c>
      <c r="W6" s="24">
        <v>2500</v>
      </c>
      <c r="X6" s="24">
        <v>680</v>
      </c>
      <c r="Y6" s="24">
        <v>0</v>
      </c>
      <c r="Z6" s="24">
        <f>T6+V6+W6+X6+Y6</f>
        <v>317541.05340909079</v>
      </c>
      <c r="AA6" s="26">
        <f t="shared" si="7"/>
        <v>0.3359785736142944</v>
      </c>
      <c r="AB6" s="27">
        <f t="shared" si="8"/>
        <v>43.768394843749981</v>
      </c>
      <c r="AC6" s="28">
        <v>0.06</v>
      </c>
      <c r="AD6" s="48">
        <v>0.05</v>
      </c>
      <c r="AE6" s="48">
        <v>0</v>
      </c>
      <c r="AF6" s="28">
        <v>0.12</v>
      </c>
      <c r="AG6" s="29">
        <v>0.2</v>
      </c>
      <c r="AH6" s="30">
        <f>AB6*AI6</f>
        <v>79.580947304885029</v>
      </c>
      <c r="AI6" s="59">
        <v>1.8182286005457426</v>
      </c>
      <c r="AJ6" s="57">
        <f>((AH6-AB6-(AH6*(AC6+AD6+AE6+AF6)))/AH6)</f>
        <v>0.22001415130096999</v>
      </c>
      <c r="AK6" s="32">
        <f t="shared" si="11"/>
        <v>17.508934581011495</v>
      </c>
      <c r="AL6" s="33">
        <f>AB6*AM6</f>
        <v>93.127048324764388</v>
      </c>
      <c r="AM6" s="34">
        <v>2.1277236384204001</v>
      </c>
      <c r="AN6" s="51">
        <v>0.22006697134622361</v>
      </c>
      <c r="AO6" s="35" t="e">
        <f>#REF!*AN6</f>
        <v>#REF!</v>
      </c>
      <c r="AP6" s="36">
        <f>J6</f>
        <v>0</v>
      </c>
      <c r="AR6" s="13"/>
    </row>
    <row r="7" spans="1:44" ht="21" x14ac:dyDescent="0.3">
      <c r="A7" s="8">
        <v>4</v>
      </c>
      <c r="B7" s="54">
        <v>7.5</v>
      </c>
      <c r="C7" s="52" t="s">
        <v>19</v>
      </c>
      <c r="D7" s="23">
        <f t="shared" si="0"/>
        <v>5.4</v>
      </c>
      <c r="E7" s="24">
        <v>6400</v>
      </c>
      <c r="F7" s="24">
        <v>2850</v>
      </c>
      <c r="G7" s="24">
        <v>0</v>
      </c>
      <c r="H7" s="24">
        <f t="shared" si="1"/>
        <v>50850</v>
      </c>
      <c r="I7" s="25">
        <v>0.16</v>
      </c>
      <c r="J7" s="25">
        <v>0</v>
      </c>
      <c r="K7" s="25">
        <v>2.1000000000000001E-2</v>
      </c>
      <c r="L7" s="25">
        <v>0.1065</v>
      </c>
      <c r="M7" s="25">
        <v>0.12</v>
      </c>
      <c r="N7" s="24">
        <v>909.74</v>
      </c>
      <c r="O7" s="24">
        <v>214.5</v>
      </c>
      <c r="P7" s="24">
        <f t="shared" si="2"/>
        <v>43934.400000000001</v>
      </c>
      <c r="Q7" s="24">
        <f t="shared" si="3"/>
        <v>0</v>
      </c>
      <c r="R7" s="24">
        <f t="shared" si="4"/>
        <v>5766.39</v>
      </c>
      <c r="S7" s="24">
        <f t="shared" si="5"/>
        <v>29243.834999999999</v>
      </c>
      <c r="T7" s="24">
        <f t="shared" si="6"/>
        <v>403021.43750000006</v>
      </c>
      <c r="U7" s="24">
        <f t="shared" si="9"/>
        <v>48362.572500000002</v>
      </c>
      <c r="V7" s="24">
        <v>2500</v>
      </c>
      <c r="W7" s="24">
        <v>2500</v>
      </c>
      <c r="X7" s="24">
        <v>680</v>
      </c>
      <c r="Y7" s="24">
        <v>0</v>
      </c>
      <c r="Z7" s="24">
        <f t="shared" si="10"/>
        <v>408701.43750000006</v>
      </c>
      <c r="AA7" s="26">
        <f t="shared" si="7"/>
        <v>0.3901962384259261</v>
      </c>
      <c r="AB7" s="27">
        <f t="shared" si="8"/>
        <v>56.302947656250005</v>
      </c>
      <c r="AC7" s="28">
        <v>0.06</v>
      </c>
      <c r="AD7" s="48">
        <v>0.05</v>
      </c>
      <c r="AE7" s="48">
        <v>0</v>
      </c>
      <c r="AF7" s="28">
        <v>0.12</v>
      </c>
      <c r="AG7" s="29">
        <v>0.2</v>
      </c>
      <c r="AH7" s="30">
        <f>AB7*AI7</f>
        <v>102.37162972362364</v>
      </c>
      <c r="AI7" s="59">
        <v>1.8182286005457426</v>
      </c>
      <c r="AJ7" s="57">
        <f>((AH7-AB7-(AH7*(AC7+AD7+AE7+AF7)))/AH7)</f>
        <v>0.22001415130096991</v>
      </c>
      <c r="AK7" s="32">
        <f t="shared" si="11"/>
        <v>22.523207230940201</v>
      </c>
      <c r="AL7" s="33">
        <f>AB7*AM7</f>
        <v>119.79711264094961</v>
      </c>
      <c r="AM7" s="34">
        <v>2.1277236384204001</v>
      </c>
      <c r="AN7" s="51">
        <v>0.22009283264192239</v>
      </c>
      <c r="AO7" s="35" t="e">
        <f>#REF!*AN7</f>
        <v>#REF!</v>
      </c>
      <c r="AP7" s="36">
        <f>J7</f>
        <v>0</v>
      </c>
      <c r="AR7" s="13"/>
    </row>
    <row r="8" spans="1:44" ht="21" x14ac:dyDescent="0.3">
      <c r="A8" s="8">
        <v>5</v>
      </c>
      <c r="B8" s="54">
        <v>5.04</v>
      </c>
      <c r="C8" s="52" t="s">
        <v>19</v>
      </c>
      <c r="D8" s="23">
        <f t="shared" si="0"/>
        <v>5.4</v>
      </c>
      <c r="E8" s="24">
        <v>6400</v>
      </c>
      <c r="F8" s="24">
        <v>2850</v>
      </c>
      <c r="G8" s="24">
        <v>0</v>
      </c>
      <c r="H8" s="24">
        <f t="shared" si="1"/>
        <v>35106</v>
      </c>
      <c r="I8" s="25">
        <v>0.16</v>
      </c>
      <c r="J8" s="25">
        <v>0</v>
      </c>
      <c r="K8" s="25">
        <v>2.1000000000000001E-2</v>
      </c>
      <c r="L8" s="25">
        <v>0.1065</v>
      </c>
      <c r="M8" s="25">
        <v>0.12</v>
      </c>
      <c r="N8" s="24">
        <v>909.74</v>
      </c>
      <c r="O8" s="24">
        <v>214.5</v>
      </c>
      <c r="P8" s="24">
        <f t="shared" si="2"/>
        <v>30331.584000000003</v>
      </c>
      <c r="Q8" s="24">
        <f t="shared" si="3"/>
        <v>0</v>
      </c>
      <c r="R8" s="24">
        <f t="shared" si="4"/>
        <v>3981.0204000000008</v>
      </c>
      <c r="S8" s="24">
        <f t="shared" si="5"/>
        <v>20189.460600000002</v>
      </c>
      <c r="T8" s="24">
        <f t="shared" si="6"/>
        <v>278634.89204545459</v>
      </c>
      <c r="U8" s="24">
        <f t="shared" si="9"/>
        <v>33436.18704545455</v>
      </c>
      <c r="V8" s="24">
        <v>2500</v>
      </c>
      <c r="W8" s="24">
        <v>2500</v>
      </c>
      <c r="X8" s="24">
        <v>680</v>
      </c>
      <c r="Y8" s="24">
        <v>0</v>
      </c>
      <c r="Z8" s="24">
        <f t="shared" si="10"/>
        <v>284314.89204545459</v>
      </c>
      <c r="AA8" s="26">
        <f t="shared" si="7"/>
        <v>0.44032178337191374</v>
      </c>
      <c r="AB8" s="27">
        <f t="shared" si="8"/>
        <v>39.199797656250006</v>
      </c>
      <c r="AC8" s="28">
        <v>0.06</v>
      </c>
      <c r="AD8" s="48">
        <v>0.05</v>
      </c>
      <c r="AE8" s="48">
        <v>0</v>
      </c>
      <c r="AF8" s="28">
        <v>0.12</v>
      </c>
      <c r="AG8" s="29">
        <v>0.2</v>
      </c>
      <c r="AH8" s="30">
        <f>AB8*AI8</f>
        <v>71.274193234199728</v>
      </c>
      <c r="AI8" s="59">
        <v>1.8182286005457426</v>
      </c>
      <c r="AJ8" s="57">
        <f>((AH8-AB8-(AH8*(AC8+AD8+AE8+AF8)))/AH8)</f>
        <v>0.22001415130096996</v>
      </c>
      <c r="AK8" s="32">
        <f t="shared" si="11"/>
        <v>15.68133113408379</v>
      </c>
      <c r="AL8" s="33">
        <f>AB8*AM8</f>
        <v>83.406336094499736</v>
      </c>
      <c r="AM8" s="34">
        <v>2.1277236384204001</v>
      </c>
      <c r="AN8" s="51">
        <v>0.22001704649521225</v>
      </c>
      <c r="AO8" s="35" t="e">
        <f>#REF!*AN8</f>
        <v>#REF!</v>
      </c>
      <c r="AP8" s="36">
        <f>J8</f>
        <v>0</v>
      </c>
      <c r="AR8" s="13"/>
    </row>
    <row r="9" spans="1:44" ht="21" x14ac:dyDescent="0.3">
      <c r="A9" s="8">
        <v>6</v>
      </c>
      <c r="B9" s="54">
        <v>5.26</v>
      </c>
      <c r="C9" s="52" t="s">
        <v>19</v>
      </c>
      <c r="D9" s="23">
        <f t="shared" si="0"/>
        <v>5.4</v>
      </c>
      <c r="E9" s="24">
        <v>2800</v>
      </c>
      <c r="F9" s="24">
        <v>0</v>
      </c>
      <c r="G9" s="24">
        <v>0</v>
      </c>
      <c r="H9" s="24">
        <f t="shared" si="1"/>
        <v>14728</v>
      </c>
      <c r="I9" s="25">
        <v>0.16</v>
      </c>
      <c r="J9" s="25">
        <v>0</v>
      </c>
      <c r="K9" s="25">
        <v>2.1000000000000001E-2</v>
      </c>
      <c r="L9" s="25">
        <v>0.1065</v>
      </c>
      <c r="M9" s="25">
        <v>0.12</v>
      </c>
      <c r="N9" s="24">
        <v>909.74</v>
      </c>
      <c r="O9" s="24">
        <v>214.5</v>
      </c>
      <c r="P9" s="24">
        <f t="shared" si="2"/>
        <v>12724.992000000002</v>
      </c>
      <c r="Q9" s="24">
        <f t="shared" si="3"/>
        <v>0</v>
      </c>
      <c r="R9" s="24">
        <f t="shared" si="4"/>
        <v>1670.1552000000004</v>
      </c>
      <c r="S9" s="24">
        <f t="shared" si="5"/>
        <v>8470.0728000000017</v>
      </c>
      <c r="T9" s="24">
        <f t="shared" si="6"/>
        <v>117637.11363636365</v>
      </c>
      <c r="U9" s="24">
        <f t="shared" si="9"/>
        <v>14116.453636363638</v>
      </c>
      <c r="V9" s="24">
        <v>2500</v>
      </c>
      <c r="W9" s="24">
        <v>2500</v>
      </c>
      <c r="X9" s="24">
        <v>680</v>
      </c>
      <c r="Y9" s="24">
        <v>0</v>
      </c>
      <c r="Z9" s="24">
        <f t="shared" si="10"/>
        <v>123317.11363636365</v>
      </c>
      <c r="AA9" s="26">
        <f t="shared" si="7"/>
        <v>0.37305434848210517</v>
      </c>
      <c r="AB9" s="27">
        <f t="shared" si="8"/>
        <v>39.000235714285715</v>
      </c>
      <c r="AC9" s="28">
        <v>0.06</v>
      </c>
      <c r="AD9" s="48">
        <v>0.05</v>
      </c>
      <c r="AE9" s="48">
        <v>0</v>
      </c>
      <c r="AF9" s="28">
        <v>0.12</v>
      </c>
      <c r="AG9" s="29">
        <v>0.2</v>
      </c>
      <c r="AH9" s="30">
        <f>AB9*AI9</f>
        <v>70.911344003739814</v>
      </c>
      <c r="AI9" s="59">
        <v>1.8182286005457426</v>
      </c>
      <c r="AJ9" s="57">
        <f>((AH9-AB9-(AH9*(AC9+AD9+AE9+AF9)))/AH9)</f>
        <v>0.22001415130096999</v>
      </c>
      <c r="AK9" s="32">
        <f t="shared" si="11"/>
        <v>15.601499168593943</v>
      </c>
      <c r="AL9" s="33">
        <f>AB9*AM9</f>
        <v>82.981723433253237</v>
      </c>
      <c r="AM9" s="34">
        <v>2.1277236384204001</v>
      </c>
      <c r="AN9" s="51">
        <v>0.22002000322393409</v>
      </c>
      <c r="AO9" s="35" t="e">
        <f>#REF!*AN9</f>
        <v>#REF!</v>
      </c>
      <c r="AP9" s="36">
        <f>J9</f>
        <v>0</v>
      </c>
      <c r="AR9" s="13"/>
    </row>
    <row r="10" spans="1:44" ht="21" x14ac:dyDescent="0.3">
      <c r="A10" s="8">
        <v>7</v>
      </c>
      <c r="B10" s="54">
        <v>6.6</v>
      </c>
      <c r="C10" s="52" t="s">
        <v>19</v>
      </c>
      <c r="D10" s="23">
        <f t="shared" si="0"/>
        <v>5.4</v>
      </c>
      <c r="E10" s="24">
        <v>6400</v>
      </c>
      <c r="F10" s="24">
        <v>2850</v>
      </c>
      <c r="G10" s="24">
        <v>0</v>
      </c>
      <c r="H10" s="24">
        <f t="shared" si="1"/>
        <v>45090</v>
      </c>
      <c r="I10" s="25">
        <v>0.16</v>
      </c>
      <c r="J10" s="25">
        <v>0</v>
      </c>
      <c r="K10" s="25">
        <v>2.1000000000000001E-2</v>
      </c>
      <c r="L10" s="25">
        <v>0.1065</v>
      </c>
      <c r="M10" s="25">
        <v>0.12</v>
      </c>
      <c r="N10" s="24">
        <v>909.74</v>
      </c>
      <c r="O10" s="24">
        <v>214.5</v>
      </c>
      <c r="P10" s="24">
        <f t="shared" si="2"/>
        <v>38957.760000000002</v>
      </c>
      <c r="Q10" s="24">
        <f t="shared" si="3"/>
        <v>0</v>
      </c>
      <c r="R10" s="24">
        <f t="shared" si="4"/>
        <v>5113.206000000001</v>
      </c>
      <c r="S10" s="24">
        <f t="shared" si="5"/>
        <v>25931.259000000002</v>
      </c>
      <c r="T10" s="24">
        <f t="shared" si="6"/>
        <v>357514.16477272729</v>
      </c>
      <c r="U10" s="24">
        <f>T10*M10</f>
        <v>42901.699772727276</v>
      </c>
      <c r="V10" s="24">
        <v>2500</v>
      </c>
      <c r="W10" s="24">
        <v>2500</v>
      </c>
      <c r="X10" s="24">
        <v>680</v>
      </c>
      <c r="Y10" s="24">
        <v>0</v>
      </c>
      <c r="Z10" s="24">
        <f>T10+V10+W10+X10+Y10</f>
        <v>363194.16477272729</v>
      </c>
      <c r="AA10" s="26">
        <f t="shared" si="7"/>
        <v>0.40420027093855238</v>
      </c>
      <c r="AB10" s="27">
        <f t="shared" si="8"/>
        <v>50.045697656250006</v>
      </c>
      <c r="AC10" s="28">
        <v>0.06</v>
      </c>
      <c r="AD10" s="48">
        <v>0.05</v>
      </c>
      <c r="AE10" s="48">
        <v>0</v>
      </c>
      <c r="AF10" s="28">
        <v>0.12</v>
      </c>
      <c r="AG10" s="29">
        <v>0.2</v>
      </c>
      <c r="AH10" s="30">
        <f>AB10*AI10</f>
        <v>90.9945188128588</v>
      </c>
      <c r="AI10" s="59">
        <v>1.8182286005457426</v>
      </c>
      <c r="AJ10" s="57">
        <f>((AH10-AB10-(AH10*(AC10+AD10+AE10+AF10)))/AH10)</f>
        <v>0.22001415130096993</v>
      </c>
      <c r="AK10" s="32">
        <f t="shared" si="11"/>
        <v>20.020081829651271</v>
      </c>
      <c r="AL10" s="33">
        <f>AB10*AM10</f>
        <v>106.48341390444355</v>
      </c>
      <c r="AM10" s="34">
        <v>2.1277236384204001</v>
      </c>
      <c r="AN10" s="51">
        <v>0.22006138772655529</v>
      </c>
      <c r="AO10" s="35" t="e">
        <f>#REF!*AN10</f>
        <v>#REF!</v>
      </c>
      <c r="AP10" s="36">
        <f>J10</f>
        <v>0</v>
      </c>
      <c r="AR10" s="13"/>
    </row>
    <row r="11" spans="1:44" ht="21" x14ac:dyDescent="0.3">
      <c r="A11" s="8">
        <v>8</v>
      </c>
      <c r="B11" s="54">
        <v>11.7</v>
      </c>
      <c r="C11" s="52" t="s">
        <v>20</v>
      </c>
      <c r="D11" s="23">
        <f t="shared" si="0"/>
        <v>5.8</v>
      </c>
      <c r="E11" s="24">
        <v>1500</v>
      </c>
      <c r="F11" s="24">
        <v>450</v>
      </c>
      <c r="G11" s="24">
        <v>0</v>
      </c>
      <c r="H11" s="24">
        <f t="shared" si="1"/>
        <v>18000</v>
      </c>
      <c r="I11" s="25">
        <v>0.16</v>
      </c>
      <c r="J11" s="25">
        <v>0</v>
      </c>
      <c r="K11" s="25">
        <v>2.1000000000000001E-2</v>
      </c>
      <c r="L11" s="25">
        <v>0.1065</v>
      </c>
      <c r="M11" s="25">
        <v>0.12</v>
      </c>
      <c r="N11" s="24">
        <v>909.74</v>
      </c>
      <c r="O11" s="24">
        <v>214.5</v>
      </c>
      <c r="P11" s="24">
        <f t="shared" si="2"/>
        <v>16704</v>
      </c>
      <c r="Q11" s="24">
        <f t="shared" si="3"/>
        <v>0</v>
      </c>
      <c r="R11" s="24">
        <f t="shared" si="4"/>
        <v>2192.4</v>
      </c>
      <c r="S11" s="24">
        <f t="shared" si="5"/>
        <v>11118.6</v>
      </c>
      <c r="T11" s="24">
        <f t="shared" si="6"/>
        <v>154021.86363636362</v>
      </c>
      <c r="U11" s="24">
        <f t="shared" ref="U11" si="12">T11*M11</f>
        <v>18482.623636363634</v>
      </c>
      <c r="V11" s="24">
        <v>2500</v>
      </c>
      <c r="W11" s="24">
        <v>2500</v>
      </c>
      <c r="X11" s="24">
        <v>680</v>
      </c>
      <c r="Y11" s="24">
        <v>0</v>
      </c>
      <c r="Z11" s="24">
        <f t="shared" ref="Z11" si="13">T11+V11+W11+X11+Y11</f>
        <v>159701.86363636362</v>
      </c>
      <c r="AA11" s="26">
        <f t="shared" si="7"/>
        <v>0.38735867963454162</v>
      </c>
      <c r="AB11" s="27">
        <f t="shared" si="8"/>
        <v>94.146159999999995</v>
      </c>
      <c r="AC11" s="28">
        <v>0.06</v>
      </c>
      <c r="AD11" s="48">
        <v>0.05</v>
      </c>
      <c r="AE11" s="48">
        <v>0</v>
      </c>
      <c r="AF11" s="28">
        <v>0.12</v>
      </c>
      <c r="AG11" s="29">
        <v>0.2</v>
      </c>
      <c r="AH11" s="30">
        <f>AB11*AI11</f>
        <v>171.17924074355557</v>
      </c>
      <c r="AI11" s="59">
        <v>1.8182286005457426</v>
      </c>
      <c r="AJ11" s="57">
        <f>((AH11-AB11-(AH11*(AC11+AD11+AE11+AF11)))/AH11)</f>
        <v>0.22001415130096993</v>
      </c>
      <c r="AK11" s="32">
        <f t="shared" si="11"/>
        <v>37.661855372537794</v>
      </c>
      <c r="AL11" s="33">
        <f>AB11*AM11</f>
        <v>200.31701009850912</v>
      </c>
      <c r="AM11" s="34">
        <v>2.1277236384204001</v>
      </c>
      <c r="AN11" s="51">
        <v>0.22015984618056081</v>
      </c>
      <c r="AO11" s="35" t="e">
        <f>#REF!*AN11</f>
        <v>#REF!</v>
      </c>
      <c r="AP11" s="36">
        <f>J11</f>
        <v>0</v>
      </c>
      <c r="AR11" s="13"/>
    </row>
    <row r="12" spans="1:44" s="9" customFormat="1" ht="21" x14ac:dyDescent="0.3">
      <c r="A12" s="8">
        <v>9</v>
      </c>
      <c r="B12" s="54">
        <v>6.28</v>
      </c>
      <c r="C12" s="52" t="s">
        <v>19</v>
      </c>
      <c r="D12" s="23">
        <f t="shared" si="0"/>
        <v>5.4</v>
      </c>
      <c r="E12" s="24">
        <v>2979</v>
      </c>
      <c r="F12" s="24">
        <v>0</v>
      </c>
      <c r="G12" s="24">
        <v>0</v>
      </c>
      <c r="H12" s="24">
        <f t="shared" si="1"/>
        <v>18708.12</v>
      </c>
      <c r="I12" s="25">
        <v>0.16</v>
      </c>
      <c r="J12" s="25">
        <v>0</v>
      </c>
      <c r="K12" s="25">
        <v>2.1000000000000001E-2</v>
      </c>
      <c r="L12" s="25">
        <v>0.1065</v>
      </c>
      <c r="M12" s="25">
        <v>0.12</v>
      </c>
      <c r="N12" s="24">
        <v>909.74</v>
      </c>
      <c r="O12" s="24">
        <v>214.5</v>
      </c>
      <c r="P12" s="24">
        <f t="shared" si="2"/>
        <v>16163.81568</v>
      </c>
      <c r="Q12" s="24">
        <f t="shared" si="3"/>
        <v>0</v>
      </c>
      <c r="R12" s="24">
        <f t="shared" si="4"/>
        <v>2121.5008080000002</v>
      </c>
      <c r="S12" s="24">
        <f t="shared" si="5"/>
        <v>10759.039811999999</v>
      </c>
      <c r="T12" s="24">
        <f t="shared" si="6"/>
        <v>149082.32306818181</v>
      </c>
      <c r="U12" s="24">
        <f t="shared" si="9"/>
        <v>17889.878768181818</v>
      </c>
      <c r="V12" s="24">
        <v>2500</v>
      </c>
      <c r="W12" s="24">
        <v>2500</v>
      </c>
      <c r="X12" s="24">
        <v>680</v>
      </c>
      <c r="Y12" s="24">
        <v>0</v>
      </c>
      <c r="Z12" s="24">
        <f t="shared" si="10"/>
        <v>154762.32306818181</v>
      </c>
      <c r="AA12" s="26">
        <f t="shared" si="7"/>
        <v>0.35485280960590582</v>
      </c>
      <c r="AB12" s="27">
        <f t="shared" si="8"/>
        <v>45.945768479355486</v>
      </c>
      <c r="AC12" s="28">
        <v>0.06</v>
      </c>
      <c r="AD12" s="49">
        <v>0.03</v>
      </c>
      <c r="AE12" s="48">
        <v>0</v>
      </c>
      <c r="AF12" s="28">
        <v>0.12</v>
      </c>
      <c r="AG12" s="29">
        <v>0.2</v>
      </c>
      <c r="AH12" s="30">
        <f>AB12*AI12</f>
        <v>83.539910323217214</v>
      </c>
      <c r="AI12" s="59">
        <v>1.8182286005457426</v>
      </c>
      <c r="AJ12" s="57">
        <f>((AH12-AB12-(AH12*(AC12+AD12+AE12+AF12)))/AH12)</f>
        <v>0.24001415130096987</v>
      </c>
      <c r="AK12" s="32">
        <f t="shared" si="11"/>
        <v>20.050760675986112</v>
      </c>
      <c r="AL12" s="33">
        <f>AB12*AM12</f>
        <v>97.759897678915593</v>
      </c>
      <c r="AM12" s="34">
        <v>2.1277236384204001</v>
      </c>
      <c r="AN12" s="51">
        <v>0.2899590242429837</v>
      </c>
      <c r="AO12" s="35" t="e">
        <f>#REF!*AN12</f>
        <v>#REF!</v>
      </c>
      <c r="AP12" s="36">
        <f>J12</f>
        <v>0</v>
      </c>
      <c r="AR12" s="13"/>
    </row>
    <row r="13" spans="1:44" s="9" customFormat="1" ht="21" x14ac:dyDescent="0.3">
      <c r="A13" s="8">
        <v>10</v>
      </c>
      <c r="B13" s="54">
        <v>6.28</v>
      </c>
      <c r="C13" s="52" t="s">
        <v>19</v>
      </c>
      <c r="D13" s="23">
        <f t="shared" si="0"/>
        <v>5.4</v>
      </c>
      <c r="E13" s="24">
        <v>2979</v>
      </c>
      <c r="F13" s="24">
        <v>0</v>
      </c>
      <c r="G13" s="24">
        <v>0</v>
      </c>
      <c r="H13" s="24">
        <f t="shared" si="1"/>
        <v>18708.12</v>
      </c>
      <c r="I13" s="25">
        <v>0.16</v>
      </c>
      <c r="J13" s="25">
        <v>0</v>
      </c>
      <c r="K13" s="25">
        <v>2.1000000000000001E-2</v>
      </c>
      <c r="L13" s="25">
        <v>0.1065</v>
      </c>
      <c r="M13" s="25">
        <v>0.12</v>
      </c>
      <c r="N13" s="24">
        <v>909.74</v>
      </c>
      <c r="O13" s="24">
        <v>214.5</v>
      </c>
      <c r="P13" s="24">
        <f t="shared" si="2"/>
        <v>16163.81568</v>
      </c>
      <c r="Q13" s="24">
        <f t="shared" si="3"/>
        <v>0</v>
      </c>
      <c r="R13" s="24">
        <f t="shared" si="4"/>
        <v>2121.5008080000002</v>
      </c>
      <c r="S13" s="24">
        <f t="shared" si="5"/>
        <v>10759.039811999999</v>
      </c>
      <c r="T13" s="24">
        <f t="shared" si="6"/>
        <v>149082.32306818181</v>
      </c>
      <c r="U13" s="24">
        <f t="shared" si="9"/>
        <v>17889.878768181818</v>
      </c>
      <c r="V13" s="24">
        <v>2500</v>
      </c>
      <c r="W13" s="24">
        <v>2500</v>
      </c>
      <c r="X13" s="24">
        <v>680</v>
      </c>
      <c r="Y13" s="24">
        <v>0</v>
      </c>
      <c r="Z13" s="24">
        <f t="shared" si="10"/>
        <v>154762.32306818181</v>
      </c>
      <c r="AA13" s="26">
        <f t="shared" si="7"/>
        <v>0.35485280960590582</v>
      </c>
      <c r="AB13" s="27">
        <f t="shared" si="8"/>
        <v>45.945768479355486</v>
      </c>
      <c r="AC13" s="28">
        <v>0.06</v>
      </c>
      <c r="AD13" s="48">
        <v>0.05</v>
      </c>
      <c r="AE13" s="48">
        <v>0</v>
      </c>
      <c r="AF13" s="28">
        <v>0.12</v>
      </c>
      <c r="AG13" s="29">
        <v>0.2</v>
      </c>
      <c r="AH13" s="30">
        <f>AB13*AI13</f>
        <v>83.539910323217214</v>
      </c>
      <c r="AI13" s="59">
        <v>1.8182286005457426</v>
      </c>
      <c r="AJ13" s="57">
        <f>((AH13-AB13-(AH13*(AC13+AD13+AE13+AF13)))/AH13)</f>
        <v>0.22001415130096993</v>
      </c>
      <c r="AK13" s="32">
        <f t="shared" si="11"/>
        <v>18.379962469521772</v>
      </c>
      <c r="AL13" s="33">
        <f>AB13*AM13</f>
        <v>97.759897678915593</v>
      </c>
      <c r="AM13" s="34">
        <v>2.1277236384204001</v>
      </c>
      <c r="AN13" s="51">
        <v>0.22000561997695176</v>
      </c>
      <c r="AO13" s="35" t="e">
        <f>#REF!*AN13</f>
        <v>#REF!</v>
      </c>
      <c r="AP13" s="36">
        <f>J13</f>
        <v>0</v>
      </c>
      <c r="AR13" s="13"/>
    </row>
    <row r="14" spans="1:44" s="9" customFormat="1" ht="21" x14ac:dyDescent="0.3">
      <c r="A14" s="8">
        <v>11</v>
      </c>
      <c r="B14" s="54">
        <v>6.28</v>
      </c>
      <c r="C14" s="52" t="s">
        <v>19</v>
      </c>
      <c r="D14" s="23">
        <f t="shared" si="0"/>
        <v>5.4</v>
      </c>
      <c r="E14" s="24">
        <v>2979</v>
      </c>
      <c r="F14" s="24">
        <v>0</v>
      </c>
      <c r="G14" s="24">
        <v>0</v>
      </c>
      <c r="H14" s="24">
        <f t="shared" si="1"/>
        <v>18708.12</v>
      </c>
      <c r="I14" s="25">
        <v>0.16</v>
      </c>
      <c r="J14" s="25">
        <v>0</v>
      </c>
      <c r="K14" s="25">
        <v>2.1000000000000001E-2</v>
      </c>
      <c r="L14" s="25">
        <v>0.1065</v>
      </c>
      <c r="M14" s="25">
        <v>0.12</v>
      </c>
      <c r="N14" s="24">
        <v>909.74</v>
      </c>
      <c r="O14" s="24">
        <v>214.5</v>
      </c>
      <c r="P14" s="24">
        <f t="shared" si="2"/>
        <v>16163.81568</v>
      </c>
      <c r="Q14" s="24">
        <f t="shared" si="3"/>
        <v>0</v>
      </c>
      <c r="R14" s="24">
        <f t="shared" si="4"/>
        <v>2121.5008080000002</v>
      </c>
      <c r="S14" s="24">
        <f t="shared" si="5"/>
        <v>10759.039811999999</v>
      </c>
      <c r="T14" s="24">
        <f t="shared" si="6"/>
        <v>149082.32306818181</v>
      </c>
      <c r="U14" s="24">
        <f t="shared" si="9"/>
        <v>17889.878768181818</v>
      </c>
      <c r="V14" s="24">
        <v>2500</v>
      </c>
      <c r="W14" s="24">
        <v>2500</v>
      </c>
      <c r="X14" s="24">
        <v>680</v>
      </c>
      <c r="Y14" s="24">
        <v>0</v>
      </c>
      <c r="Z14" s="24">
        <f t="shared" si="10"/>
        <v>154762.32306818181</v>
      </c>
      <c r="AA14" s="26">
        <f t="shared" si="7"/>
        <v>0.35485280960590582</v>
      </c>
      <c r="AB14" s="27">
        <f t="shared" si="8"/>
        <v>45.945768479355486</v>
      </c>
      <c r="AC14" s="28">
        <v>0.06</v>
      </c>
      <c r="AD14" s="48">
        <v>0.05</v>
      </c>
      <c r="AE14" s="48">
        <v>0</v>
      </c>
      <c r="AF14" s="28">
        <v>0.12</v>
      </c>
      <c r="AG14" s="29">
        <v>0.2</v>
      </c>
      <c r="AH14" s="30">
        <f>AB14*AI14</f>
        <v>83.539910323217214</v>
      </c>
      <c r="AI14" s="59">
        <v>1.8182286005457426</v>
      </c>
      <c r="AJ14" s="57">
        <f>((AH14-AB14-(AH14*(AC14+AD14+AE14+AF14)))/AH14)</f>
        <v>0.22001415130096993</v>
      </c>
      <c r="AK14" s="32">
        <f t="shared" si="11"/>
        <v>18.379962469521772</v>
      </c>
      <c r="AL14" s="33">
        <f>AB14*AM14</f>
        <v>97.759897678915593</v>
      </c>
      <c r="AM14" s="34">
        <v>2.1277236384204001</v>
      </c>
      <c r="AN14" s="51">
        <v>0.22000561997695176</v>
      </c>
      <c r="AO14" s="35" t="e">
        <f>#REF!*AN14</f>
        <v>#REF!</v>
      </c>
      <c r="AP14" s="36">
        <f>J14</f>
        <v>0</v>
      </c>
      <c r="AR14" s="13"/>
    </row>
    <row r="15" spans="1:44" s="9" customFormat="1" ht="21" x14ac:dyDescent="0.3">
      <c r="A15" s="8">
        <v>12</v>
      </c>
      <c r="B15" s="54">
        <v>6.96</v>
      </c>
      <c r="C15" s="52" t="s">
        <v>19</v>
      </c>
      <c r="D15" s="23">
        <f t="shared" si="0"/>
        <v>5.4</v>
      </c>
      <c r="E15" s="24">
        <v>3473.6</v>
      </c>
      <c r="F15" s="24">
        <v>2500</v>
      </c>
      <c r="G15" s="24">
        <v>0</v>
      </c>
      <c r="H15" s="24">
        <f t="shared" si="1"/>
        <v>26676.255999999998</v>
      </c>
      <c r="I15" s="25">
        <v>0.16</v>
      </c>
      <c r="J15" s="25">
        <v>0</v>
      </c>
      <c r="K15" s="25">
        <v>2.1000000000000001E-2</v>
      </c>
      <c r="L15" s="25">
        <v>0.1065</v>
      </c>
      <c r="M15" s="25">
        <v>0.12</v>
      </c>
      <c r="N15" s="24">
        <v>909.74</v>
      </c>
      <c r="O15" s="24">
        <v>214.5</v>
      </c>
      <c r="P15" s="24">
        <f t="shared" si="2"/>
        <v>23048.285184</v>
      </c>
      <c r="Q15" s="24">
        <f t="shared" si="3"/>
        <v>0</v>
      </c>
      <c r="R15" s="24">
        <f t="shared" si="4"/>
        <v>3025.0874303999999</v>
      </c>
      <c r="S15" s="24">
        <f t="shared" si="5"/>
        <v>15341.514825599999</v>
      </c>
      <c r="T15" s="24">
        <f t="shared" si="6"/>
        <v>212035.12481818179</v>
      </c>
      <c r="U15" s="24">
        <f t="shared" si="9"/>
        <v>25444.214978181815</v>
      </c>
      <c r="V15" s="24">
        <v>2500</v>
      </c>
      <c r="W15" s="24">
        <v>2500</v>
      </c>
      <c r="X15" s="24">
        <v>680</v>
      </c>
      <c r="Y15" s="24">
        <v>0</v>
      </c>
      <c r="Z15" s="24">
        <f t="shared" si="10"/>
        <v>217715.12481818179</v>
      </c>
      <c r="AA15" s="26">
        <f t="shared" si="7"/>
        <v>0.47275591573999032</v>
      </c>
      <c r="AB15" s="27">
        <f t="shared" si="8"/>
        <v>55.352058337171805</v>
      </c>
      <c r="AC15" s="28">
        <v>0.06</v>
      </c>
      <c r="AD15" s="48">
        <v>0.05</v>
      </c>
      <c r="AE15" s="48">
        <v>0</v>
      </c>
      <c r="AF15" s="28">
        <v>0.12</v>
      </c>
      <c r="AG15" s="29">
        <v>0.2</v>
      </c>
      <c r="AH15" s="30">
        <f>AB15*AI15</f>
        <v>100.6426955677222</v>
      </c>
      <c r="AI15" s="59">
        <v>1.8182286005457426</v>
      </c>
      <c r="AJ15" s="57">
        <f>((AH15-AB15-(AH15*(AC15+AD15+AE15+AF15)))/AH15)</f>
        <v>0.22001415130096993</v>
      </c>
      <c r="AK15" s="32">
        <f t="shared" si="11"/>
        <v>22.142817249974289</v>
      </c>
      <c r="AL15" s="33">
        <f>AB15*AM15</f>
        <v>117.77388295922543</v>
      </c>
      <c r="AM15" s="34">
        <v>2.1277236384204001</v>
      </c>
      <c r="AN15" s="51">
        <v>0.22001642698246635</v>
      </c>
      <c r="AO15" s="35" t="e">
        <f>#REF!*AN15</f>
        <v>#REF!</v>
      </c>
      <c r="AP15" s="36">
        <f>J15</f>
        <v>0</v>
      </c>
      <c r="AR15" s="13"/>
    </row>
    <row r="16" spans="1:44" s="9" customFormat="1" ht="21" x14ac:dyDescent="0.3">
      <c r="A16" s="8">
        <v>13</v>
      </c>
      <c r="B16" s="54">
        <v>11.5</v>
      </c>
      <c r="C16" s="52" t="s">
        <v>19</v>
      </c>
      <c r="D16" s="23">
        <f t="shared" si="0"/>
        <v>5.4</v>
      </c>
      <c r="E16" s="24">
        <v>2459.1999999999998</v>
      </c>
      <c r="F16" s="24">
        <v>0</v>
      </c>
      <c r="G16" s="24">
        <v>0</v>
      </c>
      <c r="H16" s="24">
        <f t="shared" si="1"/>
        <v>28280.799999999999</v>
      </c>
      <c r="I16" s="25">
        <v>0.16</v>
      </c>
      <c r="J16" s="25">
        <v>0</v>
      </c>
      <c r="K16" s="25">
        <v>2.1000000000000001E-2</v>
      </c>
      <c r="L16" s="25">
        <v>0.1065</v>
      </c>
      <c r="M16" s="25">
        <v>0.12</v>
      </c>
      <c r="N16" s="24">
        <v>909.74</v>
      </c>
      <c r="O16" s="24">
        <v>214.5</v>
      </c>
      <c r="P16" s="24">
        <f t="shared" si="2"/>
        <v>24434.611200000003</v>
      </c>
      <c r="Q16" s="24">
        <f t="shared" si="3"/>
        <v>0</v>
      </c>
      <c r="R16" s="24">
        <f t="shared" si="4"/>
        <v>3207.0427200000004</v>
      </c>
      <c r="S16" s="24">
        <f t="shared" si="5"/>
        <v>16264.28808</v>
      </c>
      <c r="T16" s="24">
        <f t="shared" si="6"/>
        <v>224711.93409090911</v>
      </c>
      <c r="U16" s="24">
        <f t="shared" si="9"/>
        <v>26965.432090909093</v>
      </c>
      <c r="V16" s="24">
        <v>2500</v>
      </c>
      <c r="W16" s="24">
        <v>2500</v>
      </c>
      <c r="X16" s="24">
        <v>680</v>
      </c>
      <c r="Y16" s="24">
        <v>0</v>
      </c>
      <c r="Z16" s="24">
        <f t="shared" si="10"/>
        <v>230391.93409090911</v>
      </c>
      <c r="AA16" s="26">
        <f t="shared" si="7"/>
        <v>0.33205476664183653</v>
      </c>
      <c r="AB16" s="27">
        <f t="shared" si="8"/>
        <v>82.720601008458047</v>
      </c>
      <c r="AC16" s="28">
        <v>0.06</v>
      </c>
      <c r="AD16" s="48">
        <v>0.05</v>
      </c>
      <c r="AE16" s="48">
        <v>0</v>
      </c>
      <c r="AF16" s="28">
        <v>0.12</v>
      </c>
      <c r="AG16" s="29">
        <v>0.2</v>
      </c>
      <c r="AH16" s="30">
        <f>AB16*AI16</f>
        <v>150.40496260791141</v>
      </c>
      <c r="AI16" s="59">
        <v>1.8182286005457426</v>
      </c>
      <c r="AJ16" s="57">
        <f>((AH16-AB16-(AH16*(AC16+AD16+AE16+AF16)))/AH16)</f>
        <v>0.22001415130096993</v>
      </c>
      <c r="AK16" s="32">
        <f t="shared" si="11"/>
        <v>33.091220199633746</v>
      </c>
      <c r="AL16" s="33">
        <f>AB16*AM16</f>
        <v>176.00657815003856</v>
      </c>
      <c r="AM16" s="34">
        <v>2.1277236384204001</v>
      </c>
      <c r="AN16" s="51">
        <v>0.22001291926637806</v>
      </c>
      <c r="AO16" s="35" t="e">
        <f>#REF!*AN16</f>
        <v>#REF!</v>
      </c>
      <c r="AP16" s="36">
        <f>J16</f>
        <v>0</v>
      </c>
      <c r="AR16" s="13"/>
    </row>
    <row r="17" spans="1:44" s="9" customFormat="1" ht="21" x14ac:dyDescent="0.3">
      <c r="A17" s="8">
        <v>14</v>
      </c>
      <c r="B17" s="54">
        <v>8.6267999999999994</v>
      </c>
      <c r="C17" s="52" t="s">
        <v>20</v>
      </c>
      <c r="D17" s="23">
        <f t="shared" si="0"/>
        <v>5.8</v>
      </c>
      <c r="E17" s="24">
        <v>4500</v>
      </c>
      <c r="F17" s="24">
        <v>450</v>
      </c>
      <c r="G17" s="24">
        <v>0</v>
      </c>
      <c r="H17" s="24">
        <f t="shared" si="1"/>
        <v>39270.6</v>
      </c>
      <c r="I17" s="25">
        <v>0.16</v>
      </c>
      <c r="J17" s="25">
        <v>0</v>
      </c>
      <c r="K17" s="25">
        <v>2.1000000000000001E-2</v>
      </c>
      <c r="L17" s="25">
        <v>0.1065</v>
      </c>
      <c r="M17" s="25">
        <v>0.12</v>
      </c>
      <c r="N17" s="24">
        <v>909.74</v>
      </c>
      <c r="O17" s="24">
        <v>214.5</v>
      </c>
      <c r="P17" s="24">
        <f t="shared" si="2"/>
        <v>36443.116799999996</v>
      </c>
      <c r="Q17" s="24">
        <f t="shared" si="3"/>
        <v>0</v>
      </c>
      <c r="R17" s="24">
        <f t="shared" si="4"/>
        <v>4783.1590800000004</v>
      </c>
      <c r="S17" s="24">
        <f t="shared" si="5"/>
        <v>24257.449619999996</v>
      </c>
      <c r="T17" s="24">
        <f t="shared" si="6"/>
        <v>334519.82443181815</v>
      </c>
      <c r="U17" s="24">
        <f t="shared" si="9"/>
        <v>40142.378931818173</v>
      </c>
      <c r="V17" s="24">
        <v>2500</v>
      </c>
      <c r="W17" s="24">
        <v>2500</v>
      </c>
      <c r="X17" s="24">
        <v>680</v>
      </c>
      <c r="Y17" s="24">
        <v>0</v>
      </c>
      <c r="Z17" s="24">
        <f t="shared" si="10"/>
        <v>340199.82443181815</v>
      </c>
      <c r="AA17" s="26">
        <f t="shared" si="7"/>
        <v>0.3326440685508778</v>
      </c>
      <c r="AB17" s="27">
        <f t="shared" si="8"/>
        <v>66.679432333333324</v>
      </c>
      <c r="AC17" s="28">
        <v>0.06</v>
      </c>
      <c r="AD17" s="48">
        <v>0.05</v>
      </c>
      <c r="AE17" s="48">
        <v>0</v>
      </c>
      <c r="AF17" s="28">
        <v>0.12</v>
      </c>
      <c r="AG17" s="29">
        <v>0.2</v>
      </c>
      <c r="AH17" s="30">
        <f>AB17*AI17</f>
        <v>121.23845093662119</v>
      </c>
      <c r="AI17" s="59">
        <v>1.8182286005457426</v>
      </c>
      <c r="AJ17" s="57">
        <f>((AH17-AB17-(AH17*(AC17+AD17+AE17+AF17)))/AH17)</f>
        <v>0.22001415130096993</v>
      </c>
      <c r="AK17" s="32">
        <f t="shared" si="11"/>
        <v>26.674174887864996</v>
      </c>
      <c r="AL17" s="33">
        <f>AB17*AM17</f>
        <v>141.87540437208685</v>
      </c>
      <c r="AM17" s="34">
        <v>2.1277236384204001</v>
      </c>
      <c r="AN17" s="51">
        <v>0.27001918367346933</v>
      </c>
      <c r="AO17" s="35" t="e">
        <f>#REF!*AN17</f>
        <v>#REF!</v>
      </c>
      <c r="AP17" s="36">
        <f>J17</f>
        <v>0</v>
      </c>
      <c r="AR17" s="13"/>
    </row>
    <row r="18" spans="1:44" s="9" customFormat="1" ht="21" x14ac:dyDescent="0.3">
      <c r="A18" s="8">
        <v>15</v>
      </c>
      <c r="B18" s="54">
        <v>11.570695499999999</v>
      </c>
      <c r="C18" s="52" t="s">
        <v>20</v>
      </c>
      <c r="D18" s="23">
        <f t="shared" si="0"/>
        <v>5.8</v>
      </c>
      <c r="E18" s="24">
        <v>1500</v>
      </c>
      <c r="F18" s="24">
        <v>450</v>
      </c>
      <c r="G18" s="24">
        <v>0</v>
      </c>
      <c r="H18" s="24">
        <f t="shared" si="1"/>
        <v>17806.043249999999</v>
      </c>
      <c r="I18" s="25">
        <v>0.16</v>
      </c>
      <c r="J18" s="25">
        <v>0</v>
      </c>
      <c r="K18" s="25">
        <v>2.1000000000000001E-2</v>
      </c>
      <c r="L18" s="25">
        <v>0.1065</v>
      </c>
      <c r="M18" s="25">
        <v>0.12</v>
      </c>
      <c r="N18" s="24">
        <v>909.74</v>
      </c>
      <c r="O18" s="24">
        <v>214.5</v>
      </c>
      <c r="P18" s="24">
        <f t="shared" si="2"/>
        <v>16524.008135999997</v>
      </c>
      <c r="Q18" s="24">
        <f t="shared" si="3"/>
        <v>0</v>
      </c>
      <c r="R18" s="24">
        <f t="shared" si="4"/>
        <v>2168.7760678499999</v>
      </c>
      <c r="S18" s="24">
        <f t="shared" si="5"/>
        <v>10998.792915524999</v>
      </c>
      <c r="T18" s="24">
        <f t="shared" si="6"/>
        <v>152375.98632883522</v>
      </c>
      <c r="U18" s="24">
        <f t="shared" si="9"/>
        <v>18285.118359460226</v>
      </c>
      <c r="V18" s="24">
        <v>2500</v>
      </c>
      <c r="W18" s="24">
        <v>2500</v>
      </c>
      <c r="X18" s="24">
        <v>680</v>
      </c>
      <c r="Y18" s="24">
        <v>0</v>
      </c>
      <c r="Z18" s="24">
        <f t="shared" si="10"/>
        <v>158055.98632883522</v>
      </c>
      <c r="AA18" s="26">
        <f t="shared" si="7"/>
        <v>0.38847461744837553</v>
      </c>
      <c r="AB18" s="27">
        <f t="shared" si="8"/>
        <v>93.180578646249998</v>
      </c>
      <c r="AC18" s="28">
        <v>0.06</v>
      </c>
      <c r="AD18" s="48">
        <v>0.05</v>
      </c>
      <c r="AE18" s="48">
        <v>0</v>
      </c>
      <c r="AF18" s="28">
        <v>0.12</v>
      </c>
      <c r="AG18" s="29">
        <v>0.2</v>
      </c>
      <c r="AH18" s="30">
        <f>AB18*AI18</f>
        <v>169.42359311001366</v>
      </c>
      <c r="AI18" s="59">
        <v>1.8182286005457426</v>
      </c>
      <c r="AJ18" s="57">
        <f>((AH18-AB18-(AH18*(AC18+AD18+AE18+AF18)))/AH18)</f>
        <v>0.22001415130096999</v>
      </c>
      <c r="AK18" s="32">
        <f t="shared" si="11"/>
        <v>37.27558804846052</v>
      </c>
      <c r="AL18" s="33">
        <f>AB18*AM18</f>
        <v>198.26251982731728</v>
      </c>
      <c r="AM18" s="34">
        <v>2.1277236384204001</v>
      </c>
      <c r="AN18" s="51">
        <v>0.27001918367346928</v>
      </c>
      <c r="AO18" s="35" t="e">
        <f>#REF!*AN18</f>
        <v>#REF!</v>
      </c>
      <c r="AP18" s="36">
        <f>J18</f>
        <v>0</v>
      </c>
      <c r="AR18" s="13"/>
    </row>
    <row r="19" spans="1:44" s="9" customFormat="1" ht="21" x14ac:dyDescent="0.3">
      <c r="A19" s="8">
        <v>16</v>
      </c>
      <c r="B19" s="54">
        <v>11.122409999999999</v>
      </c>
      <c r="C19" s="52" t="s">
        <v>20</v>
      </c>
      <c r="D19" s="23">
        <f t="shared" si="0"/>
        <v>5.8</v>
      </c>
      <c r="E19" s="24">
        <v>6400</v>
      </c>
      <c r="F19" s="24">
        <v>450</v>
      </c>
      <c r="G19" s="24">
        <v>0</v>
      </c>
      <c r="H19" s="24">
        <f t="shared" si="1"/>
        <v>71633.423999999985</v>
      </c>
      <c r="I19" s="25">
        <v>0.16</v>
      </c>
      <c r="J19" s="25">
        <v>0</v>
      </c>
      <c r="K19" s="25">
        <v>2.1000000000000001E-2</v>
      </c>
      <c r="L19" s="25">
        <v>0.1065</v>
      </c>
      <c r="M19" s="25">
        <v>0.12</v>
      </c>
      <c r="N19" s="24">
        <v>909.74</v>
      </c>
      <c r="O19" s="24">
        <v>214.5</v>
      </c>
      <c r="P19" s="24">
        <f t="shared" si="2"/>
        <v>66475.817471999981</v>
      </c>
      <c r="Q19" s="24">
        <f t="shared" si="3"/>
        <v>0</v>
      </c>
      <c r="R19" s="24">
        <f t="shared" si="4"/>
        <v>8724.9510431999988</v>
      </c>
      <c r="S19" s="24">
        <f t="shared" si="5"/>
        <v>44247.966004799986</v>
      </c>
      <c r="T19" s="24">
        <f t="shared" si="6"/>
        <v>609144.12922727247</v>
      </c>
      <c r="U19" s="24">
        <f t="shared" si="9"/>
        <v>73097.295507272691</v>
      </c>
      <c r="V19" s="24">
        <v>2500</v>
      </c>
      <c r="W19" s="24">
        <v>2500</v>
      </c>
      <c r="X19" s="24">
        <v>680</v>
      </c>
      <c r="Y19" s="24">
        <v>0</v>
      </c>
      <c r="Z19" s="24">
        <f t="shared" si="10"/>
        <v>614824.12922727247</v>
      </c>
      <c r="AA19" s="26">
        <f t="shared" si="7"/>
        <v>0.3121197742270192</v>
      </c>
      <c r="AB19" s="27">
        <f t="shared" si="8"/>
        <v>84.644817768749959</v>
      </c>
      <c r="AC19" s="28">
        <v>0.06</v>
      </c>
      <c r="AD19" s="48">
        <v>0.05</v>
      </c>
      <c r="AE19" s="48">
        <v>0</v>
      </c>
      <c r="AF19" s="28">
        <v>0.12</v>
      </c>
      <c r="AG19" s="29">
        <v>0.2</v>
      </c>
      <c r="AH19" s="30">
        <f>AB19*AI19</f>
        <v>153.90362855512365</v>
      </c>
      <c r="AI19" s="59">
        <v>1.8182286005457426</v>
      </c>
      <c r="AJ19" s="57">
        <f>((AH19-AB19-(AH19*(AC19+AD19+AE19+AF19)))/AH19)</f>
        <v>0.22001415130096993</v>
      </c>
      <c r="AK19" s="32">
        <f t="shared" si="11"/>
        <v>33.860976218695249</v>
      </c>
      <c r="AL19" s="33">
        <f>AB19*AM19</f>
        <v>180.10077963635641</v>
      </c>
      <c r="AM19" s="34">
        <v>2.1277236384204001</v>
      </c>
      <c r="AN19" s="51">
        <v>0.22001561133753164</v>
      </c>
      <c r="AO19" s="35" t="e">
        <f>#REF!*AN19</f>
        <v>#REF!</v>
      </c>
      <c r="AP19" s="36">
        <f>J19</f>
        <v>0</v>
      </c>
      <c r="AR19" s="13"/>
    </row>
    <row r="20" spans="1:44" s="9" customFormat="1" ht="21" x14ac:dyDescent="0.3">
      <c r="A20" s="8">
        <v>17</v>
      </c>
      <c r="B20" s="54">
        <v>11</v>
      </c>
      <c r="C20" s="52" t="s">
        <v>19</v>
      </c>
      <c r="D20" s="23">
        <f t="shared" si="0"/>
        <v>5.4</v>
      </c>
      <c r="E20" s="24">
        <v>5760</v>
      </c>
      <c r="F20" s="24">
        <v>0</v>
      </c>
      <c r="G20" s="24">
        <v>0</v>
      </c>
      <c r="H20" s="24">
        <f t="shared" si="1"/>
        <v>63360</v>
      </c>
      <c r="I20" s="25">
        <v>0.16</v>
      </c>
      <c r="J20" s="25">
        <v>0</v>
      </c>
      <c r="K20" s="25">
        <v>2.1000000000000001E-2</v>
      </c>
      <c r="L20" s="25">
        <v>0.1065</v>
      </c>
      <c r="M20" s="25">
        <v>0.12</v>
      </c>
      <c r="N20" s="24">
        <v>909.74</v>
      </c>
      <c r="O20" s="24">
        <v>214.5</v>
      </c>
      <c r="P20" s="24">
        <f t="shared" si="2"/>
        <v>54743.040000000001</v>
      </c>
      <c r="Q20" s="24">
        <f t="shared" si="3"/>
        <v>0</v>
      </c>
      <c r="R20" s="24">
        <f t="shared" si="4"/>
        <v>7185.0240000000003</v>
      </c>
      <c r="S20" s="24">
        <f t="shared" si="5"/>
        <v>36438.335999999996</v>
      </c>
      <c r="T20" s="24">
        <f t="shared" si="6"/>
        <v>501857.54545454541</v>
      </c>
      <c r="U20" s="24">
        <f>T20*M20</f>
        <v>60222.905454545449</v>
      </c>
      <c r="V20" s="24">
        <v>2500</v>
      </c>
      <c r="W20" s="24">
        <v>2500</v>
      </c>
      <c r="X20" s="24">
        <v>680</v>
      </c>
      <c r="Y20" s="24">
        <v>0</v>
      </c>
      <c r="Z20" s="24">
        <f>T20+V20+W20+X20+Y20</f>
        <v>507537.54545454541</v>
      </c>
      <c r="AA20" s="26">
        <f t="shared" si="7"/>
        <v>0.30738706509539826</v>
      </c>
      <c r="AB20" s="27">
        <f t="shared" si="8"/>
        <v>77.658791666666659</v>
      </c>
      <c r="AC20" s="28">
        <v>0.06</v>
      </c>
      <c r="AD20" s="48">
        <v>0.05</v>
      </c>
      <c r="AE20" s="48">
        <v>0</v>
      </c>
      <c r="AF20" s="28">
        <v>0.12</v>
      </c>
      <c r="AG20" s="29">
        <v>0.2</v>
      </c>
      <c r="AH20" s="30">
        <f>AB20*AI20</f>
        <v>141.20143609215671</v>
      </c>
      <c r="AI20" s="59">
        <v>1.8182286005457426</v>
      </c>
      <c r="AJ20" s="57">
        <f>((AH20-AB20-(AH20*(AC20+AD20+AE20+AF20)))/AH20)</f>
        <v>0.22001415130096999</v>
      </c>
      <c r="AK20" s="32">
        <f t="shared" si="11"/>
        <v>31.06631412429401</v>
      </c>
      <c r="AL20" s="33">
        <f>AB20*AM20</f>
        <v>165.23644676033183</v>
      </c>
      <c r="AM20" s="34">
        <v>2.1277236384204001</v>
      </c>
      <c r="AN20" s="51">
        <v>0.27000397253486558</v>
      </c>
      <c r="AO20" s="35" t="e">
        <f>#REF!*AN20</f>
        <v>#REF!</v>
      </c>
      <c r="AP20" s="36">
        <f>J20</f>
        <v>0</v>
      </c>
      <c r="AR20" s="13"/>
    </row>
    <row r="21" spans="1:44" s="9" customFormat="1" ht="21" x14ac:dyDescent="0.3">
      <c r="A21" s="8">
        <v>18</v>
      </c>
      <c r="B21" s="54">
        <v>11.2</v>
      </c>
      <c r="C21" s="52" t="s">
        <v>19</v>
      </c>
      <c r="D21" s="23">
        <f t="shared" si="0"/>
        <v>5.4</v>
      </c>
      <c r="E21" s="24">
        <v>2650.8</v>
      </c>
      <c r="F21" s="24">
        <v>1950</v>
      </c>
      <c r="G21" s="24">
        <v>0</v>
      </c>
      <c r="H21" s="24">
        <f t="shared" si="1"/>
        <v>31638.959999999999</v>
      </c>
      <c r="I21" s="25">
        <v>0.16</v>
      </c>
      <c r="J21" s="25">
        <v>0</v>
      </c>
      <c r="K21" s="25">
        <v>2.1000000000000001E-2</v>
      </c>
      <c r="L21" s="25">
        <v>0.1065</v>
      </c>
      <c r="M21" s="25">
        <v>0.12</v>
      </c>
      <c r="N21" s="24">
        <v>909.74</v>
      </c>
      <c r="O21" s="24">
        <v>214.5</v>
      </c>
      <c r="P21" s="24">
        <f t="shared" si="2"/>
        <v>27336.061440000005</v>
      </c>
      <c r="Q21" s="24">
        <f t="shared" si="3"/>
        <v>0</v>
      </c>
      <c r="R21" s="24">
        <f t="shared" si="4"/>
        <v>3587.8580640000005</v>
      </c>
      <c r="S21" s="24">
        <f t="shared" si="5"/>
        <v>18195.565896</v>
      </c>
      <c r="T21" s="24">
        <f t="shared" si="6"/>
        <v>251243.30613636365</v>
      </c>
      <c r="U21" s="24">
        <f t="shared" ref="U21:U32" si="14">T21*M21</f>
        <v>30149.196736363636</v>
      </c>
      <c r="V21" s="24">
        <v>2500</v>
      </c>
      <c r="W21" s="24">
        <v>2500</v>
      </c>
      <c r="X21" s="24">
        <v>680</v>
      </c>
      <c r="Y21" s="24">
        <v>0</v>
      </c>
      <c r="Z21" s="24">
        <f t="shared" ref="Z21:Z32" si="15">T21+V21+W21+X21+Y21</f>
        <v>256923.30613636365</v>
      </c>
      <c r="AA21" s="26">
        <f t="shared" si="7"/>
        <v>0.41450577738137162</v>
      </c>
      <c r="AB21" s="27">
        <f t="shared" si="8"/>
        <v>85.549309416025352</v>
      </c>
      <c r="AC21" s="28">
        <v>0.06</v>
      </c>
      <c r="AD21" s="48">
        <v>0.05</v>
      </c>
      <c r="AE21" s="48">
        <v>0</v>
      </c>
      <c r="AF21" s="28">
        <v>0.12</v>
      </c>
      <c r="AG21" s="29">
        <v>0.2</v>
      </c>
      <c r="AH21" s="30">
        <f>AB21*AI21</f>
        <v>155.54820113715451</v>
      </c>
      <c r="AI21" s="59">
        <v>1.8182286005457426</v>
      </c>
      <c r="AJ21" s="57">
        <f>((AH21-AB21-(AH21*(AC21+AD21+AE21+AF21)))/AH21)</f>
        <v>0.22001415130096996</v>
      </c>
      <c r="AK21" s="32">
        <f t="shared" si="11"/>
        <v>34.222805459583618</v>
      </c>
      <c r="AL21" s="33">
        <f>AB21*AM21</f>
        <v>182.02528789501807</v>
      </c>
      <c r="AM21" s="34">
        <v>2.1277236384204001</v>
      </c>
      <c r="AN21" s="51">
        <v>0.22014415343174365</v>
      </c>
      <c r="AO21" s="35" t="e">
        <f>#REF!*AN21</f>
        <v>#REF!</v>
      </c>
      <c r="AP21" s="36">
        <f>J21</f>
        <v>0</v>
      </c>
      <c r="AR21" s="13"/>
    </row>
    <row r="22" spans="1:44" s="9" customFormat="1" ht="21" x14ac:dyDescent="0.3">
      <c r="A22" s="8">
        <v>19</v>
      </c>
      <c r="B22" s="54">
        <v>12.02</v>
      </c>
      <c r="C22" s="52" t="s">
        <v>19</v>
      </c>
      <c r="D22" s="23">
        <f t="shared" si="0"/>
        <v>5.4</v>
      </c>
      <c r="E22" s="24">
        <v>2004</v>
      </c>
      <c r="F22" s="24">
        <v>2500</v>
      </c>
      <c r="G22" s="24">
        <v>0</v>
      </c>
      <c r="H22" s="24">
        <f t="shared" si="1"/>
        <v>26588.079999999998</v>
      </c>
      <c r="I22" s="25">
        <v>0.16</v>
      </c>
      <c r="J22" s="25">
        <v>0</v>
      </c>
      <c r="K22" s="25">
        <v>2.1000000000000001E-2</v>
      </c>
      <c r="L22" s="25">
        <v>0.1065</v>
      </c>
      <c r="M22" s="25">
        <v>0.12</v>
      </c>
      <c r="N22" s="24">
        <v>909.74</v>
      </c>
      <c r="O22" s="24">
        <v>214.5</v>
      </c>
      <c r="P22" s="24">
        <f t="shared" si="2"/>
        <v>22972.101120000003</v>
      </c>
      <c r="Q22" s="24">
        <f t="shared" si="3"/>
        <v>0</v>
      </c>
      <c r="R22" s="24">
        <f t="shared" si="4"/>
        <v>3015.0882720000004</v>
      </c>
      <c r="S22" s="24">
        <f t="shared" si="5"/>
        <v>15290.804808000001</v>
      </c>
      <c r="T22" s="24">
        <f t="shared" si="6"/>
        <v>211338.48431818181</v>
      </c>
      <c r="U22" s="24">
        <f t="shared" si="14"/>
        <v>25360.618118181817</v>
      </c>
      <c r="V22" s="24">
        <v>2500</v>
      </c>
      <c r="W22" s="24">
        <v>2500</v>
      </c>
      <c r="X22" s="24">
        <v>680</v>
      </c>
      <c r="Y22" s="24">
        <v>0</v>
      </c>
      <c r="Z22" s="24">
        <f t="shared" si="15"/>
        <v>217018.48431818181</v>
      </c>
      <c r="AA22" s="26">
        <f t="shared" si="7"/>
        <v>0.47343405719527842</v>
      </c>
      <c r="AB22" s="27">
        <f t="shared" si="8"/>
        <v>95.637657784431127</v>
      </c>
      <c r="AC22" s="28">
        <v>0.06</v>
      </c>
      <c r="AD22" s="48">
        <v>0.05</v>
      </c>
      <c r="AE22" s="48">
        <v>0</v>
      </c>
      <c r="AF22" s="28">
        <v>0.12</v>
      </c>
      <c r="AG22" s="29">
        <v>0.2</v>
      </c>
      <c r="AH22" s="30">
        <f>AB22*AI22</f>
        <v>173.89112467285887</v>
      </c>
      <c r="AI22" s="59">
        <v>1.8182286005457426</v>
      </c>
      <c r="AJ22" s="57">
        <f>((AH22-AB22-(AH22*(AC22+AD22+AE22+AF22)))/AH22)</f>
        <v>0.22001415130096999</v>
      </c>
      <c r="AK22" s="32">
        <f t="shared" si="11"/>
        <v>38.258508213670204</v>
      </c>
      <c r="AL22" s="33">
        <f>AB22*AM22</f>
        <v>203.49050519109491</v>
      </c>
      <c r="AM22" s="34">
        <v>2.1277236384204001</v>
      </c>
      <c r="AN22" s="51">
        <v>0.22000901690673152</v>
      </c>
      <c r="AO22" s="35" t="e">
        <f>#REF!*AN22</f>
        <v>#REF!</v>
      </c>
      <c r="AP22" s="36">
        <f>J22</f>
        <v>0</v>
      </c>
      <c r="AR22" s="13"/>
    </row>
    <row r="23" spans="1:44" s="9" customFormat="1" ht="21" x14ac:dyDescent="0.3">
      <c r="A23" s="8">
        <v>20</v>
      </c>
      <c r="B23" s="54">
        <v>12.5</v>
      </c>
      <c r="C23" s="52" t="s">
        <v>19</v>
      </c>
      <c r="D23" s="23">
        <f t="shared" si="0"/>
        <v>5.4</v>
      </c>
      <c r="E23" s="24">
        <v>1776</v>
      </c>
      <c r="F23" s="24">
        <v>2500</v>
      </c>
      <c r="G23" s="24">
        <v>0</v>
      </c>
      <c r="H23" s="24">
        <f t="shared" si="1"/>
        <v>24700</v>
      </c>
      <c r="I23" s="25">
        <v>0.16</v>
      </c>
      <c r="J23" s="25">
        <v>0</v>
      </c>
      <c r="K23" s="25">
        <v>2.1000000000000001E-2</v>
      </c>
      <c r="L23" s="25">
        <v>0.1065</v>
      </c>
      <c r="M23" s="25">
        <v>0.12</v>
      </c>
      <c r="N23" s="24">
        <v>909.74</v>
      </c>
      <c r="O23" s="24">
        <v>214.5</v>
      </c>
      <c r="P23" s="24">
        <f t="shared" si="2"/>
        <v>21340.799999999999</v>
      </c>
      <c r="Q23" s="24">
        <f t="shared" si="3"/>
        <v>0</v>
      </c>
      <c r="R23" s="24">
        <f t="shared" si="4"/>
        <v>2800.98</v>
      </c>
      <c r="S23" s="24">
        <f t="shared" si="5"/>
        <v>14204.97</v>
      </c>
      <c r="T23" s="24">
        <f t="shared" si="6"/>
        <v>196421.57954545453</v>
      </c>
      <c r="U23" s="24">
        <f t="shared" si="14"/>
        <v>23570.589545454543</v>
      </c>
      <c r="V23" s="24">
        <v>2500</v>
      </c>
      <c r="W23" s="24">
        <v>2500</v>
      </c>
      <c r="X23" s="24">
        <v>680</v>
      </c>
      <c r="Y23" s="24">
        <v>0</v>
      </c>
      <c r="Z23" s="24">
        <f t="shared" si="15"/>
        <v>202101.57954545453</v>
      </c>
      <c r="AA23" s="26">
        <f t="shared" si="7"/>
        <v>0.48924749749749741</v>
      </c>
      <c r="AB23" s="27">
        <f t="shared" si="8"/>
        <v>100.52420608108108</v>
      </c>
      <c r="AC23" s="28">
        <v>0.06</v>
      </c>
      <c r="AD23" s="48">
        <v>0.05</v>
      </c>
      <c r="AE23" s="48">
        <v>0</v>
      </c>
      <c r="AF23" s="28">
        <v>0.12</v>
      </c>
      <c r="AG23" s="29">
        <v>0.2</v>
      </c>
      <c r="AH23" s="30">
        <f>AB23*AI23</f>
        <v>182.77598654377587</v>
      </c>
      <c r="AI23" s="59">
        <v>1.8182286005457426</v>
      </c>
      <c r="AJ23" s="57">
        <f>((AH23-AB23-(AH23*(AC23+AD23+AE23+AF23)))/AH23)</f>
        <v>0.22001415130096991</v>
      </c>
      <c r="AK23" s="32">
        <f t="shared" si="11"/>
        <v>40.213303557626347</v>
      </c>
      <c r="AL23" s="33">
        <f>AB23*AM23</f>
        <v>213.88772951215995</v>
      </c>
      <c r="AM23" s="34">
        <v>2.1277236384204001</v>
      </c>
      <c r="AN23" s="51">
        <v>0.22015840164275921</v>
      </c>
      <c r="AO23" s="35" t="e">
        <f>#REF!*AN23</f>
        <v>#REF!</v>
      </c>
      <c r="AP23" s="36">
        <f>J23</f>
        <v>0</v>
      </c>
      <c r="AR23" s="13"/>
    </row>
    <row r="24" spans="1:44" s="9" customFormat="1" ht="21" x14ac:dyDescent="0.3">
      <c r="A24" s="8">
        <v>21</v>
      </c>
      <c r="B24" s="54">
        <v>12.99</v>
      </c>
      <c r="C24" s="52" t="s">
        <v>19</v>
      </c>
      <c r="D24" s="23">
        <f t="shared" si="0"/>
        <v>5.4</v>
      </c>
      <c r="E24" s="24">
        <v>2334.4699999999998</v>
      </c>
      <c r="F24" s="24">
        <v>1830</v>
      </c>
      <c r="G24" s="24">
        <v>0</v>
      </c>
      <c r="H24" s="24">
        <f t="shared" si="1"/>
        <v>32154.765299999999</v>
      </c>
      <c r="I24" s="25">
        <v>0.16</v>
      </c>
      <c r="J24" s="25">
        <v>0</v>
      </c>
      <c r="K24" s="25">
        <v>2.1000000000000001E-2</v>
      </c>
      <c r="L24" s="25">
        <v>0.1065</v>
      </c>
      <c r="M24" s="25">
        <v>0.12</v>
      </c>
      <c r="N24" s="24">
        <v>909.74</v>
      </c>
      <c r="O24" s="24">
        <v>214.5</v>
      </c>
      <c r="P24" s="24">
        <f t="shared" si="2"/>
        <v>27781.7172192</v>
      </c>
      <c r="Q24" s="24">
        <f t="shared" si="3"/>
        <v>0</v>
      </c>
      <c r="R24" s="24">
        <f t="shared" si="4"/>
        <v>3646.35038502</v>
      </c>
      <c r="S24" s="24">
        <f t="shared" si="5"/>
        <v>18492.20552403</v>
      </c>
      <c r="T24" s="24">
        <f t="shared" si="6"/>
        <v>255318.4610775568</v>
      </c>
      <c r="U24" s="24">
        <f t="shared" si="14"/>
        <v>30638.215329306815</v>
      </c>
      <c r="V24" s="24">
        <v>2500</v>
      </c>
      <c r="W24" s="24">
        <v>2500</v>
      </c>
      <c r="X24" s="24">
        <v>680</v>
      </c>
      <c r="Y24" s="24">
        <v>0</v>
      </c>
      <c r="Z24" s="24">
        <f t="shared" si="15"/>
        <v>260998.4610775568</v>
      </c>
      <c r="AA24" s="26">
        <f t="shared" si="7"/>
        <v>0.40674806041102141</v>
      </c>
      <c r="AB24" s="27">
        <f t="shared" si="8"/>
        <v>98.677749445591502</v>
      </c>
      <c r="AC24" s="28">
        <v>0.06</v>
      </c>
      <c r="AD24" s="48">
        <v>0.05</v>
      </c>
      <c r="AE24" s="48">
        <v>0</v>
      </c>
      <c r="AF24" s="28">
        <v>0.12</v>
      </c>
      <c r="AG24" s="29">
        <v>0.2</v>
      </c>
      <c r="AH24" s="30">
        <f>AB24*AI24</f>
        <v>179.41870627946128</v>
      </c>
      <c r="AI24" s="59">
        <v>1.8182286005457426</v>
      </c>
      <c r="AJ24" s="57">
        <f>((AH24-AB24-(AH24*(AC24+AD24+AE24+AF24)))/AH24)</f>
        <v>0.22001415130096996</v>
      </c>
      <c r="AK24" s="32">
        <f t="shared" si="11"/>
        <v>39.474654389593681</v>
      </c>
      <c r="AL24" s="33">
        <f>AB24*AM24</f>
        <v>209.95898008151056</v>
      </c>
      <c r="AM24" s="34">
        <v>2.1277236384204001</v>
      </c>
      <c r="AN24" s="51">
        <v>0.22000249877908881</v>
      </c>
      <c r="AO24" s="35" t="e">
        <f>#REF!*AN24</f>
        <v>#REF!</v>
      </c>
      <c r="AP24" s="36">
        <f>J24</f>
        <v>0</v>
      </c>
      <c r="AR24" s="13"/>
    </row>
    <row r="25" spans="1:44" s="9" customFormat="1" ht="21" x14ac:dyDescent="0.3">
      <c r="A25" s="8">
        <v>22</v>
      </c>
      <c r="B25" s="54">
        <v>18.455189999999998</v>
      </c>
      <c r="C25" s="52" t="s">
        <v>20</v>
      </c>
      <c r="D25" s="23">
        <f t="shared" si="0"/>
        <v>5.8</v>
      </c>
      <c r="E25" s="24">
        <v>1100</v>
      </c>
      <c r="F25" s="24">
        <v>450</v>
      </c>
      <c r="G25" s="24">
        <v>0</v>
      </c>
      <c r="H25" s="24">
        <f t="shared" si="1"/>
        <v>20750.708999999999</v>
      </c>
      <c r="I25" s="25">
        <v>0.16</v>
      </c>
      <c r="J25" s="25">
        <v>0</v>
      </c>
      <c r="K25" s="25">
        <v>2.1000000000000001E-2</v>
      </c>
      <c r="L25" s="25">
        <v>0.1065</v>
      </c>
      <c r="M25" s="25">
        <v>0.12</v>
      </c>
      <c r="N25" s="24">
        <v>909.74</v>
      </c>
      <c r="O25" s="24">
        <v>214.5</v>
      </c>
      <c r="P25" s="24">
        <f t="shared" si="2"/>
        <v>19256.657951999998</v>
      </c>
      <c r="Q25" s="24">
        <f t="shared" si="3"/>
        <v>0</v>
      </c>
      <c r="R25" s="24">
        <f t="shared" si="4"/>
        <v>2527.4363561999999</v>
      </c>
      <c r="S25" s="24">
        <f t="shared" si="5"/>
        <v>12817.712949299999</v>
      </c>
      <c r="T25" s="24">
        <f t="shared" si="6"/>
        <v>177363.81756534093</v>
      </c>
      <c r="U25" s="24">
        <f t="shared" si="14"/>
        <v>21283.658107840911</v>
      </c>
      <c r="V25" s="24">
        <v>2500</v>
      </c>
      <c r="W25" s="24">
        <v>2500</v>
      </c>
      <c r="X25" s="24">
        <v>680</v>
      </c>
      <c r="Y25" s="24">
        <v>0</v>
      </c>
      <c r="Z25" s="24">
        <f t="shared" si="15"/>
        <v>183043.81756534093</v>
      </c>
      <c r="AA25" s="26">
        <f t="shared" si="7"/>
        <v>0.37382801088800455</v>
      </c>
      <c r="AB25" s="27">
        <f t="shared" si="8"/>
        <v>147.05469041590911</v>
      </c>
      <c r="AC25" s="28">
        <v>0.06</v>
      </c>
      <c r="AD25" s="48">
        <v>0.05</v>
      </c>
      <c r="AE25" s="48">
        <v>0</v>
      </c>
      <c r="AF25" s="28">
        <v>0.12</v>
      </c>
      <c r="AG25" s="29">
        <v>0.2</v>
      </c>
      <c r="AH25" s="30">
        <f>AB25*AI25</f>
        <v>267.37904395860585</v>
      </c>
      <c r="AI25" s="59">
        <v>1.8182286005457426</v>
      </c>
      <c r="AJ25" s="57">
        <f>((AH25-AB25-(AH25*(AC25+AD25+AE25+AF25)))/AH25)</f>
        <v>0.22001415130096993</v>
      </c>
      <c r="AK25" s="32">
        <f t="shared" si="11"/>
        <v>58.8271734322174</v>
      </c>
      <c r="AL25" s="33">
        <f>AB25*AM25</f>
        <v>312.8917409385237</v>
      </c>
      <c r="AM25" s="34">
        <v>2.1277236384204001</v>
      </c>
      <c r="AN25" s="51">
        <v>0.21990513820618399</v>
      </c>
      <c r="AO25" s="35" t="e">
        <f>#REF!*AN25</f>
        <v>#REF!</v>
      </c>
      <c r="AP25" s="36">
        <f>J25</f>
        <v>0</v>
      </c>
      <c r="AR25" s="13"/>
    </row>
    <row r="26" spans="1:44" s="9" customFormat="1" ht="21" x14ac:dyDescent="0.3">
      <c r="A26" s="8">
        <v>23</v>
      </c>
      <c r="B26" s="54">
        <v>30.748379999999997</v>
      </c>
      <c r="C26" s="52" t="s">
        <v>20</v>
      </c>
      <c r="D26" s="23">
        <f t="shared" si="0"/>
        <v>5.8</v>
      </c>
      <c r="E26" s="24">
        <v>967.2</v>
      </c>
      <c r="F26" s="24">
        <v>450</v>
      </c>
      <c r="G26" s="24">
        <v>0</v>
      </c>
      <c r="H26" s="24">
        <f t="shared" si="1"/>
        <v>30189.833135999997</v>
      </c>
      <c r="I26" s="25">
        <v>0.16</v>
      </c>
      <c r="J26" s="25">
        <v>0</v>
      </c>
      <c r="K26" s="25">
        <v>2.1000000000000001E-2</v>
      </c>
      <c r="L26" s="25">
        <v>0.1065</v>
      </c>
      <c r="M26" s="25">
        <v>0.12</v>
      </c>
      <c r="N26" s="24">
        <v>909.74</v>
      </c>
      <c r="O26" s="24">
        <v>214.5</v>
      </c>
      <c r="P26" s="24">
        <f t="shared" si="2"/>
        <v>28016.165150207999</v>
      </c>
      <c r="Q26" s="24">
        <f t="shared" si="3"/>
        <v>0</v>
      </c>
      <c r="R26" s="24">
        <f t="shared" si="4"/>
        <v>3677.1216759648</v>
      </c>
      <c r="S26" s="24">
        <f t="shared" si="5"/>
        <v>18648.2599281072</v>
      </c>
      <c r="T26" s="24">
        <f t="shared" si="6"/>
        <v>257462.29425349997</v>
      </c>
      <c r="U26" s="24">
        <f t="shared" si="14"/>
        <v>30895.475310419995</v>
      </c>
      <c r="V26" s="24">
        <v>2500</v>
      </c>
      <c r="W26" s="24">
        <v>2500</v>
      </c>
      <c r="X26" s="24">
        <v>680</v>
      </c>
      <c r="Y26" s="24">
        <v>0</v>
      </c>
      <c r="Z26" s="24">
        <f t="shared" si="15"/>
        <v>263142.29425349995</v>
      </c>
      <c r="AA26" s="26">
        <f t="shared" si="7"/>
        <v>0.34642836787523135</v>
      </c>
      <c r="AB26" s="27">
        <f t="shared" si="8"/>
        <v>240.12284836960293</v>
      </c>
      <c r="AC26" s="28">
        <v>0.06</v>
      </c>
      <c r="AD26" s="48">
        <v>0.05</v>
      </c>
      <c r="AE26" s="48">
        <v>0</v>
      </c>
      <c r="AF26" s="28">
        <v>0.12</v>
      </c>
      <c r="AG26" s="29">
        <v>0.2</v>
      </c>
      <c r="AH26" s="30">
        <f>AB26*AI26</f>
        <v>436.59823055012072</v>
      </c>
      <c r="AI26" s="59">
        <v>1.8182286005457426</v>
      </c>
      <c r="AJ26" s="57">
        <f>((AH26-AB26-(AH26*(AC26+AD26+AE26+AF26)))/AH26)</f>
        <v>0.22001415130096996</v>
      </c>
      <c r="AK26" s="32">
        <f t="shared" si="11"/>
        <v>96.057789153990029</v>
      </c>
      <c r="AL26" s="33">
        <f>AB26*AM26</f>
        <v>510.91506060084163</v>
      </c>
      <c r="AM26" s="34">
        <v>2.1277236384204001</v>
      </c>
      <c r="AN26" s="51">
        <v>0.21984692924838908</v>
      </c>
      <c r="AO26" s="35" t="e">
        <f>#REF!*AN26</f>
        <v>#REF!</v>
      </c>
      <c r="AP26" s="36">
        <f>J26</f>
        <v>0</v>
      </c>
      <c r="AR26" s="13"/>
    </row>
    <row r="27" spans="1:44" s="9" customFormat="1" ht="21" x14ac:dyDescent="0.3">
      <c r="A27" s="8">
        <v>24</v>
      </c>
      <c r="B27" s="54">
        <v>32.258069999999996</v>
      </c>
      <c r="C27" s="52" t="s">
        <v>20</v>
      </c>
      <c r="D27" s="23">
        <f t="shared" si="0"/>
        <v>5.8</v>
      </c>
      <c r="E27" s="24">
        <v>967.2</v>
      </c>
      <c r="F27" s="24">
        <v>450</v>
      </c>
      <c r="G27" s="24">
        <v>0</v>
      </c>
      <c r="H27" s="24">
        <f t="shared" si="1"/>
        <v>31650.005303999998</v>
      </c>
      <c r="I27" s="25">
        <v>0.16</v>
      </c>
      <c r="J27" s="25">
        <v>0</v>
      </c>
      <c r="K27" s="25">
        <v>2.1000000000000001E-2</v>
      </c>
      <c r="L27" s="25">
        <v>0.1065</v>
      </c>
      <c r="M27" s="25">
        <v>0.12</v>
      </c>
      <c r="N27" s="24">
        <v>909.74</v>
      </c>
      <c r="O27" s="24">
        <v>214.5</v>
      </c>
      <c r="P27" s="24">
        <f t="shared" si="2"/>
        <v>29371.204922112</v>
      </c>
      <c r="Q27" s="24">
        <f t="shared" si="3"/>
        <v>0</v>
      </c>
      <c r="R27" s="24">
        <f t="shared" si="4"/>
        <v>3854.9706460272</v>
      </c>
      <c r="S27" s="24">
        <f t="shared" si="5"/>
        <v>19550.208276280799</v>
      </c>
      <c r="T27" s="24">
        <f t="shared" si="6"/>
        <v>269853.01659956813</v>
      </c>
      <c r="U27" s="24">
        <f t="shared" si="14"/>
        <v>32382.361991948175</v>
      </c>
      <c r="V27" s="24">
        <v>2500</v>
      </c>
      <c r="W27" s="24">
        <v>2500</v>
      </c>
      <c r="X27" s="24">
        <v>680</v>
      </c>
      <c r="Y27" s="24">
        <v>0</v>
      </c>
      <c r="Z27" s="24">
        <f t="shared" si="15"/>
        <v>275533.01659956813</v>
      </c>
      <c r="AA27" s="26">
        <f t="shared" si="7"/>
        <v>0.34367049774544478</v>
      </c>
      <c r="AB27" s="27">
        <f t="shared" si="8"/>
        <v>251.3964584446029</v>
      </c>
      <c r="AC27" s="28">
        <v>0.06</v>
      </c>
      <c r="AD27" s="48">
        <v>0.05</v>
      </c>
      <c r="AE27" s="48">
        <v>0</v>
      </c>
      <c r="AF27" s="28">
        <v>0.12</v>
      </c>
      <c r="AG27" s="29">
        <v>0.2</v>
      </c>
      <c r="AH27" s="30">
        <f>AB27*AI27</f>
        <v>457.09623081988627</v>
      </c>
      <c r="AI27" s="59">
        <v>1.8182286005457426</v>
      </c>
      <c r="AJ27" s="57">
        <f>((AH27-AB27-(AH27*(AC27+AD27+AE27+AF27)))/AH27)</f>
        <v>0.22001415130096993</v>
      </c>
      <c r="AK27" s="32">
        <f t="shared" si="11"/>
        <v>100.56763928670954</v>
      </c>
      <c r="AL27" s="33">
        <f>AB27*AM27</f>
        <v>534.90218724775343</v>
      </c>
      <c r="AM27" s="34">
        <v>2.1277236384204001</v>
      </c>
      <c r="AN27" s="51">
        <v>0.22022370722184439</v>
      </c>
      <c r="AO27" s="35" t="e">
        <f>#REF!*AN27</f>
        <v>#REF!</v>
      </c>
      <c r="AP27" s="36">
        <f>J27</f>
        <v>0</v>
      </c>
      <c r="AR27" s="13"/>
    </row>
    <row r="28" spans="1:44" s="9" customFormat="1" ht="21" x14ac:dyDescent="0.3">
      <c r="A28" s="8">
        <v>25</v>
      </c>
      <c r="B28" s="54">
        <v>3.55</v>
      </c>
      <c r="C28" s="52" t="s">
        <v>19</v>
      </c>
      <c r="D28" s="23">
        <f t="shared" si="0"/>
        <v>5.4</v>
      </c>
      <c r="E28" s="24">
        <v>7200</v>
      </c>
      <c r="F28" s="24">
        <v>2850</v>
      </c>
      <c r="G28" s="24">
        <v>0</v>
      </c>
      <c r="H28" s="24">
        <f t="shared" si="1"/>
        <v>28410</v>
      </c>
      <c r="I28" s="25">
        <v>0.16</v>
      </c>
      <c r="J28" s="25">
        <v>0</v>
      </c>
      <c r="K28" s="25">
        <v>2.1000000000000001E-2</v>
      </c>
      <c r="L28" s="25">
        <v>0.1065</v>
      </c>
      <c r="M28" s="25">
        <v>0.12</v>
      </c>
      <c r="N28" s="24">
        <v>909.74</v>
      </c>
      <c r="O28" s="24">
        <v>214.5</v>
      </c>
      <c r="P28" s="24">
        <f t="shared" si="2"/>
        <v>24546.240000000002</v>
      </c>
      <c r="Q28" s="24">
        <f t="shared" si="3"/>
        <v>0</v>
      </c>
      <c r="R28" s="24">
        <f t="shared" si="4"/>
        <v>3221.6940000000004</v>
      </c>
      <c r="S28" s="24">
        <f t="shared" si="5"/>
        <v>16338.591</v>
      </c>
      <c r="T28" s="24">
        <f t="shared" si="6"/>
        <v>225732.68749999994</v>
      </c>
      <c r="U28" s="24">
        <f t="shared" si="14"/>
        <v>27087.922499999993</v>
      </c>
      <c r="V28" s="24">
        <v>2500</v>
      </c>
      <c r="W28" s="24">
        <v>2500</v>
      </c>
      <c r="X28" s="24">
        <v>680</v>
      </c>
      <c r="Y28" s="24">
        <v>0</v>
      </c>
      <c r="Z28" s="24">
        <f t="shared" si="15"/>
        <v>231412.68749999994</v>
      </c>
      <c r="AA28" s="26">
        <f t="shared" si="7"/>
        <v>0.48035678577638641</v>
      </c>
      <c r="AB28" s="27">
        <f t="shared" si="8"/>
        <v>28.378439583333328</v>
      </c>
      <c r="AC28" s="28">
        <v>0.06</v>
      </c>
      <c r="AD28" s="48">
        <v>0.05</v>
      </c>
      <c r="AE28" s="48">
        <v>0</v>
      </c>
      <c r="AF28" s="28">
        <v>0.12</v>
      </c>
      <c r="AG28" s="29">
        <v>0.2</v>
      </c>
      <c r="AH28" s="30">
        <f>AB28*AI28</f>
        <v>51.598490489276067</v>
      </c>
      <c r="AI28" s="59">
        <v>1.8182286005457426</v>
      </c>
      <c r="AJ28" s="57">
        <f>((AH28-AB28-(AH28*(AC28+AD28+AE28+AF28)))/AH28)</f>
        <v>0.22001415130096996</v>
      </c>
      <c r="AK28" s="32">
        <f t="shared" si="11"/>
        <v>11.352398093409244</v>
      </c>
      <c r="AL28" s="33">
        <f>AB28*AM28</f>
        <v>60.381476722943496</v>
      </c>
      <c r="AM28" s="34">
        <v>2.1277236384204001</v>
      </c>
      <c r="AN28" s="51">
        <v>0.22001643789245942</v>
      </c>
      <c r="AO28" s="35" t="e">
        <f>#REF!*AN28</f>
        <v>#REF!</v>
      </c>
      <c r="AP28" s="36">
        <f>J28</f>
        <v>0</v>
      </c>
      <c r="AR28" s="13"/>
    </row>
    <row r="29" spans="1:44" s="9" customFormat="1" ht="21" x14ac:dyDescent="0.3">
      <c r="A29" s="8">
        <v>26</v>
      </c>
      <c r="B29" s="54">
        <v>15.507699999999998</v>
      </c>
      <c r="C29" s="52" t="s">
        <v>20</v>
      </c>
      <c r="D29" s="23">
        <f t="shared" si="0"/>
        <v>5.8</v>
      </c>
      <c r="E29" s="24">
        <v>6400</v>
      </c>
      <c r="F29" s="24">
        <v>450</v>
      </c>
      <c r="G29" s="24">
        <v>0</v>
      </c>
      <c r="H29" s="24">
        <f t="shared" si="1"/>
        <v>99699.279999999984</v>
      </c>
      <c r="I29" s="25">
        <v>0.16</v>
      </c>
      <c r="J29" s="25">
        <v>0</v>
      </c>
      <c r="K29" s="25">
        <v>2.1000000000000001E-2</v>
      </c>
      <c r="L29" s="25">
        <v>0.1065</v>
      </c>
      <c r="M29" s="25">
        <v>0.12</v>
      </c>
      <c r="N29" s="24">
        <v>909.74</v>
      </c>
      <c r="O29" s="24">
        <v>214.5</v>
      </c>
      <c r="P29" s="24">
        <f t="shared" si="2"/>
        <v>92520.93183999999</v>
      </c>
      <c r="Q29" s="24">
        <f t="shared" si="3"/>
        <v>0</v>
      </c>
      <c r="R29" s="24">
        <f t="shared" si="4"/>
        <v>12143.372303999999</v>
      </c>
      <c r="S29" s="24">
        <f t="shared" si="5"/>
        <v>61584.245255999987</v>
      </c>
      <c r="T29" s="24">
        <f t="shared" si="6"/>
        <v>847305.24249999982</v>
      </c>
      <c r="U29" s="24">
        <f t="shared" si="14"/>
        <v>101676.62909999998</v>
      </c>
      <c r="V29" s="24">
        <v>2500</v>
      </c>
      <c r="W29" s="24">
        <v>2500</v>
      </c>
      <c r="X29" s="24">
        <v>680</v>
      </c>
      <c r="Y29" s="24">
        <v>0</v>
      </c>
      <c r="Z29" s="24">
        <f t="shared" si="15"/>
        <v>852985.24249999982</v>
      </c>
      <c r="AA29" s="26">
        <f t="shared" si="7"/>
        <v>0.30515775860123306</v>
      </c>
      <c r="AB29" s="27">
        <f t="shared" si="8"/>
        <v>117.39197084374997</v>
      </c>
      <c r="AC29" s="28">
        <v>0.06</v>
      </c>
      <c r="AD29" s="48">
        <v>0.04</v>
      </c>
      <c r="AE29" s="48">
        <v>0</v>
      </c>
      <c r="AF29" s="28">
        <v>0.12</v>
      </c>
      <c r="AG29" s="29">
        <v>0.2</v>
      </c>
      <c r="AH29" s="30">
        <f>AB29*AI29</f>
        <v>213.44543886253814</v>
      </c>
      <c r="AI29" s="59">
        <v>1.8182286005457426</v>
      </c>
      <c r="AJ29" s="57">
        <f>((AH29-AB29-(AH29*(AC29+AD29+AE29+AF29)))/AH29)</f>
        <v>0.23001415130096994</v>
      </c>
      <c r="AK29" s="32">
        <f t="shared" si="11"/>
        <v>49.095471469029775</v>
      </c>
      <c r="AL29" s="33">
        <f>AB29*AM29</f>
        <v>249.77767132500523</v>
      </c>
      <c r="AM29" s="34">
        <v>2.1277236384204001</v>
      </c>
      <c r="AN29" s="51">
        <v>0.2300768952025713</v>
      </c>
      <c r="AO29" s="35" t="e">
        <f>#REF!*AN29</f>
        <v>#REF!</v>
      </c>
      <c r="AP29" s="36">
        <f>J29</f>
        <v>0</v>
      </c>
      <c r="AR29" s="13"/>
    </row>
    <row r="30" spans="1:44" s="9" customFormat="1" ht="21" x14ac:dyDescent="0.3">
      <c r="A30" s="8">
        <v>27</v>
      </c>
      <c r="B30" s="54">
        <v>23.549109999999999</v>
      </c>
      <c r="C30" s="52" t="s">
        <v>20</v>
      </c>
      <c r="D30" s="23">
        <f t="shared" si="0"/>
        <v>5.8</v>
      </c>
      <c r="E30" s="24">
        <v>1500</v>
      </c>
      <c r="F30" s="24">
        <v>450</v>
      </c>
      <c r="G30" s="24">
        <v>0</v>
      </c>
      <c r="H30" s="24">
        <f t="shared" si="1"/>
        <v>35773.665000000001</v>
      </c>
      <c r="I30" s="25">
        <v>0.16</v>
      </c>
      <c r="J30" s="25">
        <v>0</v>
      </c>
      <c r="K30" s="25">
        <v>2.1000000000000001E-2</v>
      </c>
      <c r="L30" s="25">
        <v>0.1065</v>
      </c>
      <c r="M30" s="25">
        <v>0.12</v>
      </c>
      <c r="N30" s="24">
        <v>909.74</v>
      </c>
      <c r="O30" s="24">
        <v>214.5</v>
      </c>
      <c r="P30" s="24">
        <f t="shared" si="2"/>
        <v>33197.96112</v>
      </c>
      <c r="Q30" s="24">
        <f t="shared" si="3"/>
        <v>0</v>
      </c>
      <c r="R30" s="24">
        <f t="shared" si="4"/>
        <v>4357.2323970000007</v>
      </c>
      <c r="S30" s="24">
        <f t="shared" si="5"/>
        <v>22097.3928705</v>
      </c>
      <c r="T30" s="24">
        <f t="shared" si="6"/>
        <v>304845.54930397728</v>
      </c>
      <c r="U30" s="24">
        <f t="shared" si="14"/>
        <v>36581.465916477275</v>
      </c>
      <c r="V30" s="24">
        <v>2500</v>
      </c>
      <c r="W30" s="24">
        <v>2500</v>
      </c>
      <c r="X30" s="24">
        <v>680</v>
      </c>
      <c r="Y30" s="24">
        <v>0</v>
      </c>
      <c r="Z30" s="24">
        <f t="shared" si="15"/>
        <v>310525.54930397728</v>
      </c>
      <c r="AA30" s="26">
        <f t="shared" si="7"/>
        <v>0.33711319352298852</v>
      </c>
      <c r="AB30" s="27">
        <f t="shared" si="8"/>
        <v>182.62938892500003</v>
      </c>
      <c r="AC30" s="28">
        <v>0.06</v>
      </c>
      <c r="AD30" s="48">
        <v>0.05</v>
      </c>
      <c r="AE30" s="48">
        <v>0</v>
      </c>
      <c r="AF30" s="28">
        <v>0.12</v>
      </c>
      <c r="AG30" s="29">
        <v>0.2</v>
      </c>
      <c r="AH30" s="30">
        <f>AB30*AI30</f>
        <v>332.06197824362698</v>
      </c>
      <c r="AI30" s="59">
        <v>1.8182286005457426</v>
      </c>
      <c r="AJ30" s="57">
        <f>((AH30-AB30-(AH30*(AC30+AD30+AE30+AF30)))/AH30)</f>
        <v>0.22001415130096999</v>
      </c>
      <c r="AK30" s="32">
        <f t="shared" si="11"/>
        <v>73.058334322592756</v>
      </c>
      <c r="AL30" s="33">
        <f>AB30*AM30</f>
        <v>388.58486788599538</v>
      </c>
      <c r="AM30" s="34">
        <v>2.1277236384204001</v>
      </c>
      <c r="AN30" s="51">
        <v>0.22000675437815831</v>
      </c>
      <c r="AO30" s="35" t="e">
        <f>#REF!*AN30</f>
        <v>#REF!</v>
      </c>
      <c r="AP30" s="36">
        <f>J30</f>
        <v>0</v>
      </c>
      <c r="AR30" s="13"/>
    </row>
    <row r="31" spans="1:44" s="9" customFormat="1" ht="21" x14ac:dyDescent="0.3">
      <c r="A31" s="8">
        <v>28</v>
      </c>
      <c r="B31" s="54">
        <v>12.252109999999998</v>
      </c>
      <c r="C31" s="52" t="s">
        <v>20</v>
      </c>
      <c r="D31" s="23">
        <f t="shared" si="0"/>
        <v>5.8</v>
      </c>
      <c r="E31" s="24">
        <v>1800</v>
      </c>
      <c r="F31" s="24">
        <v>450</v>
      </c>
      <c r="G31" s="24">
        <v>0</v>
      </c>
      <c r="H31" s="24">
        <f t="shared" si="1"/>
        <v>22503.797999999995</v>
      </c>
      <c r="I31" s="25">
        <v>0.16</v>
      </c>
      <c r="J31" s="25">
        <v>0</v>
      </c>
      <c r="K31" s="25">
        <v>2.1000000000000001E-2</v>
      </c>
      <c r="L31" s="25">
        <v>0.1065</v>
      </c>
      <c r="M31" s="25">
        <v>0.12</v>
      </c>
      <c r="N31" s="24">
        <v>909.74</v>
      </c>
      <c r="O31" s="24">
        <v>214.5</v>
      </c>
      <c r="P31" s="24">
        <f t="shared" si="2"/>
        <v>20883.524543999996</v>
      </c>
      <c r="Q31" s="24">
        <f t="shared" si="3"/>
        <v>0</v>
      </c>
      <c r="R31" s="24">
        <f t="shared" si="4"/>
        <v>2740.9625963999993</v>
      </c>
      <c r="S31" s="24">
        <f t="shared" si="5"/>
        <v>13900.596024599996</v>
      </c>
      <c r="T31" s="24">
        <f t="shared" si="6"/>
        <v>192240.1722329545</v>
      </c>
      <c r="U31" s="24">
        <f t="shared" si="14"/>
        <v>23068.82066795454</v>
      </c>
      <c r="V31" s="24">
        <v>2500</v>
      </c>
      <c r="W31" s="24">
        <v>2500</v>
      </c>
      <c r="X31" s="24">
        <v>680</v>
      </c>
      <c r="Y31" s="24">
        <v>0</v>
      </c>
      <c r="Z31" s="24">
        <f t="shared" si="15"/>
        <v>197920.1722329545</v>
      </c>
      <c r="AA31" s="26">
        <f t="shared" si="7"/>
        <v>0.36696566970397582</v>
      </c>
      <c r="AB31" s="27">
        <f t="shared" si="8"/>
        <v>97.139639758333317</v>
      </c>
      <c r="AC31" s="28">
        <v>0.06</v>
      </c>
      <c r="AD31" s="48">
        <v>0.05</v>
      </c>
      <c r="AE31" s="48">
        <v>0</v>
      </c>
      <c r="AF31" s="28">
        <v>0.12</v>
      </c>
      <c r="AG31" s="29">
        <v>0.2</v>
      </c>
      <c r="AH31" s="30">
        <f>AB31*AI31</f>
        <v>176.62207125531197</v>
      </c>
      <c r="AI31" s="59">
        <v>1.8182286005457426</v>
      </c>
      <c r="AJ31" s="57">
        <f>((AH31-AB31-(AH31*(AC31+AD31+AE31+AF31)))/AH31)</f>
        <v>0.22001415130096993</v>
      </c>
      <c r="AK31" s="32">
        <f t="shared" si="11"/>
        <v>38.859355108256899</v>
      </c>
      <c r="AL31" s="33">
        <f>AB31*AM31</f>
        <v>206.68630774144793</v>
      </c>
      <c r="AM31" s="34">
        <v>2.1277236384204001</v>
      </c>
      <c r="AN31" s="51">
        <v>0.22000566218359929</v>
      </c>
      <c r="AO31" s="35" t="e">
        <f>#REF!*AN31</f>
        <v>#REF!</v>
      </c>
      <c r="AP31" s="36">
        <f>J31</f>
        <v>0</v>
      </c>
      <c r="AR31" s="13"/>
    </row>
    <row r="32" spans="1:44" s="9" customFormat="1" ht="21" x14ac:dyDescent="0.3">
      <c r="A32" s="8">
        <v>29</v>
      </c>
      <c r="B32" s="54">
        <v>13.833689999999999</v>
      </c>
      <c r="C32" s="52" t="s">
        <v>20</v>
      </c>
      <c r="D32" s="23">
        <f t="shared" si="0"/>
        <v>5.8</v>
      </c>
      <c r="E32" s="24">
        <v>1800</v>
      </c>
      <c r="F32" s="24">
        <v>450</v>
      </c>
      <c r="G32" s="24">
        <v>0</v>
      </c>
      <c r="H32" s="24">
        <f t="shared" si="1"/>
        <v>25350.642</v>
      </c>
      <c r="I32" s="25">
        <v>0.16</v>
      </c>
      <c r="J32" s="25">
        <v>0</v>
      </c>
      <c r="K32" s="25">
        <v>2.1000000000000001E-2</v>
      </c>
      <c r="L32" s="25">
        <v>0.1065</v>
      </c>
      <c r="M32" s="25">
        <v>0.12</v>
      </c>
      <c r="N32" s="24">
        <v>909.74</v>
      </c>
      <c r="O32" s="24">
        <v>214.5</v>
      </c>
      <c r="P32" s="24">
        <f t="shared" si="2"/>
        <v>23525.395776000001</v>
      </c>
      <c r="Q32" s="24">
        <f t="shared" si="3"/>
        <v>0</v>
      </c>
      <c r="R32" s="24">
        <f t="shared" si="4"/>
        <v>3087.7081956000002</v>
      </c>
      <c r="S32" s="24">
        <f t="shared" si="5"/>
        <v>15659.091563399999</v>
      </c>
      <c r="T32" s="24">
        <f t="shared" si="6"/>
        <v>216397.90810795451</v>
      </c>
      <c r="U32" s="24">
        <f t="shared" si="14"/>
        <v>25967.748972954541</v>
      </c>
      <c r="V32" s="24">
        <v>2500</v>
      </c>
      <c r="W32" s="24">
        <v>2500</v>
      </c>
      <c r="X32" s="24">
        <v>680</v>
      </c>
      <c r="Y32" s="24">
        <v>0</v>
      </c>
      <c r="Z32" s="24">
        <f t="shared" si="15"/>
        <v>222077.90810795451</v>
      </c>
      <c r="AA32" s="26">
        <f t="shared" si="7"/>
        <v>0.35788050776306113</v>
      </c>
      <c r="AB32" s="27">
        <f t="shared" si="8"/>
        <v>108.95008840833331</v>
      </c>
      <c r="AC32" s="28">
        <v>0.06</v>
      </c>
      <c r="AD32" s="48">
        <v>0.05</v>
      </c>
      <c r="AE32" s="48">
        <v>0</v>
      </c>
      <c r="AF32" s="28">
        <v>0.12</v>
      </c>
      <c r="AG32" s="29">
        <v>0.2</v>
      </c>
      <c r="AH32" s="30">
        <f>AB32*AI32</f>
        <v>198.09616677601883</v>
      </c>
      <c r="AI32" s="59">
        <v>1.8182286005457426</v>
      </c>
      <c r="AJ32" s="57">
        <f>((AH32-AB32-(AH32*(AC32+AD32+AE32+AF32)))/AH32)</f>
        <v>0.22001415130096999</v>
      </c>
      <c r="AK32" s="32">
        <f t="shared" si="11"/>
        <v>43.583960009201192</v>
      </c>
      <c r="AL32" s="33">
        <f>AB32*AM32</f>
        <v>231.81567851440323</v>
      </c>
      <c r="AM32" s="34">
        <v>2.1277236384204001</v>
      </c>
      <c r="AN32" s="51">
        <v>0.22001462974138505</v>
      </c>
      <c r="AO32" s="35" t="e">
        <f>#REF!*AN32</f>
        <v>#REF!</v>
      </c>
      <c r="AP32" s="36">
        <f>J32</f>
        <v>0</v>
      </c>
      <c r="AR32" s="13"/>
    </row>
    <row r="33" spans="1:44" s="9" customFormat="1" ht="21" x14ac:dyDescent="0.3">
      <c r="A33" s="8">
        <v>30</v>
      </c>
      <c r="B33" s="54">
        <v>6.4700999999999995</v>
      </c>
      <c r="C33" s="52" t="s">
        <v>20</v>
      </c>
      <c r="D33" s="23">
        <f t="shared" si="0"/>
        <v>5.8</v>
      </c>
      <c r="E33" s="24">
        <v>6400</v>
      </c>
      <c r="F33" s="24">
        <v>450</v>
      </c>
      <c r="G33" s="24">
        <v>0</v>
      </c>
      <c r="H33" s="24">
        <f t="shared" si="1"/>
        <v>41858.639999999999</v>
      </c>
      <c r="I33" s="25">
        <v>0.16</v>
      </c>
      <c r="J33" s="25">
        <v>0</v>
      </c>
      <c r="K33" s="25">
        <v>2.1000000000000001E-2</v>
      </c>
      <c r="L33" s="25">
        <v>0.1065</v>
      </c>
      <c r="M33" s="25">
        <v>0.12</v>
      </c>
      <c r="N33" s="24">
        <v>909.74</v>
      </c>
      <c r="O33" s="24">
        <v>214.5</v>
      </c>
      <c r="P33" s="24">
        <f t="shared" si="2"/>
        <v>38844.817920000001</v>
      </c>
      <c r="Q33" s="24">
        <f t="shared" si="3"/>
        <v>0</v>
      </c>
      <c r="R33" s="24">
        <f t="shared" si="4"/>
        <v>5098.3823520000005</v>
      </c>
      <c r="S33" s="24">
        <f t="shared" si="5"/>
        <v>25856.081928</v>
      </c>
      <c r="T33" s="24">
        <f t="shared" si="6"/>
        <v>356481.40249999997</v>
      </c>
      <c r="U33" s="24">
        <f>T33*M33</f>
        <v>42777.768299999996</v>
      </c>
      <c r="V33" s="24">
        <v>2500</v>
      </c>
      <c r="W33" s="24">
        <v>2500</v>
      </c>
      <c r="X33" s="24">
        <v>680</v>
      </c>
      <c r="Y33" s="24">
        <v>0</v>
      </c>
      <c r="Z33" s="24">
        <f>T33+V33+W33+X33+Y33</f>
        <v>362161.40249999997</v>
      </c>
      <c r="AA33" s="26">
        <f t="shared" si="7"/>
        <v>0.32982256426644785</v>
      </c>
      <c r="AB33" s="27">
        <f t="shared" si="8"/>
        <v>49.903692843749994</v>
      </c>
      <c r="AC33" s="28">
        <v>0.06</v>
      </c>
      <c r="AD33" s="48">
        <v>0.05</v>
      </c>
      <c r="AE33" s="48">
        <v>0</v>
      </c>
      <c r="AF33" s="28">
        <v>0.12</v>
      </c>
      <c r="AG33" s="29">
        <v>0.2</v>
      </c>
      <c r="AH33" s="30">
        <f>AB33*AI33</f>
        <v>90.736321601356138</v>
      </c>
      <c r="AI33" s="59">
        <v>1.8182286005457426</v>
      </c>
      <c r="AJ33" s="57">
        <f>((AH33-AB33-(AH33*(AC33+AD33+AE33+AF33)))/AH33)</f>
        <v>0.22001415130096993</v>
      </c>
      <c r="AK33" s="32">
        <f t="shared" si="11"/>
        <v>19.963274789294235</v>
      </c>
      <c r="AL33" s="33">
        <f>AB33*AM33</f>
        <v>106.18126690811782</v>
      </c>
      <c r="AM33" s="34">
        <v>2.1277236384204001</v>
      </c>
      <c r="AN33" s="51">
        <v>0.22001734388761135</v>
      </c>
      <c r="AO33" s="35" t="e">
        <f>#REF!*AN33</f>
        <v>#REF!</v>
      </c>
      <c r="AP33" s="36">
        <f>J33</f>
        <v>0</v>
      </c>
      <c r="AR33" s="13"/>
    </row>
    <row r="34" spans="1:44" s="9" customFormat="1" ht="21" x14ac:dyDescent="0.3">
      <c r="A34" s="8">
        <v>31</v>
      </c>
      <c r="B34" s="54">
        <v>20.231899999999996</v>
      </c>
      <c r="C34" s="52" t="s">
        <v>20</v>
      </c>
      <c r="D34" s="23">
        <f t="shared" si="0"/>
        <v>5.8</v>
      </c>
      <c r="E34" s="24">
        <v>1500</v>
      </c>
      <c r="F34" s="24">
        <v>450</v>
      </c>
      <c r="G34" s="24">
        <v>0</v>
      </c>
      <c r="H34" s="24">
        <f t="shared" si="1"/>
        <v>30797.849999999995</v>
      </c>
      <c r="I34" s="25">
        <v>0.16</v>
      </c>
      <c r="J34" s="25">
        <v>0</v>
      </c>
      <c r="K34" s="25">
        <v>2.1000000000000001E-2</v>
      </c>
      <c r="L34" s="25">
        <v>0.1065</v>
      </c>
      <c r="M34" s="25">
        <v>0.12</v>
      </c>
      <c r="N34" s="24">
        <v>909.74</v>
      </c>
      <c r="O34" s="24">
        <v>214.5</v>
      </c>
      <c r="P34" s="24">
        <f t="shared" si="2"/>
        <v>28580.404799999997</v>
      </c>
      <c r="Q34" s="24">
        <f t="shared" si="3"/>
        <v>0</v>
      </c>
      <c r="R34" s="24">
        <f t="shared" si="4"/>
        <v>3751.1781299999998</v>
      </c>
      <c r="S34" s="24">
        <f t="shared" si="5"/>
        <v>19023.831944999998</v>
      </c>
      <c r="T34" s="24">
        <f t="shared" si="6"/>
        <v>262621.8009943181</v>
      </c>
      <c r="U34" s="24">
        <f t="shared" ref="U34:U36" si="16">T34*M34</f>
        <v>31514.616119318169</v>
      </c>
      <c r="V34" s="24">
        <v>2500</v>
      </c>
      <c r="W34" s="24">
        <v>2500</v>
      </c>
      <c r="X34" s="24">
        <v>680</v>
      </c>
      <c r="Y34" s="24">
        <v>0</v>
      </c>
      <c r="Z34" s="24">
        <f t="shared" ref="Z34:Z36" si="17">T34+V34+W34+X34+Y34</f>
        <v>268301.8009943181</v>
      </c>
      <c r="AA34" s="26">
        <f t="shared" si="7"/>
        <v>0.34524774251178258</v>
      </c>
      <c r="AB34" s="27">
        <f t="shared" si="8"/>
        <v>157.85812324999995</v>
      </c>
      <c r="AC34" s="28">
        <v>0.06</v>
      </c>
      <c r="AD34" s="48">
        <v>0.05</v>
      </c>
      <c r="AE34" s="48">
        <v>0</v>
      </c>
      <c r="AF34" s="28">
        <v>0.12</v>
      </c>
      <c r="AG34" s="29">
        <v>0.2</v>
      </c>
      <c r="AH34" s="30">
        <f>AB34*AI34</f>
        <v>287.02215452162477</v>
      </c>
      <c r="AI34" s="59">
        <v>1.8182286005457426</v>
      </c>
      <c r="AJ34" s="57">
        <f>((AH34-AB34-(AH34*(AC34+AD34+AE34+AF34)))/AH34)</f>
        <v>0.22001415130096996</v>
      </c>
      <c r="AK34" s="32">
        <f t="shared" si="11"/>
        <v>63.148935731651129</v>
      </c>
      <c r="AL34" s="33">
        <f>AB34*AM34</f>
        <v>335.87846035570584</v>
      </c>
      <c r="AM34" s="34">
        <v>2.1277236384204001</v>
      </c>
      <c r="AN34" s="51">
        <v>0.22000688908539887</v>
      </c>
      <c r="AO34" s="35" t="e">
        <f>#REF!*AN34</f>
        <v>#REF!</v>
      </c>
      <c r="AP34" s="36">
        <f>J34</f>
        <v>0</v>
      </c>
      <c r="AR34" s="13"/>
    </row>
    <row r="35" spans="1:44" s="9" customFormat="1" ht="21" x14ac:dyDescent="0.3">
      <c r="A35" s="8">
        <v>32</v>
      </c>
      <c r="B35" s="54">
        <v>11.7</v>
      </c>
      <c r="C35" s="52" t="s">
        <v>20</v>
      </c>
      <c r="D35" s="23">
        <f t="shared" si="0"/>
        <v>5.8</v>
      </c>
      <c r="E35" s="24">
        <v>1500</v>
      </c>
      <c r="F35" s="24">
        <v>450</v>
      </c>
      <c r="G35" s="24">
        <v>0</v>
      </c>
      <c r="H35" s="24">
        <f t="shared" si="1"/>
        <v>18000</v>
      </c>
      <c r="I35" s="25">
        <v>0.16</v>
      </c>
      <c r="J35" s="25">
        <v>0</v>
      </c>
      <c r="K35" s="25">
        <v>2.1000000000000001E-2</v>
      </c>
      <c r="L35" s="25">
        <v>0.1065</v>
      </c>
      <c r="M35" s="25">
        <v>0.12</v>
      </c>
      <c r="N35" s="24">
        <v>909.74</v>
      </c>
      <c r="O35" s="24">
        <v>214.5</v>
      </c>
      <c r="P35" s="24">
        <f t="shared" si="2"/>
        <v>16704</v>
      </c>
      <c r="Q35" s="24">
        <f t="shared" si="3"/>
        <v>0</v>
      </c>
      <c r="R35" s="24">
        <f t="shared" si="4"/>
        <v>2192.4</v>
      </c>
      <c r="S35" s="24">
        <f t="shared" si="5"/>
        <v>11118.6</v>
      </c>
      <c r="T35" s="24">
        <f t="shared" si="6"/>
        <v>154021.86363636362</v>
      </c>
      <c r="U35" s="24">
        <f t="shared" si="16"/>
        <v>18482.623636363634</v>
      </c>
      <c r="V35" s="24">
        <v>2500</v>
      </c>
      <c r="W35" s="24">
        <v>2500</v>
      </c>
      <c r="X35" s="24">
        <v>680</v>
      </c>
      <c r="Y35" s="24">
        <v>0</v>
      </c>
      <c r="Z35" s="24">
        <f t="shared" si="17"/>
        <v>159701.86363636362</v>
      </c>
      <c r="AA35" s="26">
        <f t="shared" si="7"/>
        <v>0.38735867963454162</v>
      </c>
      <c r="AB35" s="27">
        <f t="shared" si="8"/>
        <v>94.146159999999995</v>
      </c>
      <c r="AC35" s="28">
        <v>0.06</v>
      </c>
      <c r="AD35" s="48">
        <v>0.05</v>
      </c>
      <c r="AE35" s="48">
        <v>0</v>
      </c>
      <c r="AF35" s="28">
        <v>0.12</v>
      </c>
      <c r="AG35" s="29">
        <v>0.2</v>
      </c>
      <c r="AH35" s="30">
        <f>AB35*AI35</f>
        <v>171.17924074355557</v>
      </c>
      <c r="AI35" s="59">
        <v>1.8182286005457426</v>
      </c>
      <c r="AJ35" s="57">
        <f>((AH35-AB35-(AH35*(AC35+AD35+AE35+AF35)))/AH35)</f>
        <v>0.22001415130096993</v>
      </c>
      <c r="AK35" s="32">
        <f t="shared" si="11"/>
        <v>37.661855372537794</v>
      </c>
      <c r="AL35" s="33">
        <f>AB35*AM35</f>
        <v>200.31701009850912</v>
      </c>
      <c r="AM35" s="34">
        <v>2.1277236384204001</v>
      </c>
      <c r="AN35" s="51">
        <v>0.22000678638548141</v>
      </c>
      <c r="AO35" s="35" t="e">
        <f>#REF!*AN35</f>
        <v>#REF!</v>
      </c>
      <c r="AP35" s="36">
        <f>J35</f>
        <v>0</v>
      </c>
      <c r="AR35" s="13"/>
    </row>
    <row r="36" spans="1:44" s="9" customFormat="1" ht="21" x14ac:dyDescent="0.3">
      <c r="A36" s="8">
        <v>33</v>
      </c>
      <c r="B36" s="54">
        <v>11.7</v>
      </c>
      <c r="C36" s="52" t="s">
        <v>20</v>
      </c>
      <c r="D36" s="23">
        <f t="shared" si="0"/>
        <v>5.8</v>
      </c>
      <c r="E36" s="24">
        <v>1500</v>
      </c>
      <c r="F36" s="24">
        <v>450</v>
      </c>
      <c r="G36" s="24">
        <v>0</v>
      </c>
      <c r="H36" s="24">
        <f t="shared" si="1"/>
        <v>18000</v>
      </c>
      <c r="I36" s="25">
        <v>0.16</v>
      </c>
      <c r="J36" s="25">
        <v>0</v>
      </c>
      <c r="K36" s="25">
        <v>2.1000000000000001E-2</v>
      </c>
      <c r="L36" s="25">
        <v>0.1065</v>
      </c>
      <c r="M36" s="25">
        <v>0.12</v>
      </c>
      <c r="N36" s="24">
        <v>909.74</v>
      </c>
      <c r="O36" s="24">
        <v>214.5</v>
      </c>
      <c r="P36" s="24">
        <f t="shared" si="2"/>
        <v>16704</v>
      </c>
      <c r="Q36" s="24">
        <f t="shared" si="3"/>
        <v>0</v>
      </c>
      <c r="R36" s="24">
        <f t="shared" si="4"/>
        <v>2192.4</v>
      </c>
      <c r="S36" s="24">
        <f t="shared" si="5"/>
        <v>11118.6</v>
      </c>
      <c r="T36" s="24">
        <f t="shared" si="6"/>
        <v>154021.86363636362</v>
      </c>
      <c r="U36" s="24">
        <f t="shared" si="16"/>
        <v>18482.623636363634</v>
      </c>
      <c r="V36" s="24">
        <v>2500</v>
      </c>
      <c r="W36" s="24">
        <v>2500</v>
      </c>
      <c r="X36" s="24">
        <v>680</v>
      </c>
      <c r="Y36" s="24">
        <v>0</v>
      </c>
      <c r="Z36" s="24">
        <f t="shared" si="17"/>
        <v>159701.86363636362</v>
      </c>
      <c r="AA36" s="26">
        <f t="shared" si="7"/>
        <v>0.38735867963454162</v>
      </c>
      <c r="AB36" s="27">
        <f t="shared" si="8"/>
        <v>94.146159999999995</v>
      </c>
      <c r="AC36" s="28">
        <v>0.06</v>
      </c>
      <c r="AD36" s="48">
        <v>0.05</v>
      </c>
      <c r="AE36" s="48">
        <v>0</v>
      </c>
      <c r="AF36" s="28">
        <v>0.12</v>
      </c>
      <c r="AG36" s="29">
        <v>0.2</v>
      </c>
      <c r="AH36" s="30">
        <f>AB36*AI36</f>
        <v>171.17924074355557</v>
      </c>
      <c r="AI36" s="59">
        <v>1.8182286005457426</v>
      </c>
      <c r="AJ36" s="57">
        <f>((AH36-AB36-(AH36*(AC36+AD36+AE36+AF36)))/AH36)</f>
        <v>0.22001415130096993</v>
      </c>
      <c r="AK36" s="32">
        <f t="shared" si="11"/>
        <v>37.661855372537794</v>
      </c>
      <c r="AL36" s="33">
        <f>AB36*AM36</f>
        <v>200.31701009850912</v>
      </c>
      <c r="AM36" s="34">
        <v>2.1277236384204001</v>
      </c>
      <c r="AN36" s="51">
        <v>0.22015984843993897</v>
      </c>
      <c r="AO36" s="35" t="e">
        <f>#REF!*AN36</f>
        <v>#REF!</v>
      </c>
      <c r="AP36" s="36">
        <f>J36</f>
        <v>0</v>
      </c>
      <c r="AR36" s="13"/>
    </row>
    <row r="37" spans="1:44" s="9" customFormat="1" ht="21" x14ac:dyDescent="0.3">
      <c r="A37" s="8">
        <v>34</v>
      </c>
      <c r="B37" s="54">
        <v>12.827229999999998</v>
      </c>
      <c r="C37" s="52" t="s">
        <v>20</v>
      </c>
      <c r="D37" s="23">
        <f t="shared" si="0"/>
        <v>5.8</v>
      </c>
      <c r="E37" s="24">
        <v>6400</v>
      </c>
      <c r="F37" s="24">
        <v>450</v>
      </c>
      <c r="G37" s="24">
        <v>0</v>
      </c>
      <c r="H37" s="24">
        <f t="shared" si="1"/>
        <v>82544.271999999983</v>
      </c>
      <c r="I37" s="25">
        <v>0.16</v>
      </c>
      <c r="J37" s="25">
        <v>0</v>
      </c>
      <c r="K37" s="25">
        <v>2.1000000000000001E-2</v>
      </c>
      <c r="L37" s="25">
        <v>0.1065</v>
      </c>
      <c r="M37" s="25">
        <v>0.12</v>
      </c>
      <c r="N37" s="24">
        <v>909.74</v>
      </c>
      <c r="O37" s="24">
        <v>214.5</v>
      </c>
      <c r="P37" s="24">
        <f t="shared" si="2"/>
        <v>76601.084415999983</v>
      </c>
      <c r="Q37" s="24">
        <f t="shared" si="3"/>
        <v>0</v>
      </c>
      <c r="R37" s="24">
        <f t="shared" si="4"/>
        <v>10053.892329599998</v>
      </c>
      <c r="S37" s="24">
        <f t="shared" si="5"/>
        <v>50987.596814399985</v>
      </c>
      <c r="T37" s="24">
        <f t="shared" si="6"/>
        <v>701731.35359090881</v>
      </c>
      <c r="U37" s="24">
        <f>T37*M37</f>
        <v>84207.762430909061</v>
      </c>
      <c r="V37" s="24">
        <v>2500</v>
      </c>
      <c r="W37" s="24">
        <v>2500</v>
      </c>
      <c r="X37" s="24">
        <v>680</v>
      </c>
      <c r="Y37" s="24">
        <v>0</v>
      </c>
      <c r="Z37" s="24">
        <f>T37+V37+W37+X37+Y37</f>
        <v>707411.35359090881</v>
      </c>
      <c r="AA37" s="26">
        <f t="shared" si="7"/>
        <v>0.30884765051069785</v>
      </c>
      <c r="AB37" s="27">
        <f t="shared" si="8"/>
        <v>97.375561118749957</v>
      </c>
      <c r="AC37" s="28">
        <v>0.06</v>
      </c>
      <c r="AD37" s="48">
        <v>0.05</v>
      </c>
      <c r="AE37" s="48">
        <v>0</v>
      </c>
      <c r="AF37" s="28">
        <v>0.12</v>
      </c>
      <c r="AG37" s="29">
        <v>0.2</v>
      </c>
      <c r="AH37" s="30">
        <f>AB37*AI37</f>
        <v>177.05103022030116</v>
      </c>
      <c r="AI37" s="59">
        <v>1.8182286005457426</v>
      </c>
      <c r="AJ37" s="57">
        <f>((AH37-AB37-(AH37*(AC37+AD37+AE37+AF37)))/AH37)</f>
        <v>0.22001415130096993</v>
      </c>
      <c r="AK37" s="32">
        <f t="shared" si="11"/>
        <v>38.95373215088194</v>
      </c>
      <c r="AL37" s="33">
        <f>AB37*AM37</f>
        <v>207.18828319681469</v>
      </c>
      <c r="AM37" s="34">
        <v>2.1277236384204001</v>
      </c>
      <c r="AN37" s="51">
        <v>0.22000774598333667</v>
      </c>
      <c r="AO37" s="35" t="e">
        <f>#REF!*AN37</f>
        <v>#REF!</v>
      </c>
      <c r="AP37" s="36">
        <f>J37</f>
        <v>0</v>
      </c>
      <c r="AR37" s="13"/>
    </row>
    <row r="38" spans="1:44" s="9" customFormat="1" ht="21" x14ac:dyDescent="0.3">
      <c r="A38" s="8">
        <v>35</v>
      </c>
      <c r="B38" s="54">
        <v>13.761799999999999</v>
      </c>
      <c r="C38" s="52" t="s">
        <v>20</v>
      </c>
      <c r="D38" s="23">
        <f t="shared" si="0"/>
        <v>5.8</v>
      </c>
      <c r="E38" s="24">
        <v>6400</v>
      </c>
      <c r="F38" s="24">
        <v>450</v>
      </c>
      <c r="G38" s="24">
        <v>0</v>
      </c>
      <c r="H38" s="24">
        <f t="shared" si="1"/>
        <v>88525.51999999999</v>
      </c>
      <c r="I38" s="25">
        <v>0.16</v>
      </c>
      <c r="J38" s="25">
        <v>0</v>
      </c>
      <c r="K38" s="25">
        <v>2.1000000000000001E-2</v>
      </c>
      <c r="L38" s="25">
        <v>0.1065</v>
      </c>
      <c r="M38" s="25">
        <v>0.12</v>
      </c>
      <c r="N38" s="24">
        <v>909.74</v>
      </c>
      <c r="O38" s="24">
        <v>214.5</v>
      </c>
      <c r="P38" s="24">
        <f t="shared" si="2"/>
        <v>82151.682559999987</v>
      </c>
      <c r="Q38" s="24">
        <f t="shared" si="3"/>
        <v>0</v>
      </c>
      <c r="R38" s="24">
        <f t="shared" si="4"/>
        <v>10782.408336</v>
      </c>
      <c r="S38" s="24">
        <f t="shared" si="5"/>
        <v>54682.213703999994</v>
      </c>
      <c r="T38" s="24">
        <f t="shared" si="6"/>
        <v>752487.00068181811</v>
      </c>
      <c r="U38" s="24">
        <f>T38*M38</f>
        <v>90298.440081818175</v>
      </c>
      <c r="V38" s="24">
        <v>2500</v>
      </c>
      <c r="W38" s="24">
        <v>2500</v>
      </c>
      <c r="X38" s="24">
        <v>680</v>
      </c>
      <c r="Y38" s="24">
        <v>0</v>
      </c>
      <c r="Z38" s="24">
        <f>T38+V38+W38+X38+Y38</f>
        <v>758167.00068181811</v>
      </c>
      <c r="AA38" s="26">
        <f t="shared" si="7"/>
        <v>0.30739792200586735</v>
      </c>
      <c r="AB38" s="27">
        <f t="shared" si="8"/>
        <v>104.35446259375</v>
      </c>
      <c r="AC38" s="28">
        <v>0.06</v>
      </c>
      <c r="AD38" s="48">
        <v>0.04</v>
      </c>
      <c r="AE38" s="48">
        <v>0</v>
      </c>
      <c r="AF38" s="28">
        <v>0.12</v>
      </c>
      <c r="AG38" s="29">
        <v>0.2</v>
      </c>
      <c r="AH38" s="30">
        <f>AB38*AI38</f>
        <v>189.74026848253712</v>
      </c>
      <c r="AI38" s="59">
        <v>1.8182286005457426</v>
      </c>
      <c r="AJ38" s="57">
        <f>((AH38-AB38-(AH38*(AC38+AD38+AE38+AF38)))/AH38)</f>
        <v>0.23001415130096994</v>
      </c>
      <c r="AK38" s="32">
        <f t="shared" si="11"/>
        <v>43.64294682262895</v>
      </c>
      <c r="AL38" s="33">
        <f>AB38*AM38</f>
        <v>222.03745683537929</v>
      </c>
      <c r="AM38" s="34">
        <v>2.1277236384204001</v>
      </c>
      <c r="AN38" s="51">
        <v>0.23000646258929658</v>
      </c>
      <c r="AO38" s="35" t="e">
        <f>#REF!*AN38</f>
        <v>#REF!</v>
      </c>
      <c r="AP38" s="36">
        <f>J38</f>
        <v>0</v>
      </c>
      <c r="AR38" s="13"/>
    </row>
    <row r="39" spans="1:44" s="9" customFormat="1" ht="21" x14ac:dyDescent="0.3">
      <c r="A39" s="8">
        <v>36</v>
      </c>
      <c r="B39" s="54">
        <v>21.243494999999996</v>
      </c>
      <c r="C39" s="52" t="s">
        <v>20</v>
      </c>
      <c r="D39" s="23">
        <f t="shared" si="0"/>
        <v>5.8</v>
      </c>
      <c r="E39" s="24">
        <v>2308.8000000000002</v>
      </c>
      <c r="F39" s="24">
        <v>450</v>
      </c>
      <c r="G39" s="24">
        <v>0</v>
      </c>
      <c r="H39" s="24">
        <f t="shared" si="1"/>
        <v>49496.981255999992</v>
      </c>
      <c r="I39" s="25">
        <v>0.16</v>
      </c>
      <c r="J39" s="25">
        <v>0</v>
      </c>
      <c r="K39" s="25">
        <v>2.1000000000000001E-2</v>
      </c>
      <c r="L39" s="25">
        <v>0.1065</v>
      </c>
      <c r="M39" s="25">
        <v>0.12</v>
      </c>
      <c r="N39" s="24">
        <v>909.74</v>
      </c>
      <c r="O39" s="24">
        <v>214.5</v>
      </c>
      <c r="P39" s="24">
        <f t="shared" si="2"/>
        <v>45933.198605567988</v>
      </c>
      <c r="Q39" s="24">
        <f t="shared" si="3"/>
        <v>0</v>
      </c>
      <c r="R39" s="24">
        <f t="shared" si="4"/>
        <v>6028.7323169807987</v>
      </c>
      <c r="S39" s="24">
        <f t="shared" si="5"/>
        <v>30574.285321831194</v>
      </c>
      <c r="T39" s="24">
        <f t="shared" si="6"/>
        <v>421298.80401043163</v>
      </c>
      <c r="U39" s="24">
        <f>T39*M39</f>
        <v>50555.856481251794</v>
      </c>
      <c r="V39" s="24">
        <v>2500</v>
      </c>
      <c r="W39" s="24">
        <v>2500</v>
      </c>
      <c r="X39" s="24">
        <v>680</v>
      </c>
      <c r="Y39" s="24">
        <v>0</v>
      </c>
      <c r="Z39" s="24">
        <f>T39+V39+W39+X39+Y39</f>
        <v>426978.80401043163</v>
      </c>
      <c r="AA39" s="26">
        <f t="shared" si="7"/>
        <v>0.32323145141061671</v>
      </c>
      <c r="AB39" s="27">
        <f t="shared" si="8"/>
        <v>163.03835218692819</v>
      </c>
      <c r="AC39" s="28">
        <v>0.06</v>
      </c>
      <c r="AD39" s="48">
        <v>0.05</v>
      </c>
      <c r="AE39" s="48">
        <v>0</v>
      </c>
      <c r="AF39" s="28">
        <v>0.12</v>
      </c>
      <c r="AG39" s="29">
        <v>0.2</v>
      </c>
      <c r="AH39" s="30">
        <f>AB39*AI39</f>
        <v>296.44099493212235</v>
      </c>
      <c r="AI39" s="59">
        <v>1.8182286005457426</v>
      </c>
      <c r="AJ39" s="57">
        <f>((AH39-AB39-(AH39*(AC39+AD39+AE39+AF39)))/AH39)</f>
        <v>0.22001415130096993</v>
      </c>
      <c r="AK39" s="32">
        <f t="shared" si="11"/>
        <v>65.221213910806028</v>
      </c>
      <c r="AL39" s="33">
        <f>AB39*AM39</f>
        <v>346.90055591723745</v>
      </c>
      <c r="AM39" s="34">
        <v>2.1277236384204001</v>
      </c>
      <c r="AN39" s="51">
        <v>0.27008382331305381</v>
      </c>
      <c r="AO39" s="35" t="e">
        <f>#REF!*AN39</f>
        <v>#REF!</v>
      </c>
      <c r="AP39" s="36">
        <f>J39</f>
        <v>0</v>
      </c>
      <c r="AR39" s="13"/>
    </row>
    <row r="40" spans="1:44" s="9" customFormat="1" ht="21" x14ac:dyDescent="0.3">
      <c r="A40" s="8">
        <v>37</v>
      </c>
      <c r="B40" s="54">
        <v>10.578099999999999</v>
      </c>
      <c r="C40" s="52" t="s">
        <v>20</v>
      </c>
      <c r="D40" s="23">
        <f t="shared" si="0"/>
        <v>5.8</v>
      </c>
      <c r="E40" s="24">
        <v>3000</v>
      </c>
      <c r="F40" s="24">
        <v>450</v>
      </c>
      <c r="G40" s="24">
        <v>0</v>
      </c>
      <c r="H40" s="24">
        <f t="shared" si="1"/>
        <v>32184.3</v>
      </c>
      <c r="I40" s="25">
        <v>0.16</v>
      </c>
      <c r="J40" s="25">
        <v>0</v>
      </c>
      <c r="K40" s="25">
        <v>2.1000000000000001E-2</v>
      </c>
      <c r="L40" s="25">
        <v>0.1065</v>
      </c>
      <c r="M40" s="25">
        <v>0.12</v>
      </c>
      <c r="N40" s="24">
        <v>909.74</v>
      </c>
      <c r="O40" s="24">
        <v>214.5</v>
      </c>
      <c r="P40" s="24">
        <f t="shared" si="2"/>
        <v>29867.0304</v>
      </c>
      <c r="Q40" s="24">
        <f t="shared" si="3"/>
        <v>0</v>
      </c>
      <c r="R40" s="24">
        <f t="shared" si="4"/>
        <v>3920.0477400000004</v>
      </c>
      <c r="S40" s="24">
        <f t="shared" si="5"/>
        <v>19880.242109999999</v>
      </c>
      <c r="T40" s="24">
        <f t="shared" si="6"/>
        <v>274386.93210227269</v>
      </c>
      <c r="U40" s="24">
        <f>T40*M40</f>
        <v>32926.431852272719</v>
      </c>
      <c r="V40" s="24">
        <v>2500</v>
      </c>
      <c r="W40" s="24">
        <v>2500</v>
      </c>
      <c r="X40" s="24">
        <v>680</v>
      </c>
      <c r="Y40" s="24">
        <v>0</v>
      </c>
      <c r="Z40" s="24">
        <f>T40+V40+W40+X40+Y40</f>
        <v>280066.93210227269</v>
      </c>
      <c r="AA40" s="26">
        <f t="shared" si="7"/>
        <v>0.34272478288748176</v>
      </c>
      <c r="AB40" s="27">
        <f t="shared" si="8"/>
        <v>82.380166750000001</v>
      </c>
      <c r="AC40" s="28">
        <v>0.06</v>
      </c>
      <c r="AD40" s="48">
        <v>0.05</v>
      </c>
      <c r="AE40" s="48">
        <v>0</v>
      </c>
      <c r="AF40" s="28">
        <v>0.12</v>
      </c>
      <c r="AG40" s="29">
        <v>0.2</v>
      </c>
      <c r="AH40" s="30">
        <f>AB40*AI40</f>
        <v>149.78597530257741</v>
      </c>
      <c r="AI40" s="59">
        <v>1.8182286005457426</v>
      </c>
      <c r="AJ40" s="57">
        <f>((AH40-AB40-(AH40*(AC40+AD40+AE40+AF40)))/AH40)</f>
        <v>0.22001415130096991</v>
      </c>
      <c r="AK40" s="32">
        <f t="shared" si="11"/>
        <v>32.955034232984609</v>
      </c>
      <c r="AL40" s="33">
        <f>AB40*AM40</f>
        <v>175.28222813098927</v>
      </c>
      <c r="AM40" s="34">
        <v>2.1277236384204001</v>
      </c>
      <c r="AN40" s="51">
        <v>0.22001497404894405</v>
      </c>
      <c r="AO40" s="35" t="e">
        <f>#REF!*AN40</f>
        <v>#REF!</v>
      </c>
      <c r="AP40" s="36">
        <f>J40</f>
        <v>0</v>
      </c>
      <c r="AR40" s="13"/>
    </row>
    <row r="41" spans="1:44" s="9" customFormat="1" ht="21" x14ac:dyDescent="0.3">
      <c r="A41" s="8">
        <v>38</v>
      </c>
      <c r="B41" s="54">
        <v>8.9600000000000009</v>
      </c>
      <c r="C41" s="52" t="s">
        <v>19</v>
      </c>
      <c r="D41" s="23">
        <f t="shared" si="0"/>
        <v>5.4</v>
      </c>
      <c r="E41" s="24">
        <v>2780</v>
      </c>
      <c r="F41" s="24">
        <v>1800</v>
      </c>
      <c r="G41" s="24">
        <v>0</v>
      </c>
      <c r="H41" s="24">
        <f t="shared" si="1"/>
        <v>26708.800000000003</v>
      </c>
      <c r="I41" s="25">
        <v>0.35</v>
      </c>
      <c r="J41" s="25">
        <v>0.1</v>
      </c>
      <c r="K41" s="25">
        <v>2.1000000000000001E-2</v>
      </c>
      <c r="L41" s="25">
        <v>0.1065</v>
      </c>
      <c r="M41" s="25">
        <v>0.18</v>
      </c>
      <c r="N41" s="24">
        <v>909.74</v>
      </c>
      <c r="O41" s="24">
        <v>214.5</v>
      </c>
      <c r="P41" s="24">
        <f t="shared" si="2"/>
        <v>50479.632000000005</v>
      </c>
      <c r="Q41" s="24">
        <f t="shared" si="3"/>
        <v>41681.753280000004</v>
      </c>
      <c r="R41" s="24">
        <f t="shared" si="4"/>
        <v>3028.7779200000004</v>
      </c>
      <c r="S41" s="24">
        <f t="shared" si="5"/>
        <v>15360.230880000001</v>
      </c>
      <c r="T41" s="24">
        <f t="shared" si="6"/>
        <v>312075.79765853658</v>
      </c>
      <c r="U41" s="24">
        <f t="shared" ref="U41:U70" si="18">T41*M41</f>
        <v>56173.643578536583</v>
      </c>
      <c r="V41" s="24">
        <v>2500</v>
      </c>
      <c r="W41" s="24">
        <v>2500</v>
      </c>
      <c r="X41" s="24">
        <v>680</v>
      </c>
      <c r="Y41" s="24">
        <v>0</v>
      </c>
      <c r="Z41" s="24">
        <f t="shared" ref="Z41:Z70" si="19">T41+V41+W41+X41+Y41</f>
        <v>317755.79765853658</v>
      </c>
      <c r="AA41" s="26">
        <f t="shared" si="7"/>
        <v>0.63485581177914785</v>
      </c>
      <c r="AB41" s="27">
        <f t="shared" si="8"/>
        <v>79.100863597122299</v>
      </c>
      <c r="AC41" s="28">
        <v>0.06</v>
      </c>
      <c r="AD41" s="48">
        <v>0.05</v>
      </c>
      <c r="AE41" s="48">
        <v>0</v>
      </c>
      <c r="AF41" s="28">
        <v>0.12</v>
      </c>
      <c r="AG41" s="29">
        <v>0.2</v>
      </c>
      <c r="AH41" s="30">
        <f>AB41*AI41</f>
        <v>143.82345252015534</v>
      </c>
      <c r="AI41" s="59">
        <v>1.8182286005457426</v>
      </c>
      <c r="AJ41" s="57">
        <f>((AH41-AB41-(AH41*(AC41+AD41+AE41+AF41)))/AH41)</f>
        <v>0.22001415130096991</v>
      </c>
      <c r="AK41" s="32">
        <f t="shared" si="11"/>
        <v>31.643194843397318</v>
      </c>
      <c r="AL41" s="33">
        <f>AB41*AM41</f>
        <v>168.30477729506484</v>
      </c>
      <c r="AM41" s="34">
        <v>2.1277236384204001</v>
      </c>
      <c r="AN41" s="51">
        <v>0.22001497404894396</v>
      </c>
      <c r="AO41" s="35" t="e">
        <f>#REF!*AN41</f>
        <v>#REF!</v>
      </c>
      <c r="AP41" s="36">
        <f>J41</f>
        <v>0.1</v>
      </c>
      <c r="AR41" s="13"/>
    </row>
    <row r="42" spans="1:44" s="9" customFormat="1" ht="21" x14ac:dyDescent="0.3">
      <c r="A42" s="8">
        <v>39</v>
      </c>
      <c r="B42" s="54">
        <v>8.9600000000000009</v>
      </c>
      <c r="C42" s="52" t="s">
        <v>19</v>
      </c>
      <c r="D42" s="23">
        <f t="shared" si="0"/>
        <v>5.4</v>
      </c>
      <c r="E42" s="24">
        <v>2780</v>
      </c>
      <c r="F42" s="24">
        <v>1800</v>
      </c>
      <c r="G42" s="24">
        <v>0</v>
      </c>
      <c r="H42" s="24">
        <f t="shared" si="1"/>
        <v>26708.800000000003</v>
      </c>
      <c r="I42" s="25">
        <v>0.35</v>
      </c>
      <c r="J42" s="25">
        <v>0.1</v>
      </c>
      <c r="K42" s="25">
        <v>2.1000000000000001E-2</v>
      </c>
      <c r="L42" s="25">
        <v>0.1065</v>
      </c>
      <c r="M42" s="25">
        <v>0.18</v>
      </c>
      <c r="N42" s="24">
        <v>909.74</v>
      </c>
      <c r="O42" s="24">
        <v>214.5</v>
      </c>
      <c r="P42" s="24">
        <f t="shared" si="2"/>
        <v>50479.632000000005</v>
      </c>
      <c r="Q42" s="24">
        <f t="shared" si="3"/>
        <v>41681.753280000004</v>
      </c>
      <c r="R42" s="24">
        <f t="shared" si="4"/>
        <v>3028.7779200000004</v>
      </c>
      <c r="S42" s="24">
        <f t="shared" si="5"/>
        <v>15360.230880000001</v>
      </c>
      <c r="T42" s="24">
        <f t="shared" si="6"/>
        <v>312075.79765853658</v>
      </c>
      <c r="U42" s="24">
        <f t="shared" si="18"/>
        <v>56173.643578536583</v>
      </c>
      <c r="V42" s="24">
        <v>2500</v>
      </c>
      <c r="W42" s="24">
        <v>2500</v>
      </c>
      <c r="X42" s="24">
        <v>680</v>
      </c>
      <c r="Y42" s="24">
        <v>0</v>
      </c>
      <c r="Z42" s="24">
        <f t="shared" si="19"/>
        <v>317755.79765853658</v>
      </c>
      <c r="AA42" s="26">
        <f t="shared" si="7"/>
        <v>0.63485581177914785</v>
      </c>
      <c r="AB42" s="27">
        <f t="shared" si="8"/>
        <v>79.100863597122299</v>
      </c>
      <c r="AC42" s="28">
        <v>0.06</v>
      </c>
      <c r="AD42" s="48">
        <v>0.05</v>
      </c>
      <c r="AE42" s="48">
        <v>0</v>
      </c>
      <c r="AF42" s="28">
        <v>0.12</v>
      </c>
      <c r="AG42" s="29">
        <v>0.2</v>
      </c>
      <c r="AH42" s="30">
        <f>AB42*AI42</f>
        <v>143.82345252015534</v>
      </c>
      <c r="AI42" s="59">
        <v>1.8182286005457426</v>
      </c>
      <c r="AJ42" s="57">
        <f>((AH42-AB42-(AH42*(AC42+AD42+AE42+AF42)))/AH42)</f>
        <v>0.22001415130096991</v>
      </c>
      <c r="AK42" s="32">
        <f t="shared" si="11"/>
        <v>31.643194843397318</v>
      </c>
      <c r="AL42" s="33">
        <f>AB42*AM42</f>
        <v>168.30477729506484</v>
      </c>
      <c r="AM42" s="34">
        <v>2.1277236384204001</v>
      </c>
      <c r="AN42" s="51">
        <v>0.22001497404894396</v>
      </c>
      <c r="AO42" s="35" t="e">
        <f>#REF!*AN42</f>
        <v>#REF!</v>
      </c>
      <c r="AP42" s="36">
        <f>J42</f>
        <v>0.1</v>
      </c>
      <c r="AR42" s="13"/>
    </row>
    <row r="43" spans="1:44" s="9" customFormat="1" ht="21" x14ac:dyDescent="0.3">
      <c r="A43" s="8">
        <v>39</v>
      </c>
      <c r="B43" s="54">
        <v>11.89</v>
      </c>
      <c r="C43" s="52" t="s">
        <v>19</v>
      </c>
      <c r="D43" s="23">
        <f t="shared" si="0"/>
        <v>5.4</v>
      </c>
      <c r="E43" s="24">
        <v>2780</v>
      </c>
      <c r="F43" s="24">
        <v>1800</v>
      </c>
      <c r="G43" s="24">
        <v>0</v>
      </c>
      <c r="H43" s="24">
        <f t="shared" si="1"/>
        <v>34854.200000000004</v>
      </c>
      <c r="I43" s="25">
        <v>0.35</v>
      </c>
      <c r="J43" s="25">
        <v>0.1</v>
      </c>
      <c r="K43" s="25">
        <v>2.1000000000000001E-2</v>
      </c>
      <c r="L43" s="25">
        <v>0.1065</v>
      </c>
      <c r="M43" s="25">
        <v>0.18</v>
      </c>
      <c r="N43" s="24">
        <v>909.74</v>
      </c>
      <c r="O43" s="24">
        <v>214.5</v>
      </c>
      <c r="P43" s="24">
        <f t="shared" si="2"/>
        <v>65874.438000000009</v>
      </c>
      <c r="Q43" s="24">
        <f t="shared" si="3"/>
        <v>54393.464520000009</v>
      </c>
      <c r="R43" s="24">
        <f t="shared" si="4"/>
        <v>3952.4662800000006</v>
      </c>
      <c r="S43" s="24">
        <f t="shared" si="5"/>
        <v>20044.650420000002</v>
      </c>
      <c r="T43" s="24">
        <f t="shared" si="6"/>
        <v>406831.63319512201</v>
      </c>
      <c r="U43" s="24">
        <f t="shared" si="18"/>
        <v>73229.693975121962</v>
      </c>
      <c r="V43" s="24">
        <v>2500</v>
      </c>
      <c r="W43" s="24">
        <v>2500</v>
      </c>
      <c r="X43" s="24">
        <v>680</v>
      </c>
      <c r="Y43" s="24">
        <v>0</v>
      </c>
      <c r="Z43" s="24">
        <f t="shared" si="19"/>
        <v>412511.63319512201</v>
      </c>
      <c r="AA43" s="26">
        <f t="shared" si="7"/>
        <v>0.59607931652995516</v>
      </c>
      <c r="AB43" s="27">
        <f t="shared" si="8"/>
        <v>102.47786859712231</v>
      </c>
      <c r="AC43" s="28">
        <v>0.06</v>
      </c>
      <c r="AD43" s="48">
        <v>0.05</v>
      </c>
      <c r="AE43" s="48">
        <v>0</v>
      </c>
      <c r="AF43" s="28">
        <v>0.12</v>
      </c>
      <c r="AG43" s="29">
        <v>0.2</v>
      </c>
      <c r="AH43" s="30">
        <f>AB43*AI43</f>
        <v>186.32819160625621</v>
      </c>
      <c r="AI43" s="59">
        <v>1.8182286005457426</v>
      </c>
      <c r="AJ43" s="57">
        <f>((AH43-AB43-(AH43*(AC43+AD43+AE43+AF43)))/AH43)</f>
        <v>0.22001415130096999</v>
      </c>
      <c r="AK43" s="32">
        <f t="shared" si="11"/>
        <v>40.994838939694979</v>
      </c>
      <c r="AL43" s="33">
        <f>AB43*AM43</f>
        <v>218.04458342903675</v>
      </c>
      <c r="AM43" s="34">
        <v>2.1277236384204001</v>
      </c>
      <c r="AN43" s="51">
        <v>0.22001497404894396</v>
      </c>
      <c r="AO43" s="35" t="e">
        <f>#REF!*AN43</f>
        <v>#REF!</v>
      </c>
      <c r="AP43" s="36">
        <f>J43</f>
        <v>0.1</v>
      </c>
      <c r="AR43" s="13"/>
    </row>
    <row r="44" spans="1:44" s="9" customFormat="1" ht="21" x14ac:dyDescent="0.3">
      <c r="A44" s="8">
        <v>40</v>
      </c>
      <c r="B44" s="54">
        <v>15.63172</v>
      </c>
      <c r="C44" s="52" t="s">
        <v>19</v>
      </c>
      <c r="D44" s="23">
        <f t="shared" si="0"/>
        <v>5.4</v>
      </c>
      <c r="E44" s="24">
        <v>2780</v>
      </c>
      <c r="F44" s="24">
        <v>2400</v>
      </c>
      <c r="G44" s="24">
        <v>0</v>
      </c>
      <c r="H44" s="24">
        <f t="shared" si="1"/>
        <v>45856.181599999996</v>
      </c>
      <c r="I44" s="25">
        <v>0.35</v>
      </c>
      <c r="J44" s="25">
        <v>0.1</v>
      </c>
      <c r="K44" s="25">
        <v>2.1000000000000001E-2</v>
      </c>
      <c r="L44" s="25">
        <v>0.1065</v>
      </c>
      <c r="M44" s="25">
        <v>0.18</v>
      </c>
      <c r="N44" s="24">
        <v>909.74</v>
      </c>
      <c r="O44" s="24">
        <v>214.5</v>
      </c>
      <c r="P44" s="24">
        <f t="shared" si="2"/>
        <v>86668.183223999993</v>
      </c>
      <c r="Q44" s="24">
        <f t="shared" si="3"/>
        <v>71563.157004959998</v>
      </c>
      <c r="R44" s="24">
        <f t="shared" si="4"/>
        <v>5200.0909934399997</v>
      </c>
      <c r="S44" s="24">
        <f t="shared" si="5"/>
        <v>26371.89003816</v>
      </c>
      <c r="T44" s="24">
        <f t="shared" si="6"/>
        <v>534818.22182995116</v>
      </c>
      <c r="U44" s="24">
        <f t="shared" si="18"/>
        <v>96267.27992939121</v>
      </c>
      <c r="V44" s="24">
        <v>2500</v>
      </c>
      <c r="W44" s="24">
        <v>2500</v>
      </c>
      <c r="X44" s="24">
        <v>680</v>
      </c>
      <c r="Y44" s="24">
        <v>0</v>
      </c>
      <c r="Z44" s="24">
        <f t="shared" si="19"/>
        <v>540498.22182995116</v>
      </c>
      <c r="AA44" s="26">
        <f t="shared" si="7"/>
        <v>0.58809518502298497</v>
      </c>
      <c r="AB44" s="27">
        <f t="shared" si="8"/>
        <v>134.05316003438847</v>
      </c>
      <c r="AC44" s="28">
        <v>0.06</v>
      </c>
      <c r="AD44" s="48">
        <v>0.05</v>
      </c>
      <c r="AE44" s="48">
        <v>0</v>
      </c>
      <c r="AF44" s="28">
        <v>0.12</v>
      </c>
      <c r="AG44" s="29">
        <v>0.2</v>
      </c>
      <c r="AH44" s="30">
        <f>AB44*AI44</f>
        <v>243.73928956806063</v>
      </c>
      <c r="AI44" s="59">
        <v>1.8182286005457426</v>
      </c>
      <c r="AJ44" s="57">
        <f>((AH44-AB44-(AH44*(AC44+AD44+AE44+AF44)))/AH44)</f>
        <v>0.22001415130096996</v>
      </c>
      <c r="AK44" s="32">
        <f t="shared" si="11"/>
        <v>53.626092933018221</v>
      </c>
      <c r="AL44" s="33">
        <f>AB44*AM44</f>
        <v>285.22807741012122</v>
      </c>
      <c r="AM44" s="34">
        <v>2.1277236384204001</v>
      </c>
      <c r="AN44" s="51">
        <v>0.22001497404894396</v>
      </c>
      <c r="AO44" s="35" t="e">
        <f>#REF!*AN44</f>
        <v>#REF!</v>
      </c>
      <c r="AP44" s="36">
        <f>J44</f>
        <v>0.1</v>
      </c>
      <c r="AR44" s="13"/>
    </row>
    <row r="45" spans="1:44" s="9" customFormat="1" ht="21" x14ac:dyDescent="0.3">
      <c r="A45" s="8">
        <v>41</v>
      </c>
      <c r="B45" s="54">
        <v>15.10548</v>
      </c>
      <c r="C45" s="52" t="s">
        <v>19</v>
      </c>
      <c r="D45" s="23">
        <f t="shared" si="0"/>
        <v>5.4</v>
      </c>
      <c r="E45" s="24">
        <v>2780</v>
      </c>
      <c r="F45" s="24">
        <v>2400</v>
      </c>
      <c r="G45" s="24">
        <v>0</v>
      </c>
      <c r="H45" s="24">
        <f t="shared" si="1"/>
        <v>44393.234400000001</v>
      </c>
      <c r="I45" s="25">
        <v>0.35</v>
      </c>
      <c r="J45" s="25">
        <v>0.1</v>
      </c>
      <c r="K45" s="25">
        <v>2.1000000000000001E-2</v>
      </c>
      <c r="L45" s="25">
        <v>0.1065</v>
      </c>
      <c r="M45" s="25">
        <v>0.18</v>
      </c>
      <c r="N45" s="24">
        <v>909.74</v>
      </c>
      <c r="O45" s="24">
        <v>214.5</v>
      </c>
      <c r="P45" s="24">
        <f t="shared" si="2"/>
        <v>83903.213016000009</v>
      </c>
      <c r="Q45" s="24">
        <f t="shared" si="3"/>
        <v>69280.081604640014</v>
      </c>
      <c r="R45" s="24">
        <f t="shared" si="4"/>
        <v>5034.1927809600011</v>
      </c>
      <c r="S45" s="24">
        <f t="shared" si="5"/>
        <v>25530.54910344</v>
      </c>
      <c r="T45" s="24">
        <f t="shared" si="6"/>
        <v>517799.68568907317</v>
      </c>
      <c r="U45" s="24">
        <f t="shared" si="18"/>
        <v>93203.943424033161</v>
      </c>
      <c r="V45" s="24">
        <v>2500</v>
      </c>
      <c r="W45" s="24">
        <v>2500</v>
      </c>
      <c r="X45" s="24">
        <v>680</v>
      </c>
      <c r="Y45" s="24">
        <v>0</v>
      </c>
      <c r="Z45" s="24">
        <f t="shared" si="19"/>
        <v>523479.68568907317</v>
      </c>
      <c r="AA45" s="26">
        <f t="shared" si="7"/>
        <v>0.59194806557802204</v>
      </c>
      <c r="AB45" s="27">
        <f t="shared" si="8"/>
        <v>129.8545541943885</v>
      </c>
      <c r="AC45" s="28">
        <v>0.06</v>
      </c>
      <c r="AD45" s="48">
        <v>0.05</v>
      </c>
      <c r="AE45" s="48">
        <v>0</v>
      </c>
      <c r="AF45" s="28">
        <v>0.12</v>
      </c>
      <c r="AG45" s="29">
        <v>0.2</v>
      </c>
      <c r="AH45" s="30">
        <f>AB45*AI45</f>
        <v>236.10526434735431</v>
      </c>
      <c r="AI45" s="59">
        <v>1.8182286005457426</v>
      </c>
      <c r="AJ45" s="57">
        <f>((AH45-AB45-(AH45*(AC45+AD45+AE45+AF45)))/AH45)</f>
        <v>0.22001415130096999</v>
      </c>
      <c r="AK45" s="32">
        <f t="shared" si="11"/>
        <v>51.946499353074323</v>
      </c>
      <c r="AL45" s="33">
        <f>AB45*AM45</f>
        <v>276.29460451594332</v>
      </c>
      <c r="AM45" s="34">
        <v>2.1277236384204001</v>
      </c>
      <c r="AN45" s="51">
        <v>0.22001497404894396</v>
      </c>
      <c r="AO45" s="35" t="e">
        <f>#REF!*AN45</f>
        <v>#REF!</v>
      </c>
      <c r="AP45" s="36">
        <f>J45</f>
        <v>0.1</v>
      </c>
      <c r="AR45" s="13"/>
    </row>
    <row r="46" spans="1:44" s="9" customFormat="1" ht="21" x14ac:dyDescent="0.3">
      <c r="A46" s="8">
        <v>42</v>
      </c>
      <c r="B46" s="54">
        <v>15.10548</v>
      </c>
      <c r="C46" s="52" t="s">
        <v>19</v>
      </c>
      <c r="D46" s="23">
        <f t="shared" si="0"/>
        <v>5.4</v>
      </c>
      <c r="E46" s="24">
        <v>2780</v>
      </c>
      <c r="F46" s="24">
        <v>2400</v>
      </c>
      <c r="G46" s="24">
        <v>0</v>
      </c>
      <c r="H46" s="24">
        <f t="shared" si="1"/>
        <v>44393.234400000001</v>
      </c>
      <c r="I46" s="25">
        <v>0.35</v>
      </c>
      <c r="J46" s="25">
        <v>0.1</v>
      </c>
      <c r="K46" s="25">
        <v>2.1000000000000001E-2</v>
      </c>
      <c r="L46" s="25">
        <v>0.1065</v>
      </c>
      <c r="M46" s="25">
        <v>0.18</v>
      </c>
      <c r="N46" s="24">
        <v>909.74</v>
      </c>
      <c r="O46" s="24">
        <v>214.5</v>
      </c>
      <c r="P46" s="24">
        <f t="shared" si="2"/>
        <v>83903.213016000009</v>
      </c>
      <c r="Q46" s="24">
        <f t="shared" si="3"/>
        <v>69280.081604640014</v>
      </c>
      <c r="R46" s="24">
        <f t="shared" si="4"/>
        <v>5034.1927809600011</v>
      </c>
      <c r="S46" s="24">
        <f t="shared" si="5"/>
        <v>25530.54910344</v>
      </c>
      <c r="T46" s="24">
        <f t="shared" si="6"/>
        <v>517799.68568907317</v>
      </c>
      <c r="U46" s="24">
        <f t="shared" si="18"/>
        <v>93203.943424033161</v>
      </c>
      <c r="V46" s="24">
        <v>2500</v>
      </c>
      <c r="W46" s="24">
        <v>2500</v>
      </c>
      <c r="X46" s="24">
        <v>680</v>
      </c>
      <c r="Y46" s="24">
        <v>0</v>
      </c>
      <c r="Z46" s="24">
        <f t="shared" si="19"/>
        <v>523479.68568907317</v>
      </c>
      <c r="AA46" s="26">
        <f t="shared" si="7"/>
        <v>0.59194806557802204</v>
      </c>
      <c r="AB46" s="27">
        <f t="shared" si="8"/>
        <v>129.8545541943885</v>
      </c>
      <c r="AC46" s="28">
        <v>0.06</v>
      </c>
      <c r="AD46" s="48">
        <v>0.05</v>
      </c>
      <c r="AE46" s="48">
        <v>0</v>
      </c>
      <c r="AF46" s="28">
        <v>0.12</v>
      </c>
      <c r="AG46" s="29">
        <v>0.2</v>
      </c>
      <c r="AH46" s="30">
        <f>AB46*AI46</f>
        <v>236.10526434735431</v>
      </c>
      <c r="AI46" s="59">
        <v>1.8182286005457426</v>
      </c>
      <c r="AJ46" s="57">
        <f>((AH46-AB46-(AH46*(AC46+AD46+AE46+AF46)))/AH46)</f>
        <v>0.22001415130096999</v>
      </c>
      <c r="AK46" s="32">
        <f t="shared" si="11"/>
        <v>51.946499353074323</v>
      </c>
      <c r="AL46" s="33">
        <f>AB46*AM46</f>
        <v>276.29460451594332</v>
      </c>
      <c r="AM46" s="34">
        <v>2.1277236384204001</v>
      </c>
      <c r="AN46" s="51">
        <v>0.22001497404894396</v>
      </c>
      <c r="AO46" s="35" t="e">
        <f>#REF!*AN46</f>
        <v>#REF!</v>
      </c>
      <c r="AP46" s="36">
        <f>J46</f>
        <v>0.1</v>
      </c>
      <c r="AR46" s="13"/>
    </row>
    <row r="47" spans="1:44" s="9" customFormat="1" ht="21" x14ac:dyDescent="0.3">
      <c r="A47" s="8">
        <v>43</v>
      </c>
      <c r="B47" s="54">
        <v>16.2058</v>
      </c>
      <c r="C47" s="52" t="s">
        <v>19</v>
      </c>
      <c r="D47" s="23">
        <f t="shared" si="0"/>
        <v>5.4</v>
      </c>
      <c r="E47" s="24">
        <v>2780</v>
      </c>
      <c r="F47" s="24">
        <v>2400</v>
      </c>
      <c r="G47" s="24">
        <v>0</v>
      </c>
      <c r="H47" s="24">
        <f t="shared" si="1"/>
        <v>47452.124000000003</v>
      </c>
      <c r="I47" s="25">
        <v>0.35</v>
      </c>
      <c r="J47" s="25">
        <v>0.1</v>
      </c>
      <c r="K47" s="25">
        <v>2.1000000000000001E-2</v>
      </c>
      <c r="L47" s="25">
        <v>0.1065</v>
      </c>
      <c r="M47" s="25">
        <v>0.18</v>
      </c>
      <c r="N47" s="24">
        <v>909.74</v>
      </c>
      <c r="O47" s="24">
        <v>214.5</v>
      </c>
      <c r="P47" s="24">
        <f t="shared" si="2"/>
        <v>89684.514360000016</v>
      </c>
      <c r="Q47" s="24">
        <f t="shared" si="3"/>
        <v>74053.784714400012</v>
      </c>
      <c r="R47" s="24">
        <f t="shared" si="4"/>
        <v>5381.0708616000011</v>
      </c>
      <c r="S47" s="24">
        <f t="shared" si="5"/>
        <v>27289.716512400002</v>
      </c>
      <c r="T47" s="24">
        <f t="shared" si="6"/>
        <v>553383.89762000006</v>
      </c>
      <c r="U47" s="24">
        <f t="shared" si="18"/>
        <v>99609.101571600011</v>
      </c>
      <c r="V47" s="24">
        <v>2500</v>
      </c>
      <c r="W47" s="24">
        <v>2500</v>
      </c>
      <c r="X47" s="24">
        <v>680</v>
      </c>
      <c r="Y47" s="24">
        <v>0</v>
      </c>
      <c r="Z47" s="24">
        <f t="shared" si="19"/>
        <v>559063.89762000006</v>
      </c>
      <c r="AA47" s="26">
        <f t="shared" si="7"/>
        <v>0.58417742201110068</v>
      </c>
      <c r="AB47" s="27">
        <f t="shared" si="8"/>
        <v>138.63345731438849</v>
      </c>
      <c r="AC47" s="28">
        <v>0.06</v>
      </c>
      <c r="AD47" s="48">
        <v>0.05</v>
      </c>
      <c r="AE47" s="48">
        <v>0</v>
      </c>
      <c r="AF47" s="28">
        <v>0.12</v>
      </c>
      <c r="AG47" s="29">
        <v>0.2</v>
      </c>
      <c r="AH47" s="30">
        <f>AB47*AI47</f>
        <v>252.06731708155854</v>
      </c>
      <c r="AI47" s="59">
        <v>1.8182286005457426</v>
      </c>
      <c r="AJ47" s="57">
        <f>((AH47-AB47-(AH47*(AC47+AD47+AE47+AF47)))/AH47)</f>
        <v>0.22001415130096996</v>
      </c>
      <c r="AK47" s="32">
        <f t="shared" si="11"/>
        <v>55.458376838411588</v>
      </c>
      <c r="AL47" s="33">
        <f>AB47*AM47</f>
        <v>294.97368420376989</v>
      </c>
      <c r="AM47" s="34">
        <v>2.1277236384204001</v>
      </c>
      <c r="AN47" s="51">
        <v>0.22001497404894396</v>
      </c>
      <c r="AO47" s="35" t="e">
        <f>#REF!*AN47</f>
        <v>#REF!</v>
      </c>
      <c r="AP47" s="36">
        <f>J47</f>
        <v>0.1</v>
      </c>
      <c r="AR47" s="13"/>
    </row>
    <row r="48" spans="1:44" s="9" customFormat="1" ht="21" x14ac:dyDescent="0.3">
      <c r="A48" s="8">
        <v>44</v>
      </c>
      <c r="B48" s="54">
        <v>17.640999999999998</v>
      </c>
      <c r="C48" s="52" t="s">
        <v>19</v>
      </c>
      <c r="D48" s="23">
        <f t="shared" si="0"/>
        <v>5.4</v>
      </c>
      <c r="E48" s="24">
        <v>2780</v>
      </c>
      <c r="F48" s="24">
        <v>2400</v>
      </c>
      <c r="G48" s="24">
        <v>0</v>
      </c>
      <c r="H48" s="24">
        <f t="shared" si="1"/>
        <v>51441.979999999996</v>
      </c>
      <c r="I48" s="25">
        <v>0.35</v>
      </c>
      <c r="J48" s="25">
        <v>0.1</v>
      </c>
      <c r="K48" s="25">
        <v>2.1000000000000001E-2</v>
      </c>
      <c r="L48" s="25">
        <v>0.1065</v>
      </c>
      <c r="M48" s="25">
        <v>0.18</v>
      </c>
      <c r="N48" s="24">
        <v>909.74</v>
      </c>
      <c r="O48" s="24">
        <v>214.5</v>
      </c>
      <c r="P48" s="24">
        <f t="shared" si="2"/>
        <v>97225.342199999985</v>
      </c>
      <c r="Q48" s="24">
        <f t="shared" si="3"/>
        <v>80280.353988000017</v>
      </c>
      <c r="R48" s="24">
        <f t="shared" si="4"/>
        <v>5833.5205319999995</v>
      </c>
      <c r="S48" s="24">
        <f t="shared" si="5"/>
        <v>29584.282697999999</v>
      </c>
      <c r="T48" s="24">
        <f t="shared" si="6"/>
        <v>599798.08709512197</v>
      </c>
      <c r="U48" s="24">
        <f t="shared" si="18"/>
        <v>107963.65567712195</v>
      </c>
      <c r="V48" s="24">
        <v>2500</v>
      </c>
      <c r="W48" s="24">
        <v>2500</v>
      </c>
      <c r="X48" s="24">
        <v>680</v>
      </c>
      <c r="Y48" s="24">
        <v>0</v>
      </c>
      <c r="Z48" s="24">
        <f t="shared" si="19"/>
        <v>605478.08709512197</v>
      </c>
      <c r="AA48" s="26">
        <f t="shared" si="7"/>
        <v>0.5754985808983335</v>
      </c>
      <c r="AB48" s="27">
        <f t="shared" si="8"/>
        <v>150.0842005143885</v>
      </c>
      <c r="AC48" s="28">
        <v>0.06</v>
      </c>
      <c r="AD48" s="48">
        <v>0.05</v>
      </c>
      <c r="AE48" s="48">
        <v>0</v>
      </c>
      <c r="AF48" s="28">
        <v>0.12</v>
      </c>
      <c r="AG48" s="29">
        <v>0.2</v>
      </c>
      <c r="AH48" s="30">
        <f>AB48*AI48</f>
        <v>272.8873858653032</v>
      </c>
      <c r="AI48" s="59">
        <v>1.8182286005457426</v>
      </c>
      <c r="AJ48" s="57">
        <f>((AH48-AB48-(AH48*(AC48+AD48+AE48+AF48)))/AH48)</f>
        <v>0.22001415130096991</v>
      </c>
      <c r="AK48" s="32">
        <f t="shared" si="11"/>
        <v>60.039086601894972</v>
      </c>
      <c r="AL48" s="33">
        <f>AB48*AM48</f>
        <v>319.33770118789158</v>
      </c>
      <c r="AM48" s="34">
        <v>2.1277236384204001</v>
      </c>
      <c r="AN48" s="51">
        <v>0.22001497404894396</v>
      </c>
      <c r="AO48" s="35" t="e">
        <f>#REF!*AN48</f>
        <v>#REF!</v>
      </c>
      <c r="AP48" s="36">
        <f>J48</f>
        <v>0.1</v>
      </c>
      <c r="AR48" s="13"/>
    </row>
    <row r="49" spans="1:44" s="9" customFormat="1" ht="21" x14ac:dyDescent="0.3">
      <c r="A49" s="8">
        <v>45</v>
      </c>
      <c r="B49" s="54">
        <v>26.503360000000001</v>
      </c>
      <c r="C49" s="52" t="s">
        <v>19</v>
      </c>
      <c r="D49" s="23">
        <f t="shared" si="0"/>
        <v>5.4</v>
      </c>
      <c r="E49" s="24">
        <v>2780</v>
      </c>
      <c r="F49" s="24">
        <v>2400</v>
      </c>
      <c r="G49" s="24">
        <v>0</v>
      </c>
      <c r="H49" s="24">
        <f t="shared" si="1"/>
        <v>76079.340800000005</v>
      </c>
      <c r="I49" s="25">
        <v>0.35</v>
      </c>
      <c r="J49" s="25">
        <v>0.1</v>
      </c>
      <c r="K49" s="25">
        <v>2.1000000000000001E-2</v>
      </c>
      <c r="L49" s="25">
        <v>0.1065</v>
      </c>
      <c r="M49" s="25">
        <v>0.18</v>
      </c>
      <c r="N49" s="24">
        <v>909.74</v>
      </c>
      <c r="O49" s="24">
        <v>214.5</v>
      </c>
      <c r="P49" s="24">
        <f t="shared" si="2"/>
        <v>143789.95411200001</v>
      </c>
      <c r="Q49" s="24">
        <f t="shared" si="3"/>
        <v>118729.41925248002</v>
      </c>
      <c r="R49" s="24">
        <f t="shared" si="4"/>
        <v>8627.3972467200019</v>
      </c>
      <c r="S49" s="24">
        <f t="shared" si="5"/>
        <v>43753.228894080006</v>
      </c>
      <c r="T49" s="24">
        <f t="shared" si="6"/>
        <v>886405.70710400015</v>
      </c>
      <c r="U49" s="24">
        <f t="shared" si="18"/>
        <v>159553.02727872002</v>
      </c>
      <c r="V49" s="24">
        <v>2500</v>
      </c>
      <c r="W49" s="24">
        <v>2500</v>
      </c>
      <c r="X49" s="24">
        <v>680</v>
      </c>
      <c r="Y49" s="24">
        <v>0</v>
      </c>
      <c r="Z49" s="24">
        <f t="shared" si="19"/>
        <v>892085.70710400015</v>
      </c>
      <c r="AA49" s="26">
        <f t="shared" si="7"/>
        <v>0.54272919983079504</v>
      </c>
      <c r="AB49" s="27">
        <f t="shared" si="8"/>
        <v>220.7925397743885</v>
      </c>
      <c r="AC49" s="28">
        <v>0.06</v>
      </c>
      <c r="AD49" s="48">
        <v>0.05</v>
      </c>
      <c r="AE49" s="48">
        <v>0</v>
      </c>
      <c r="AF49" s="28">
        <v>0.12</v>
      </c>
      <c r="AG49" s="29">
        <v>0.2</v>
      </c>
      <c r="AH49" s="30">
        <f>AB49*AI49</f>
        <v>401.45131060492662</v>
      </c>
      <c r="AI49" s="59">
        <v>1.8182286005457426</v>
      </c>
      <c r="AJ49" s="57">
        <f>((AH49-AB49-(AH49*(AC49+AD49+AE49+AF49)))/AH49)</f>
        <v>0.22001415130096993</v>
      </c>
      <c r="AK49" s="32">
        <f t="shared" si="11"/>
        <v>88.324969391405006</v>
      </c>
      <c r="AL49" s="33">
        <f>AB49*AM49</f>
        <v>469.78550606484282</v>
      </c>
      <c r="AM49" s="34">
        <v>2.1277236384204001</v>
      </c>
      <c r="AN49" s="51">
        <v>0.22001497404894396</v>
      </c>
      <c r="AO49" s="35" t="e">
        <f>#REF!*AN49</f>
        <v>#REF!</v>
      </c>
      <c r="AP49" s="36">
        <f>J49</f>
        <v>0.1</v>
      </c>
      <c r="AR49" s="13"/>
    </row>
    <row r="50" spans="1:44" s="9" customFormat="1" ht="21" x14ac:dyDescent="0.3">
      <c r="A50" s="8">
        <v>46</v>
      </c>
      <c r="B50" s="54">
        <v>15.799160000000001</v>
      </c>
      <c r="C50" s="52" t="s">
        <v>19</v>
      </c>
      <c r="D50" s="23">
        <f t="shared" si="0"/>
        <v>5.4</v>
      </c>
      <c r="E50" s="24">
        <v>2780</v>
      </c>
      <c r="F50" s="24">
        <v>2400</v>
      </c>
      <c r="G50" s="24">
        <v>0</v>
      </c>
      <c r="H50" s="24">
        <f t="shared" si="1"/>
        <v>46321.664799999999</v>
      </c>
      <c r="I50" s="25">
        <v>0.35</v>
      </c>
      <c r="J50" s="25">
        <v>0.1</v>
      </c>
      <c r="K50" s="25">
        <v>2.1000000000000001E-2</v>
      </c>
      <c r="L50" s="25">
        <v>0.1065</v>
      </c>
      <c r="M50" s="25">
        <v>0.18</v>
      </c>
      <c r="N50" s="24">
        <v>909.74</v>
      </c>
      <c r="O50" s="24">
        <v>214.5</v>
      </c>
      <c r="P50" s="24">
        <f t="shared" si="2"/>
        <v>87547.946471999996</v>
      </c>
      <c r="Q50" s="24">
        <f t="shared" si="3"/>
        <v>72289.590086880009</v>
      </c>
      <c r="R50" s="24">
        <f t="shared" si="4"/>
        <v>5252.8767883200007</v>
      </c>
      <c r="S50" s="24">
        <f t="shared" si="5"/>
        <v>26639.589426480001</v>
      </c>
      <c r="T50" s="24">
        <f t="shared" si="6"/>
        <v>540233.21060204878</v>
      </c>
      <c r="U50" s="24">
        <f t="shared" si="18"/>
        <v>97241.977908368775</v>
      </c>
      <c r="V50" s="24">
        <v>2500</v>
      </c>
      <c r="W50" s="24">
        <v>2500</v>
      </c>
      <c r="X50" s="24">
        <v>680</v>
      </c>
      <c r="Y50" s="24">
        <v>0</v>
      </c>
      <c r="Z50" s="24">
        <f t="shared" si="19"/>
        <v>545913.21060204878</v>
      </c>
      <c r="AA50" s="26">
        <f t="shared" si="7"/>
        <v>0.58692309373583718</v>
      </c>
      <c r="AB50" s="27">
        <f t="shared" si="8"/>
        <v>135.38908007438846</v>
      </c>
      <c r="AC50" s="28">
        <v>0.06</v>
      </c>
      <c r="AD50" s="48">
        <v>0.05</v>
      </c>
      <c r="AE50" s="48">
        <v>0</v>
      </c>
      <c r="AF50" s="28">
        <v>0.12</v>
      </c>
      <c r="AG50" s="29">
        <v>0.2</v>
      </c>
      <c r="AH50" s="30">
        <f>AB50*AI50</f>
        <v>246.16829759283081</v>
      </c>
      <c r="AI50" s="59">
        <v>1.8182286005457426</v>
      </c>
      <c r="AJ50" s="57">
        <f>((AH50-AB50-(AH50*(AC50+AD50+AE50+AF50)))/AH50)</f>
        <v>0.22001415130096991</v>
      </c>
      <c r="AK50" s="32">
        <f t="shared" si="11"/>
        <v>54.160509072091266</v>
      </c>
      <c r="AL50" s="33">
        <f>AB50*AM50</f>
        <v>288.07054605826869</v>
      </c>
      <c r="AM50" s="34">
        <v>2.1277236384204001</v>
      </c>
      <c r="AN50" s="51">
        <v>0.22001497404894396</v>
      </c>
      <c r="AO50" s="35" t="e">
        <f>#REF!*AN50</f>
        <v>#REF!</v>
      </c>
      <c r="AP50" s="36">
        <f>J50</f>
        <v>0.1</v>
      </c>
      <c r="AR50" s="13"/>
    </row>
    <row r="51" spans="1:44" s="9" customFormat="1" ht="21" x14ac:dyDescent="0.3">
      <c r="A51" s="8">
        <v>47</v>
      </c>
      <c r="B51" s="54">
        <v>14.782559999999998</v>
      </c>
      <c r="C51" s="52" t="s">
        <v>19</v>
      </c>
      <c r="D51" s="23">
        <f t="shared" si="0"/>
        <v>5.4</v>
      </c>
      <c r="E51" s="24">
        <v>2780</v>
      </c>
      <c r="F51" s="24">
        <v>2400</v>
      </c>
      <c r="G51" s="24">
        <v>0</v>
      </c>
      <c r="H51" s="24">
        <f t="shared" si="1"/>
        <v>43495.516799999998</v>
      </c>
      <c r="I51" s="25">
        <v>0.35</v>
      </c>
      <c r="J51" s="25">
        <v>0.1</v>
      </c>
      <c r="K51" s="25">
        <v>2.1000000000000001E-2</v>
      </c>
      <c r="L51" s="25">
        <v>0.1065</v>
      </c>
      <c r="M51" s="25">
        <v>0.18</v>
      </c>
      <c r="N51" s="24">
        <v>909.74</v>
      </c>
      <c r="O51" s="24">
        <v>214.5</v>
      </c>
      <c r="P51" s="24">
        <f t="shared" si="2"/>
        <v>82206.526751999991</v>
      </c>
      <c r="Q51" s="24">
        <f t="shared" si="3"/>
        <v>67879.10351808001</v>
      </c>
      <c r="R51" s="24">
        <f t="shared" si="4"/>
        <v>4932.3916051200003</v>
      </c>
      <c r="S51" s="24">
        <f t="shared" si="5"/>
        <v>25014.271711679998</v>
      </c>
      <c r="T51" s="24">
        <f t="shared" si="6"/>
        <v>507356.49305717065</v>
      </c>
      <c r="U51" s="24">
        <f t="shared" si="18"/>
        <v>91324.168750290715</v>
      </c>
      <c r="V51" s="24">
        <v>2500</v>
      </c>
      <c r="W51" s="24">
        <v>2500</v>
      </c>
      <c r="X51" s="24">
        <v>680</v>
      </c>
      <c r="Y51" s="24">
        <v>0</v>
      </c>
      <c r="Z51" s="24">
        <f t="shared" si="19"/>
        <v>513036.49305717065</v>
      </c>
      <c r="AA51" s="26">
        <f t="shared" si="7"/>
        <v>0.59444814468045415</v>
      </c>
      <c r="AB51" s="27">
        <f t="shared" si="8"/>
        <v>127.27813697438846</v>
      </c>
      <c r="AC51" s="28">
        <v>0.06</v>
      </c>
      <c r="AD51" s="48">
        <v>0.05</v>
      </c>
      <c r="AE51" s="48">
        <v>0</v>
      </c>
      <c r="AF51" s="28">
        <v>0.12</v>
      </c>
      <c r="AG51" s="29">
        <v>0.2</v>
      </c>
      <c r="AH51" s="30">
        <f>AB51*AI51</f>
        <v>231.42074887101168</v>
      </c>
      <c r="AI51" s="59">
        <v>1.8182286005457426</v>
      </c>
      <c r="AJ51" s="57">
        <f>((AH51-AB51-(AH51*(AC51+AD51+AE51+AF51)))/AH51)</f>
        <v>0.22001415130096996</v>
      </c>
      <c r="AK51" s="32">
        <f t="shared" si="11"/>
        <v>50.915839656290537</v>
      </c>
      <c r="AL51" s="33">
        <f>AB51*AM51</f>
        <v>270.81270069451585</v>
      </c>
      <c r="AM51" s="34">
        <v>2.1277236384204001</v>
      </c>
      <c r="AN51" s="51">
        <v>0.22001497404894396</v>
      </c>
      <c r="AO51" s="35" t="e">
        <f>#REF!*AN51</f>
        <v>#REF!</v>
      </c>
      <c r="AP51" s="36">
        <f>J51</f>
        <v>0.1</v>
      </c>
      <c r="AR51" s="13"/>
    </row>
    <row r="52" spans="1:44" s="9" customFormat="1" ht="21" x14ac:dyDescent="0.3">
      <c r="A52" s="8">
        <v>48</v>
      </c>
      <c r="B52" s="54">
        <v>15.990519999999998</v>
      </c>
      <c r="C52" s="52" t="s">
        <v>19</v>
      </c>
      <c r="D52" s="23">
        <f t="shared" si="0"/>
        <v>5.4</v>
      </c>
      <c r="E52" s="24">
        <v>2780</v>
      </c>
      <c r="F52" s="24">
        <v>2400</v>
      </c>
      <c r="G52" s="24">
        <v>0</v>
      </c>
      <c r="H52" s="24">
        <f t="shared" si="1"/>
        <v>46853.645599999996</v>
      </c>
      <c r="I52" s="25">
        <v>0.35</v>
      </c>
      <c r="J52" s="25">
        <v>0.1</v>
      </c>
      <c r="K52" s="25">
        <v>2.1000000000000001E-2</v>
      </c>
      <c r="L52" s="25">
        <v>0.1065</v>
      </c>
      <c r="M52" s="25">
        <v>0.18</v>
      </c>
      <c r="N52" s="24">
        <v>909.74</v>
      </c>
      <c r="O52" s="24">
        <v>214.5</v>
      </c>
      <c r="P52" s="24">
        <f t="shared" si="2"/>
        <v>88553.390184000004</v>
      </c>
      <c r="Q52" s="24">
        <f t="shared" si="3"/>
        <v>73119.799323360014</v>
      </c>
      <c r="R52" s="24">
        <f t="shared" si="4"/>
        <v>5313.2034110400009</v>
      </c>
      <c r="S52" s="24">
        <f t="shared" si="5"/>
        <v>26945.531584560002</v>
      </c>
      <c r="T52" s="24">
        <f t="shared" si="6"/>
        <v>546421.76919873175</v>
      </c>
      <c r="U52" s="24">
        <f t="shared" si="18"/>
        <v>98355.918455771709</v>
      </c>
      <c r="V52" s="24">
        <v>2500</v>
      </c>
      <c r="W52" s="24">
        <v>2500</v>
      </c>
      <c r="X52" s="24">
        <v>680</v>
      </c>
      <c r="Y52" s="24">
        <v>0</v>
      </c>
      <c r="Z52" s="24">
        <f t="shared" si="19"/>
        <v>552101.76919873175</v>
      </c>
      <c r="AA52" s="26">
        <f t="shared" si="7"/>
        <v>0.58561361767018849</v>
      </c>
      <c r="AB52" s="27">
        <f t="shared" si="8"/>
        <v>136.91584583438851</v>
      </c>
      <c r="AC52" s="28">
        <v>0.06</v>
      </c>
      <c r="AD52" s="48">
        <v>0.05</v>
      </c>
      <c r="AE52" s="48">
        <v>0</v>
      </c>
      <c r="AF52" s="28">
        <v>0.12</v>
      </c>
      <c r="AG52" s="29">
        <v>0.2</v>
      </c>
      <c r="AH52" s="30">
        <f>AB52*AI52</f>
        <v>248.94430676399685</v>
      </c>
      <c r="AI52" s="59">
        <v>1.8182286005457426</v>
      </c>
      <c r="AJ52" s="57">
        <f>((AH52-AB52-(AH52*(AC52+AD52+AE52+AF52)))/AH52)</f>
        <v>0.22001415130096993</v>
      </c>
      <c r="AK52" s="32">
        <f t="shared" si="11"/>
        <v>54.771270373889074</v>
      </c>
      <c r="AL52" s="33">
        <f>AB52*AM52</f>
        <v>291.3190816561517</v>
      </c>
      <c r="AM52" s="34">
        <v>2.1277236384204001</v>
      </c>
      <c r="AN52" s="51">
        <v>0.22001497404894396</v>
      </c>
      <c r="AO52" s="35" t="e">
        <f>#REF!*AN52</f>
        <v>#REF!</v>
      </c>
      <c r="AP52" s="36">
        <f>J52</f>
        <v>0.1</v>
      </c>
      <c r="AR52" s="13"/>
    </row>
    <row r="53" spans="1:44" s="9" customFormat="1" ht="21" x14ac:dyDescent="0.3">
      <c r="A53" s="8">
        <v>49</v>
      </c>
      <c r="B53" s="54">
        <v>14.651</v>
      </c>
      <c r="C53" s="52" t="s">
        <v>19</v>
      </c>
      <c r="D53" s="23">
        <f t="shared" si="0"/>
        <v>5.4</v>
      </c>
      <c r="E53" s="24">
        <v>2780</v>
      </c>
      <c r="F53" s="24">
        <v>2400</v>
      </c>
      <c r="G53" s="24">
        <v>0</v>
      </c>
      <c r="H53" s="24">
        <f t="shared" si="1"/>
        <v>43129.78</v>
      </c>
      <c r="I53" s="25">
        <v>0.35</v>
      </c>
      <c r="J53" s="25">
        <v>0.1</v>
      </c>
      <c r="K53" s="25">
        <v>2.1000000000000001E-2</v>
      </c>
      <c r="L53" s="25">
        <v>0.1065</v>
      </c>
      <c r="M53" s="25">
        <v>0.18</v>
      </c>
      <c r="N53" s="24">
        <v>909.74</v>
      </c>
      <c r="O53" s="24">
        <v>214.5</v>
      </c>
      <c r="P53" s="24">
        <f t="shared" si="2"/>
        <v>81515.284199999995</v>
      </c>
      <c r="Q53" s="24">
        <f t="shared" si="3"/>
        <v>67308.334667999996</v>
      </c>
      <c r="R53" s="24">
        <f t="shared" si="4"/>
        <v>4890.9170520000007</v>
      </c>
      <c r="S53" s="24">
        <f t="shared" si="5"/>
        <v>24803.936478</v>
      </c>
      <c r="T53" s="24">
        <f t="shared" si="6"/>
        <v>503101.85902195121</v>
      </c>
      <c r="U53" s="24">
        <f t="shared" si="18"/>
        <v>90558.334623951218</v>
      </c>
      <c r="V53" s="24">
        <v>2500</v>
      </c>
      <c r="W53" s="24">
        <v>2500</v>
      </c>
      <c r="X53" s="24">
        <v>680</v>
      </c>
      <c r="Y53" s="24">
        <v>0</v>
      </c>
      <c r="Z53" s="24">
        <f t="shared" si="19"/>
        <v>508781.85902195121</v>
      </c>
      <c r="AA53" s="26">
        <f t="shared" si="7"/>
        <v>0.59549829128574805</v>
      </c>
      <c r="AB53" s="27">
        <f t="shared" si="8"/>
        <v>126.22848551438848</v>
      </c>
      <c r="AC53" s="28">
        <v>0.06</v>
      </c>
      <c r="AD53" s="48">
        <v>0.05</v>
      </c>
      <c r="AE53" s="48">
        <v>0</v>
      </c>
      <c r="AF53" s="28">
        <v>0.12</v>
      </c>
      <c r="AG53" s="29">
        <v>0.2</v>
      </c>
      <c r="AH53" s="30">
        <f>AB53*AI53</f>
        <v>229.51224256583512</v>
      </c>
      <c r="AI53" s="59">
        <v>1.8182286005457426</v>
      </c>
      <c r="AJ53" s="57">
        <f>((AH53-AB53-(AH53*(AC53+AD53+AE53+AF53)))/AH53)</f>
        <v>0.22001415130096996</v>
      </c>
      <c r="AK53" s="32">
        <f t="shared" si="11"/>
        <v>50.495941261304566</v>
      </c>
      <c r="AL53" s="33">
        <f>AB53*AM53</f>
        <v>268.57933247097145</v>
      </c>
      <c r="AM53" s="34">
        <v>2.1277236384204001</v>
      </c>
      <c r="AN53" s="51">
        <v>0.22001497404894396</v>
      </c>
      <c r="AO53" s="35" t="e">
        <f>#REF!*AN53</f>
        <v>#REF!</v>
      </c>
      <c r="AP53" s="36">
        <f>J53</f>
        <v>0.1</v>
      </c>
      <c r="AR53" s="13"/>
    </row>
    <row r="54" spans="1:44" s="9" customFormat="1" ht="21" x14ac:dyDescent="0.3">
      <c r="A54" s="8">
        <v>50</v>
      </c>
      <c r="B54" s="54">
        <v>15.990519999999998</v>
      </c>
      <c r="C54" s="52" t="s">
        <v>19</v>
      </c>
      <c r="D54" s="23">
        <f t="shared" si="0"/>
        <v>5.4</v>
      </c>
      <c r="E54" s="24">
        <v>2780</v>
      </c>
      <c r="F54" s="24">
        <v>2400</v>
      </c>
      <c r="G54" s="24">
        <v>0</v>
      </c>
      <c r="H54" s="24">
        <f t="shared" si="1"/>
        <v>46853.645599999996</v>
      </c>
      <c r="I54" s="25">
        <v>0.35</v>
      </c>
      <c r="J54" s="25">
        <v>0.1</v>
      </c>
      <c r="K54" s="25">
        <v>2.1000000000000001E-2</v>
      </c>
      <c r="L54" s="25">
        <v>0.1065</v>
      </c>
      <c r="M54" s="25">
        <v>0.18</v>
      </c>
      <c r="N54" s="24">
        <v>909.74</v>
      </c>
      <c r="O54" s="24">
        <v>214.5</v>
      </c>
      <c r="P54" s="24">
        <f t="shared" si="2"/>
        <v>88553.390184000004</v>
      </c>
      <c r="Q54" s="24">
        <f t="shared" si="3"/>
        <v>73119.799323360014</v>
      </c>
      <c r="R54" s="24">
        <f t="shared" si="4"/>
        <v>5313.2034110400009</v>
      </c>
      <c r="S54" s="24">
        <f t="shared" si="5"/>
        <v>26945.531584560002</v>
      </c>
      <c r="T54" s="24">
        <f t="shared" si="6"/>
        <v>546421.76919873175</v>
      </c>
      <c r="U54" s="24">
        <f t="shared" si="18"/>
        <v>98355.918455771709</v>
      </c>
      <c r="V54" s="24">
        <v>2500</v>
      </c>
      <c r="W54" s="24">
        <v>2500</v>
      </c>
      <c r="X54" s="24">
        <v>680</v>
      </c>
      <c r="Y54" s="24">
        <v>0</v>
      </c>
      <c r="Z54" s="24">
        <f t="shared" si="19"/>
        <v>552101.76919873175</v>
      </c>
      <c r="AA54" s="26">
        <f t="shared" si="7"/>
        <v>0.58561361767018849</v>
      </c>
      <c r="AB54" s="27">
        <f t="shared" si="8"/>
        <v>136.91584583438851</v>
      </c>
      <c r="AC54" s="28">
        <v>0.06</v>
      </c>
      <c r="AD54" s="48">
        <v>0.05</v>
      </c>
      <c r="AE54" s="48">
        <v>0</v>
      </c>
      <c r="AF54" s="28">
        <v>0.12</v>
      </c>
      <c r="AG54" s="29">
        <v>0.2</v>
      </c>
      <c r="AH54" s="30">
        <f>AB54*AI54</f>
        <v>248.94430676399685</v>
      </c>
      <c r="AI54" s="59">
        <v>1.8182286005457426</v>
      </c>
      <c r="AJ54" s="57">
        <f>((AH54-AB54-(AH54*(AC54+AD54+AE54+AF54)))/AH54)</f>
        <v>0.22001415130096993</v>
      </c>
      <c r="AK54" s="32">
        <f t="shared" si="11"/>
        <v>54.771270373889074</v>
      </c>
      <c r="AL54" s="33">
        <f>AB54*AM54</f>
        <v>291.3190816561517</v>
      </c>
      <c r="AM54" s="34">
        <v>2.1277236384204001</v>
      </c>
      <c r="AN54" s="51">
        <v>0.22001497404894396</v>
      </c>
      <c r="AO54" s="35" t="e">
        <f>#REF!*AN54</f>
        <v>#REF!</v>
      </c>
      <c r="AP54" s="36">
        <f>J54</f>
        <v>0.1</v>
      </c>
      <c r="AR54" s="13"/>
    </row>
    <row r="55" spans="1:44" s="9" customFormat="1" ht="21" x14ac:dyDescent="0.3">
      <c r="A55" s="8">
        <v>51</v>
      </c>
      <c r="B55" s="54">
        <v>14.734719999999999</v>
      </c>
      <c r="C55" s="52" t="s">
        <v>19</v>
      </c>
      <c r="D55" s="23">
        <f t="shared" si="0"/>
        <v>5.4</v>
      </c>
      <c r="E55" s="24">
        <v>2780</v>
      </c>
      <c r="F55" s="24">
        <v>2400</v>
      </c>
      <c r="G55" s="24">
        <v>0</v>
      </c>
      <c r="H55" s="24">
        <f t="shared" si="1"/>
        <v>43362.5216</v>
      </c>
      <c r="I55" s="25">
        <v>0.35</v>
      </c>
      <c r="J55" s="25">
        <v>0.1</v>
      </c>
      <c r="K55" s="25">
        <v>2.1000000000000001E-2</v>
      </c>
      <c r="L55" s="25">
        <v>0.1065</v>
      </c>
      <c r="M55" s="25">
        <v>0.18</v>
      </c>
      <c r="N55" s="24">
        <v>909.74</v>
      </c>
      <c r="O55" s="24">
        <v>214.5</v>
      </c>
      <c r="P55" s="24">
        <f t="shared" si="2"/>
        <v>81955.165823999996</v>
      </c>
      <c r="Q55" s="24">
        <f t="shared" si="3"/>
        <v>67671.551208960009</v>
      </c>
      <c r="R55" s="24">
        <f t="shared" si="4"/>
        <v>4917.3099494400012</v>
      </c>
      <c r="S55" s="24">
        <f t="shared" si="5"/>
        <v>24937.786172160002</v>
      </c>
      <c r="T55" s="24">
        <f t="shared" si="6"/>
        <v>505809.35340800002</v>
      </c>
      <c r="U55" s="24">
        <f t="shared" si="18"/>
        <v>91045.683613440007</v>
      </c>
      <c r="V55" s="24">
        <v>2500</v>
      </c>
      <c r="W55" s="24">
        <v>2500</v>
      </c>
      <c r="X55" s="24">
        <v>680</v>
      </c>
      <c r="Y55" s="24">
        <v>0</v>
      </c>
      <c r="Z55" s="24">
        <f t="shared" si="19"/>
        <v>511489.35340800002</v>
      </c>
      <c r="AA55" s="26">
        <f t="shared" si="7"/>
        <v>0.59482784644889741</v>
      </c>
      <c r="AB55" s="27">
        <f t="shared" si="8"/>
        <v>126.89644553438849</v>
      </c>
      <c r="AC55" s="28">
        <v>0.06</v>
      </c>
      <c r="AD55" s="48">
        <v>0.05</v>
      </c>
      <c r="AE55" s="48">
        <v>0</v>
      </c>
      <c r="AF55" s="28">
        <v>0.12</v>
      </c>
      <c r="AG55" s="29">
        <v>0.2</v>
      </c>
      <c r="AH55" s="30">
        <f>AB55*AI55</f>
        <v>230.72674657822023</v>
      </c>
      <c r="AI55" s="59">
        <v>1.8182286005457426</v>
      </c>
      <c r="AJ55" s="57">
        <f>((AH55-AB55-(AH55*(AC55+AD55+AE55+AF55)))/AH55)</f>
        <v>0.22001415130096991</v>
      </c>
      <c r="AK55" s="32">
        <f t="shared" si="11"/>
        <v>50.763149330841088</v>
      </c>
      <c r="AL55" s="33">
        <f>AB55*AM55</f>
        <v>270.00056679504519</v>
      </c>
      <c r="AM55" s="34">
        <v>2.1277236384204001</v>
      </c>
      <c r="AN55" s="51">
        <v>0.22001497404894396</v>
      </c>
      <c r="AO55" s="35" t="e">
        <f>#REF!*AN55</f>
        <v>#REF!</v>
      </c>
      <c r="AP55" s="36">
        <f>J55</f>
        <v>0.1</v>
      </c>
      <c r="AR55" s="13"/>
    </row>
    <row r="56" spans="1:44" s="9" customFormat="1" ht="21" x14ac:dyDescent="0.3">
      <c r="A56" s="8">
        <v>52</v>
      </c>
      <c r="B56" s="54">
        <v>14.55532</v>
      </c>
      <c r="C56" s="52" t="s">
        <v>19</v>
      </c>
      <c r="D56" s="23">
        <f t="shared" si="0"/>
        <v>5.4</v>
      </c>
      <c r="E56" s="24">
        <v>2780</v>
      </c>
      <c r="F56" s="24">
        <v>2400</v>
      </c>
      <c r="G56" s="24">
        <v>0</v>
      </c>
      <c r="H56" s="24">
        <f t="shared" si="1"/>
        <v>42863.789600000004</v>
      </c>
      <c r="I56" s="25">
        <v>0.35</v>
      </c>
      <c r="J56" s="25">
        <v>0.1</v>
      </c>
      <c r="K56" s="25">
        <v>2.1000000000000001E-2</v>
      </c>
      <c r="L56" s="25">
        <v>0.1065</v>
      </c>
      <c r="M56" s="25">
        <v>0.18</v>
      </c>
      <c r="N56" s="24">
        <v>909.74</v>
      </c>
      <c r="O56" s="24">
        <v>214.5</v>
      </c>
      <c r="P56" s="24">
        <f t="shared" si="2"/>
        <v>81012.562344000005</v>
      </c>
      <c r="Q56" s="24">
        <f t="shared" si="3"/>
        <v>66893.230049760008</v>
      </c>
      <c r="R56" s="24">
        <f t="shared" si="4"/>
        <v>4860.7537406400015</v>
      </c>
      <c r="S56" s="24">
        <f t="shared" si="5"/>
        <v>24650.965398960005</v>
      </c>
      <c r="T56" s="24">
        <f t="shared" si="6"/>
        <v>500007.57972360984</v>
      </c>
      <c r="U56" s="24">
        <f t="shared" si="18"/>
        <v>90001.364350249773</v>
      </c>
      <c r="V56" s="24">
        <v>2500</v>
      </c>
      <c r="W56" s="24">
        <v>2500</v>
      </c>
      <c r="X56" s="24">
        <v>680</v>
      </c>
      <c r="Y56" s="24">
        <v>0</v>
      </c>
      <c r="Z56" s="24">
        <f t="shared" si="19"/>
        <v>505687.57972360984</v>
      </c>
      <c r="AA56" s="26">
        <f t="shared" si="7"/>
        <v>0.59627395794991123</v>
      </c>
      <c r="AB56" s="27">
        <f t="shared" si="8"/>
        <v>125.46510263438851</v>
      </c>
      <c r="AC56" s="28">
        <v>0.06</v>
      </c>
      <c r="AD56" s="48">
        <v>0.05</v>
      </c>
      <c r="AE56" s="48">
        <v>0</v>
      </c>
      <c r="AF56" s="28">
        <v>0.12</v>
      </c>
      <c r="AG56" s="29">
        <v>0.2</v>
      </c>
      <c r="AH56" s="30">
        <f>AB56*AI56</f>
        <v>228.12423798025219</v>
      </c>
      <c r="AI56" s="59">
        <v>1.8182286005457426</v>
      </c>
      <c r="AJ56" s="57">
        <f>((AH56-AB56-(AH56*(AC56+AD56+AE56+AF56)))/AH56)</f>
        <v>0.22001415130096993</v>
      </c>
      <c r="AK56" s="32">
        <f t="shared" si="11"/>
        <v>50.190560610405676</v>
      </c>
      <c r="AL56" s="33">
        <f>AB56*AM56</f>
        <v>266.95506467203006</v>
      </c>
      <c r="AM56" s="34">
        <v>2.1277236384204001</v>
      </c>
      <c r="AN56" s="51">
        <v>0.22001497404894396</v>
      </c>
      <c r="AO56" s="35" t="e">
        <f>#REF!*AN56</f>
        <v>#REF!</v>
      </c>
      <c r="AP56" s="36">
        <f>J56</f>
        <v>0.1</v>
      </c>
      <c r="AR56" s="13"/>
    </row>
    <row r="57" spans="1:44" s="9" customFormat="1" ht="21" x14ac:dyDescent="0.3">
      <c r="A57" s="8">
        <v>53</v>
      </c>
      <c r="B57" s="54">
        <v>14.55532</v>
      </c>
      <c r="C57" s="52" t="s">
        <v>19</v>
      </c>
      <c r="D57" s="23">
        <f t="shared" si="0"/>
        <v>5.4</v>
      </c>
      <c r="E57" s="24">
        <v>2780</v>
      </c>
      <c r="F57" s="24">
        <v>2400</v>
      </c>
      <c r="G57" s="24">
        <v>0</v>
      </c>
      <c r="H57" s="24">
        <f t="shared" si="1"/>
        <v>42863.789600000004</v>
      </c>
      <c r="I57" s="25">
        <v>0.35</v>
      </c>
      <c r="J57" s="25">
        <v>0.1</v>
      </c>
      <c r="K57" s="25">
        <v>2.1000000000000001E-2</v>
      </c>
      <c r="L57" s="25">
        <v>0.1065</v>
      </c>
      <c r="M57" s="25">
        <v>0.18</v>
      </c>
      <c r="N57" s="24">
        <v>909.74</v>
      </c>
      <c r="O57" s="24">
        <v>214.5</v>
      </c>
      <c r="P57" s="24">
        <f t="shared" si="2"/>
        <v>81012.562344000005</v>
      </c>
      <c r="Q57" s="24">
        <f t="shared" si="3"/>
        <v>66893.230049760008</v>
      </c>
      <c r="R57" s="24">
        <f t="shared" si="4"/>
        <v>4860.7537406400015</v>
      </c>
      <c r="S57" s="24">
        <f t="shared" si="5"/>
        <v>24650.965398960005</v>
      </c>
      <c r="T57" s="24">
        <f t="shared" si="6"/>
        <v>500007.57972360984</v>
      </c>
      <c r="U57" s="24">
        <f t="shared" si="18"/>
        <v>90001.364350249773</v>
      </c>
      <c r="V57" s="24">
        <v>2500</v>
      </c>
      <c r="W57" s="24">
        <v>2500</v>
      </c>
      <c r="X57" s="24">
        <v>680</v>
      </c>
      <c r="Y57" s="24">
        <v>0</v>
      </c>
      <c r="Z57" s="24">
        <f t="shared" si="19"/>
        <v>505687.57972360984</v>
      </c>
      <c r="AA57" s="26">
        <f t="shared" si="7"/>
        <v>0.59627395794991123</v>
      </c>
      <c r="AB57" s="27">
        <f t="shared" si="8"/>
        <v>125.46510263438851</v>
      </c>
      <c r="AC57" s="28">
        <v>0.06</v>
      </c>
      <c r="AD57" s="48">
        <v>0.05</v>
      </c>
      <c r="AE57" s="48">
        <v>0</v>
      </c>
      <c r="AF57" s="28">
        <v>0.12</v>
      </c>
      <c r="AG57" s="29">
        <v>0.2</v>
      </c>
      <c r="AH57" s="30">
        <f>AB57*AI57</f>
        <v>228.12423798025219</v>
      </c>
      <c r="AI57" s="59">
        <v>1.8182286005457426</v>
      </c>
      <c r="AJ57" s="57">
        <f>((AH57-AB57-(AH57*(AC57+AD57+AE57+AF57)))/AH57)</f>
        <v>0.22001415130096993</v>
      </c>
      <c r="AK57" s="32">
        <f t="shared" si="11"/>
        <v>50.190560610405676</v>
      </c>
      <c r="AL57" s="33">
        <f>AB57*AM57</f>
        <v>266.95506467203006</v>
      </c>
      <c r="AM57" s="34">
        <v>2.1277236384204001</v>
      </c>
      <c r="AN57" s="51">
        <v>0.22001497404894396</v>
      </c>
      <c r="AO57" s="35" t="e">
        <f>#REF!*AN57</f>
        <v>#REF!</v>
      </c>
      <c r="AP57" s="36">
        <f>J57</f>
        <v>0.1</v>
      </c>
      <c r="AR57" s="13"/>
    </row>
    <row r="58" spans="1:44" s="9" customFormat="1" ht="21" x14ac:dyDescent="0.3">
      <c r="A58" s="8">
        <v>54</v>
      </c>
      <c r="B58" s="54">
        <v>15.22508</v>
      </c>
      <c r="C58" s="52" t="s">
        <v>19</v>
      </c>
      <c r="D58" s="23">
        <f t="shared" si="0"/>
        <v>5.4</v>
      </c>
      <c r="E58" s="24">
        <v>2780</v>
      </c>
      <c r="F58" s="24">
        <v>2400</v>
      </c>
      <c r="G58" s="24">
        <v>0</v>
      </c>
      <c r="H58" s="24">
        <f t="shared" si="1"/>
        <v>44725.722399999999</v>
      </c>
      <c r="I58" s="25">
        <v>0.35</v>
      </c>
      <c r="J58" s="25">
        <v>0.1</v>
      </c>
      <c r="K58" s="25">
        <v>2.1000000000000001E-2</v>
      </c>
      <c r="L58" s="25">
        <v>0.1065</v>
      </c>
      <c r="M58" s="25">
        <v>0.18</v>
      </c>
      <c r="N58" s="24">
        <v>909.74</v>
      </c>
      <c r="O58" s="24">
        <v>214.5</v>
      </c>
      <c r="P58" s="24">
        <f t="shared" si="2"/>
        <v>84531.615335999988</v>
      </c>
      <c r="Q58" s="24">
        <f t="shared" si="3"/>
        <v>69798.962377439995</v>
      </c>
      <c r="R58" s="24">
        <f t="shared" si="4"/>
        <v>5071.8969201600003</v>
      </c>
      <c r="S58" s="24">
        <f t="shared" si="5"/>
        <v>25721.762952239998</v>
      </c>
      <c r="T58" s="24">
        <f t="shared" si="6"/>
        <v>521667.53481199994</v>
      </c>
      <c r="U58" s="24">
        <f t="shared" si="18"/>
        <v>93900.156266159989</v>
      </c>
      <c r="V58" s="24">
        <v>2500</v>
      </c>
      <c r="W58" s="24">
        <v>2500</v>
      </c>
      <c r="X58" s="24">
        <v>680</v>
      </c>
      <c r="Y58" s="24">
        <v>0</v>
      </c>
      <c r="Z58" s="24">
        <f t="shared" si="19"/>
        <v>527347.53481199988</v>
      </c>
      <c r="AA58" s="26">
        <f t="shared" si="7"/>
        <v>0.59104902342894072</v>
      </c>
      <c r="AB58" s="27">
        <f t="shared" si="8"/>
        <v>130.80878279438849</v>
      </c>
      <c r="AC58" s="28">
        <v>0.06</v>
      </c>
      <c r="AD58" s="48">
        <v>0.05</v>
      </c>
      <c r="AE58" s="48">
        <v>0</v>
      </c>
      <c r="AF58" s="28">
        <v>0.12</v>
      </c>
      <c r="AG58" s="29">
        <v>0.2</v>
      </c>
      <c r="AH58" s="30">
        <f>AB58*AI58</f>
        <v>237.84027007933301</v>
      </c>
      <c r="AI58" s="59">
        <v>1.8182286005457426</v>
      </c>
      <c r="AJ58" s="57">
        <f>((AH58-AB58-(AH58*(AC58+AD58+AE58+AF58)))/AH58)</f>
        <v>0.22001415130096996</v>
      </c>
      <c r="AK58" s="32">
        <f t="shared" si="11"/>
        <v>52.328225166697933</v>
      </c>
      <c r="AL58" s="33">
        <f>AB58*AM58</f>
        <v>278.32493926462013</v>
      </c>
      <c r="AM58" s="34">
        <v>2.1277236384204001</v>
      </c>
      <c r="AN58" s="51">
        <v>0.22001497404894396</v>
      </c>
      <c r="AO58" s="35" t="e">
        <f>#REF!*AN58</f>
        <v>#REF!</v>
      </c>
      <c r="AP58" s="36">
        <f>J58</f>
        <v>0.1</v>
      </c>
      <c r="AR58" s="13"/>
    </row>
    <row r="59" spans="1:44" s="9" customFormat="1" ht="21" x14ac:dyDescent="0.3">
      <c r="A59" s="8">
        <v>55</v>
      </c>
      <c r="B59" s="54">
        <v>15.20116</v>
      </c>
      <c r="C59" s="52" t="s">
        <v>19</v>
      </c>
      <c r="D59" s="23">
        <f t="shared" si="0"/>
        <v>5.4</v>
      </c>
      <c r="E59" s="24">
        <v>2780</v>
      </c>
      <c r="F59" s="24">
        <v>2400</v>
      </c>
      <c r="G59" s="24">
        <v>0</v>
      </c>
      <c r="H59" s="24">
        <f t="shared" si="1"/>
        <v>44659.224799999996</v>
      </c>
      <c r="I59" s="25">
        <v>0.35</v>
      </c>
      <c r="J59" s="25">
        <v>0.1</v>
      </c>
      <c r="K59" s="25">
        <v>2.1000000000000001E-2</v>
      </c>
      <c r="L59" s="25">
        <v>0.1065</v>
      </c>
      <c r="M59" s="25">
        <v>0.18</v>
      </c>
      <c r="N59" s="24">
        <v>909.74</v>
      </c>
      <c r="O59" s="24">
        <v>214.5</v>
      </c>
      <c r="P59" s="24">
        <f t="shared" si="2"/>
        <v>84405.934871999983</v>
      </c>
      <c r="Q59" s="24">
        <f t="shared" si="3"/>
        <v>69695.186222880002</v>
      </c>
      <c r="R59" s="24">
        <f t="shared" si="4"/>
        <v>5064.3560923200002</v>
      </c>
      <c r="S59" s="24">
        <f t="shared" si="5"/>
        <v>25683.520182479999</v>
      </c>
      <c r="T59" s="24">
        <f t="shared" si="6"/>
        <v>520893.9649874146</v>
      </c>
      <c r="U59" s="24">
        <f t="shared" si="18"/>
        <v>93760.913697734621</v>
      </c>
      <c r="V59" s="24">
        <v>2500</v>
      </c>
      <c r="W59" s="24">
        <v>2500</v>
      </c>
      <c r="X59" s="24">
        <v>680</v>
      </c>
      <c r="Y59" s="24">
        <v>0</v>
      </c>
      <c r="Z59" s="24">
        <f t="shared" si="19"/>
        <v>526573.96498741466</v>
      </c>
      <c r="AA59" s="26">
        <f t="shared" si="7"/>
        <v>0.59122770009838055</v>
      </c>
      <c r="AB59" s="27">
        <f t="shared" si="8"/>
        <v>130.61793707438849</v>
      </c>
      <c r="AC59" s="28">
        <v>0.06</v>
      </c>
      <c r="AD59" s="48">
        <v>0.05</v>
      </c>
      <c r="AE59" s="48">
        <v>0</v>
      </c>
      <c r="AF59" s="28">
        <v>0.12</v>
      </c>
      <c r="AG59" s="29">
        <v>0.2</v>
      </c>
      <c r="AH59" s="30">
        <f>AB59*AI59</f>
        <v>237.49326893293727</v>
      </c>
      <c r="AI59" s="59">
        <v>1.8182286005457426</v>
      </c>
      <c r="AJ59" s="57">
        <f>((AH59-AB59-(AH59*(AC59+AD59+AE59+AF59)))/AH59)</f>
        <v>0.22001415130096993</v>
      </c>
      <c r="AK59" s="32">
        <f t="shared" si="11"/>
        <v>52.251880003973206</v>
      </c>
      <c r="AL59" s="33">
        <f>AB59*AM59</f>
        <v>277.91887231488477</v>
      </c>
      <c r="AM59" s="34">
        <v>2.1277236384204001</v>
      </c>
      <c r="AN59" s="51">
        <v>0.22001497404894396</v>
      </c>
      <c r="AO59" s="35" t="e">
        <f>#REF!*AN59</f>
        <v>#REF!</v>
      </c>
      <c r="AP59" s="36">
        <f>J59</f>
        <v>0.1</v>
      </c>
      <c r="AR59" s="13"/>
    </row>
    <row r="60" spans="1:44" s="9" customFormat="1" ht="21" x14ac:dyDescent="0.3">
      <c r="A60" s="8">
        <v>56</v>
      </c>
      <c r="B60" s="54">
        <v>15.22508</v>
      </c>
      <c r="C60" s="52" t="s">
        <v>19</v>
      </c>
      <c r="D60" s="23">
        <f t="shared" si="0"/>
        <v>5.4</v>
      </c>
      <c r="E60" s="24">
        <v>2780</v>
      </c>
      <c r="F60" s="24">
        <v>2400</v>
      </c>
      <c r="G60" s="24">
        <v>0</v>
      </c>
      <c r="H60" s="24">
        <f t="shared" si="1"/>
        <v>44725.722399999999</v>
      </c>
      <c r="I60" s="25">
        <v>0.35</v>
      </c>
      <c r="J60" s="25">
        <v>0.1</v>
      </c>
      <c r="K60" s="25">
        <v>2.1000000000000001E-2</v>
      </c>
      <c r="L60" s="25">
        <v>0.1065</v>
      </c>
      <c r="M60" s="25">
        <v>0.18</v>
      </c>
      <c r="N60" s="24">
        <v>909.74</v>
      </c>
      <c r="O60" s="24">
        <v>214.5</v>
      </c>
      <c r="P60" s="24">
        <f t="shared" si="2"/>
        <v>84531.615335999988</v>
      </c>
      <c r="Q60" s="24">
        <f t="shared" si="3"/>
        <v>69798.962377439995</v>
      </c>
      <c r="R60" s="24">
        <f t="shared" si="4"/>
        <v>5071.8969201600003</v>
      </c>
      <c r="S60" s="24">
        <f t="shared" si="5"/>
        <v>25721.762952239998</v>
      </c>
      <c r="T60" s="24">
        <f t="shared" si="6"/>
        <v>521667.53481199994</v>
      </c>
      <c r="U60" s="24">
        <f t="shared" si="18"/>
        <v>93900.156266159989</v>
      </c>
      <c r="V60" s="24">
        <v>2500</v>
      </c>
      <c r="W60" s="24">
        <v>2500</v>
      </c>
      <c r="X60" s="24">
        <v>680</v>
      </c>
      <c r="Y60" s="24">
        <v>0</v>
      </c>
      <c r="Z60" s="24">
        <f t="shared" si="19"/>
        <v>527347.53481199988</v>
      </c>
      <c r="AA60" s="26">
        <f t="shared" si="7"/>
        <v>0.59104902342894072</v>
      </c>
      <c r="AB60" s="27">
        <f t="shared" si="8"/>
        <v>130.80878279438849</v>
      </c>
      <c r="AC60" s="28">
        <v>0.06</v>
      </c>
      <c r="AD60" s="48">
        <v>0.05</v>
      </c>
      <c r="AE60" s="48">
        <v>0</v>
      </c>
      <c r="AF60" s="28">
        <v>0.12</v>
      </c>
      <c r="AG60" s="29">
        <v>0.2</v>
      </c>
      <c r="AH60" s="30">
        <f>AB60*AI60</f>
        <v>237.84027007933301</v>
      </c>
      <c r="AI60" s="59">
        <v>1.8182286005457426</v>
      </c>
      <c r="AJ60" s="57">
        <f>((AH60-AB60-(AH60*(AC60+AD60+AE60+AF60)))/AH60)</f>
        <v>0.22001415130096996</v>
      </c>
      <c r="AK60" s="32">
        <f t="shared" si="11"/>
        <v>52.328225166697933</v>
      </c>
      <c r="AL60" s="33">
        <f>AB60*AM60</f>
        <v>278.32493926462013</v>
      </c>
      <c r="AM60" s="34">
        <v>2.1277236384204001</v>
      </c>
      <c r="AN60" s="51">
        <v>0.22001497404894396</v>
      </c>
      <c r="AO60" s="35" t="e">
        <f>#REF!*AN60</f>
        <v>#REF!</v>
      </c>
      <c r="AP60" s="36">
        <f>J60</f>
        <v>0.1</v>
      </c>
      <c r="AR60" s="13"/>
    </row>
    <row r="61" spans="1:44" s="9" customFormat="1" ht="21" x14ac:dyDescent="0.3">
      <c r="A61" s="8">
        <v>57</v>
      </c>
      <c r="B61" s="54">
        <v>10.7</v>
      </c>
      <c r="C61" s="52" t="s">
        <v>19</v>
      </c>
      <c r="D61" s="23">
        <f t="shared" si="0"/>
        <v>5.4</v>
      </c>
      <c r="E61" s="24">
        <v>2780</v>
      </c>
      <c r="F61" s="24">
        <v>2400</v>
      </c>
      <c r="G61" s="24">
        <v>0</v>
      </c>
      <c r="H61" s="24">
        <f t="shared" si="1"/>
        <v>32145.999999999996</v>
      </c>
      <c r="I61" s="25">
        <v>0.35</v>
      </c>
      <c r="J61" s="25">
        <v>0.1</v>
      </c>
      <c r="K61" s="25">
        <v>2.1000000000000001E-2</v>
      </c>
      <c r="L61" s="25">
        <v>0.1065</v>
      </c>
      <c r="M61" s="25">
        <v>0.18</v>
      </c>
      <c r="N61" s="24">
        <v>909.74</v>
      </c>
      <c r="O61" s="24">
        <v>214.5</v>
      </c>
      <c r="P61" s="24">
        <f t="shared" si="2"/>
        <v>60755.939999999995</v>
      </c>
      <c r="Q61" s="24">
        <f t="shared" si="3"/>
        <v>50167.047599999998</v>
      </c>
      <c r="R61" s="24">
        <f t="shared" si="4"/>
        <v>3645.3564000000001</v>
      </c>
      <c r="S61" s="24">
        <f t="shared" si="5"/>
        <v>18487.1646</v>
      </c>
      <c r="T61" s="24">
        <f t="shared" si="6"/>
        <v>375327.01048780489</v>
      </c>
      <c r="U61" s="24">
        <f t="shared" si="18"/>
        <v>67558.861887804873</v>
      </c>
      <c r="V61" s="24">
        <v>2500</v>
      </c>
      <c r="W61" s="24">
        <v>2500</v>
      </c>
      <c r="X61" s="24">
        <v>680</v>
      </c>
      <c r="Y61" s="24">
        <v>0</v>
      </c>
      <c r="Z61" s="24">
        <f t="shared" si="19"/>
        <v>381007.01048780489</v>
      </c>
      <c r="AA61" s="26">
        <f t="shared" si="7"/>
        <v>0.63906943603995314</v>
      </c>
      <c r="AB61" s="27">
        <f t="shared" si="8"/>
        <v>94.705432014388492</v>
      </c>
      <c r="AC61" s="28">
        <v>0.06</v>
      </c>
      <c r="AD61" s="48">
        <v>0.05</v>
      </c>
      <c r="AE61" s="48">
        <v>0</v>
      </c>
      <c r="AF61" s="28">
        <v>0.12</v>
      </c>
      <c r="AG61" s="29">
        <v>0.2</v>
      </c>
      <c r="AH61" s="30">
        <f>AB61*AI61</f>
        <v>172.19612511560157</v>
      </c>
      <c r="AI61" s="59">
        <v>1.8182286005457426</v>
      </c>
      <c r="AJ61" s="57">
        <f>((AH61-AB61-(AH61*(AC61+AD61+AE61+AF61)))/AH61)</f>
        <v>0.22001415130096999</v>
      </c>
      <c r="AK61" s="32">
        <f t="shared" si="11"/>
        <v>37.885584324624723</v>
      </c>
      <c r="AL61" s="33">
        <f>AB61*AM61</f>
        <v>201.50698638383054</v>
      </c>
      <c r="AM61" s="34">
        <v>2.1277236384204001</v>
      </c>
      <c r="AN61" s="51">
        <v>0.22001497404894396</v>
      </c>
      <c r="AO61" s="35" t="e">
        <f>#REF!*AN61</f>
        <v>#REF!</v>
      </c>
      <c r="AP61" s="36">
        <f>J61</f>
        <v>0.1</v>
      </c>
      <c r="AR61" s="13"/>
    </row>
    <row r="62" spans="1:44" s="9" customFormat="1" ht="21" x14ac:dyDescent="0.3">
      <c r="A62" s="8">
        <v>58</v>
      </c>
      <c r="B62" s="54">
        <v>10.7</v>
      </c>
      <c r="C62" s="52" t="s">
        <v>19</v>
      </c>
      <c r="D62" s="23">
        <f t="shared" si="0"/>
        <v>5.4</v>
      </c>
      <c r="E62" s="24">
        <v>2780</v>
      </c>
      <c r="F62" s="24">
        <v>2400</v>
      </c>
      <c r="G62" s="24">
        <v>0</v>
      </c>
      <c r="H62" s="24">
        <f t="shared" si="1"/>
        <v>32145.999999999996</v>
      </c>
      <c r="I62" s="25">
        <v>0.35</v>
      </c>
      <c r="J62" s="25">
        <v>0.1</v>
      </c>
      <c r="K62" s="25">
        <v>2.1000000000000001E-2</v>
      </c>
      <c r="L62" s="25">
        <v>0.1065</v>
      </c>
      <c r="M62" s="25">
        <v>0.18</v>
      </c>
      <c r="N62" s="24">
        <v>909.74</v>
      </c>
      <c r="O62" s="24">
        <v>214.5</v>
      </c>
      <c r="P62" s="24">
        <f t="shared" si="2"/>
        <v>60755.939999999995</v>
      </c>
      <c r="Q62" s="24">
        <f t="shared" si="3"/>
        <v>50167.047599999998</v>
      </c>
      <c r="R62" s="24">
        <f t="shared" si="4"/>
        <v>3645.3564000000001</v>
      </c>
      <c r="S62" s="24">
        <f t="shared" si="5"/>
        <v>18487.1646</v>
      </c>
      <c r="T62" s="24">
        <f t="shared" si="6"/>
        <v>375327.01048780489</v>
      </c>
      <c r="U62" s="24">
        <f t="shared" si="18"/>
        <v>67558.861887804873</v>
      </c>
      <c r="V62" s="24">
        <v>2500</v>
      </c>
      <c r="W62" s="24">
        <v>2500</v>
      </c>
      <c r="X62" s="24">
        <v>680</v>
      </c>
      <c r="Y62" s="24">
        <v>0</v>
      </c>
      <c r="Z62" s="24">
        <f t="shared" si="19"/>
        <v>381007.01048780489</v>
      </c>
      <c r="AA62" s="26">
        <f t="shared" si="7"/>
        <v>0.63906943603995314</v>
      </c>
      <c r="AB62" s="27">
        <f t="shared" si="8"/>
        <v>94.705432014388492</v>
      </c>
      <c r="AC62" s="28">
        <v>0.06</v>
      </c>
      <c r="AD62" s="48">
        <v>0.05</v>
      </c>
      <c r="AE62" s="48">
        <v>0</v>
      </c>
      <c r="AF62" s="28">
        <v>0.12</v>
      </c>
      <c r="AG62" s="29">
        <v>0.2</v>
      </c>
      <c r="AH62" s="30">
        <f>AB62*AI62</f>
        <v>172.19612511560157</v>
      </c>
      <c r="AI62" s="59">
        <v>1.8182286005457426</v>
      </c>
      <c r="AJ62" s="57">
        <f>((AH62-AB62-(AH62*(AC62+AD62+AE62+AF62)))/AH62)</f>
        <v>0.22001415130096999</v>
      </c>
      <c r="AK62" s="32">
        <f t="shared" si="11"/>
        <v>37.885584324624723</v>
      </c>
      <c r="AL62" s="33">
        <f>AB62*AM62</f>
        <v>201.50698638383054</v>
      </c>
      <c r="AM62" s="34">
        <v>2.1277236384204001</v>
      </c>
      <c r="AN62" s="51">
        <v>0.22001497404894396</v>
      </c>
      <c r="AO62" s="35" t="e">
        <f>#REF!*AN62</f>
        <v>#REF!</v>
      </c>
      <c r="AP62" s="36">
        <f>J62</f>
        <v>0.1</v>
      </c>
      <c r="AR62" s="13"/>
    </row>
    <row r="63" spans="1:44" s="9" customFormat="1" ht="21" x14ac:dyDescent="0.3">
      <c r="A63" s="8">
        <v>59</v>
      </c>
      <c r="B63" s="54">
        <v>10.7</v>
      </c>
      <c r="C63" s="52" t="s">
        <v>19</v>
      </c>
      <c r="D63" s="23">
        <f t="shared" si="0"/>
        <v>5.4</v>
      </c>
      <c r="E63" s="24">
        <v>2780</v>
      </c>
      <c r="F63" s="24">
        <v>2400</v>
      </c>
      <c r="G63" s="24">
        <v>0</v>
      </c>
      <c r="H63" s="24">
        <f t="shared" si="1"/>
        <v>32145.999999999996</v>
      </c>
      <c r="I63" s="25">
        <v>0.35</v>
      </c>
      <c r="J63" s="25">
        <v>0.1</v>
      </c>
      <c r="K63" s="25">
        <v>2.1000000000000001E-2</v>
      </c>
      <c r="L63" s="25">
        <v>0.1065</v>
      </c>
      <c r="M63" s="25">
        <v>0.18</v>
      </c>
      <c r="N63" s="24">
        <v>909.74</v>
      </c>
      <c r="O63" s="24">
        <v>214.5</v>
      </c>
      <c r="P63" s="24">
        <f t="shared" si="2"/>
        <v>60755.939999999995</v>
      </c>
      <c r="Q63" s="24">
        <f t="shared" si="3"/>
        <v>50167.047599999998</v>
      </c>
      <c r="R63" s="24">
        <f t="shared" si="4"/>
        <v>3645.3564000000001</v>
      </c>
      <c r="S63" s="24">
        <f t="shared" si="5"/>
        <v>18487.1646</v>
      </c>
      <c r="T63" s="24">
        <f t="shared" si="6"/>
        <v>375327.01048780489</v>
      </c>
      <c r="U63" s="24">
        <f t="shared" si="18"/>
        <v>67558.861887804873</v>
      </c>
      <c r="V63" s="24">
        <v>2500</v>
      </c>
      <c r="W63" s="24">
        <v>2500</v>
      </c>
      <c r="X63" s="24">
        <v>680</v>
      </c>
      <c r="Y63" s="24">
        <v>0</v>
      </c>
      <c r="Z63" s="24">
        <f t="shared" si="19"/>
        <v>381007.01048780489</v>
      </c>
      <c r="AA63" s="26">
        <f t="shared" si="7"/>
        <v>0.63906943603995314</v>
      </c>
      <c r="AB63" s="27">
        <f t="shared" si="8"/>
        <v>94.705432014388492</v>
      </c>
      <c r="AC63" s="28">
        <v>0.06</v>
      </c>
      <c r="AD63" s="48">
        <v>0.05</v>
      </c>
      <c r="AE63" s="48">
        <v>0</v>
      </c>
      <c r="AF63" s="28">
        <v>0.12</v>
      </c>
      <c r="AG63" s="29">
        <v>0.2</v>
      </c>
      <c r="AH63" s="30">
        <f>AB63*AI63</f>
        <v>172.19612511560157</v>
      </c>
      <c r="AI63" s="59">
        <v>1.8182286005457426</v>
      </c>
      <c r="AJ63" s="57">
        <f>((AH63-AB63-(AH63*(AC63+AD63+AE63+AF63)))/AH63)</f>
        <v>0.22001415130096999</v>
      </c>
      <c r="AK63" s="32">
        <f t="shared" si="11"/>
        <v>37.885584324624723</v>
      </c>
      <c r="AL63" s="33">
        <f>AB63*AM63</f>
        <v>201.50698638383054</v>
      </c>
      <c r="AM63" s="34">
        <v>2.1277236384204001</v>
      </c>
      <c r="AN63" s="51">
        <v>0.22001497404894396</v>
      </c>
      <c r="AO63" s="35" t="e">
        <f>#REF!*AN63</f>
        <v>#REF!</v>
      </c>
      <c r="AP63" s="36">
        <f>J63</f>
        <v>0.1</v>
      </c>
      <c r="AR63" s="13"/>
    </row>
    <row r="64" spans="1:44" s="9" customFormat="1" ht="21" x14ac:dyDescent="0.3">
      <c r="A64" s="8">
        <v>60</v>
      </c>
      <c r="B64" s="54">
        <v>9.51</v>
      </c>
      <c r="C64" s="52" t="s">
        <v>19</v>
      </c>
      <c r="D64" s="23">
        <f t="shared" si="0"/>
        <v>5.4</v>
      </c>
      <c r="E64" s="24">
        <v>2780</v>
      </c>
      <c r="F64" s="24">
        <v>2400</v>
      </c>
      <c r="G64" s="24">
        <v>0</v>
      </c>
      <c r="H64" s="24">
        <f t="shared" si="1"/>
        <v>28837.8</v>
      </c>
      <c r="I64" s="25">
        <v>0.35</v>
      </c>
      <c r="J64" s="25">
        <v>0.1</v>
      </c>
      <c r="K64" s="25">
        <v>2.1000000000000001E-2</v>
      </c>
      <c r="L64" s="25">
        <v>0.1065</v>
      </c>
      <c r="M64" s="25">
        <v>0.18</v>
      </c>
      <c r="N64" s="24">
        <v>909.74</v>
      </c>
      <c r="O64" s="24">
        <v>214.5</v>
      </c>
      <c r="P64" s="24">
        <f t="shared" si="2"/>
        <v>54503.441999999995</v>
      </c>
      <c r="Q64" s="24">
        <f t="shared" si="3"/>
        <v>45004.270680000009</v>
      </c>
      <c r="R64" s="24">
        <f t="shared" si="4"/>
        <v>3270.2065200000002</v>
      </c>
      <c r="S64" s="24">
        <f t="shared" si="5"/>
        <v>16584.618780000001</v>
      </c>
      <c r="T64" s="24">
        <f t="shared" si="6"/>
        <v>336842.55851219513</v>
      </c>
      <c r="U64" s="24">
        <f t="shared" si="18"/>
        <v>60631.660532195121</v>
      </c>
      <c r="V64" s="24">
        <v>2500</v>
      </c>
      <c r="W64" s="24">
        <v>2500</v>
      </c>
      <c r="X64" s="24">
        <v>680</v>
      </c>
      <c r="Y64" s="24">
        <v>0</v>
      </c>
      <c r="Z64" s="24">
        <f t="shared" si="19"/>
        <v>342522.55851219513</v>
      </c>
      <c r="AA64" s="26">
        <f t="shared" si="7"/>
        <v>0.65928685232676121</v>
      </c>
      <c r="AB64" s="27">
        <f t="shared" si="8"/>
        <v>85.211017014388489</v>
      </c>
      <c r="AC64" s="28">
        <v>0.06</v>
      </c>
      <c r="AD64" s="48">
        <v>0.05</v>
      </c>
      <c r="AE64" s="48">
        <v>0</v>
      </c>
      <c r="AF64" s="28">
        <v>0.12</v>
      </c>
      <c r="AG64" s="29">
        <v>0.2</v>
      </c>
      <c r="AH64" s="30">
        <f>AB64*AI64</f>
        <v>154.93310821715104</v>
      </c>
      <c r="AI64" s="59">
        <v>1.8182286005457426</v>
      </c>
      <c r="AJ64" s="57">
        <f>((AH64-AB64-(AH64*(AC64+AD64+AE64+AF64)))/AH64)</f>
        <v>0.22001415130096993</v>
      </c>
      <c r="AK64" s="32">
        <f t="shared" si="11"/>
        <v>34.08747631281782</v>
      </c>
      <c r="AL64" s="33">
        <f>AB64*AM64</f>
        <v>181.30549515535731</v>
      </c>
      <c r="AM64" s="34">
        <v>2.1277236384204001</v>
      </c>
      <c r="AN64" s="51">
        <v>0.22001497404894396</v>
      </c>
      <c r="AO64" s="35" t="e">
        <f>#REF!*AN64</f>
        <v>#REF!</v>
      </c>
      <c r="AP64" s="36">
        <f>J64</f>
        <v>0.1</v>
      </c>
      <c r="AR64" s="13"/>
    </row>
    <row r="65" spans="1:44" s="9" customFormat="1" ht="21" x14ac:dyDescent="0.3">
      <c r="A65" s="8">
        <v>61</v>
      </c>
      <c r="B65" s="54">
        <v>9.51</v>
      </c>
      <c r="C65" s="52" t="s">
        <v>19</v>
      </c>
      <c r="D65" s="23">
        <f t="shared" si="0"/>
        <v>5.4</v>
      </c>
      <c r="E65" s="24">
        <v>2780</v>
      </c>
      <c r="F65" s="24">
        <v>2400</v>
      </c>
      <c r="G65" s="24">
        <v>0</v>
      </c>
      <c r="H65" s="24">
        <f t="shared" si="1"/>
        <v>28837.8</v>
      </c>
      <c r="I65" s="25">
        <v>0.35</v>
      </c>
      <c r="J65" s="25">
        <v>0.1</v>
      </c>
      <c r="K65" s="25">
        <v>2.1000000000000001E-2</v>
      </c>
      <c r="L65" s="25">
        <v>0.1065</v>
      </c>
      <c r="M65" s="25">
        <v>0.18</v>
      </c>
      <c r="N65" s="24">
        <v>909.74</v>
      </c>
      <c r="O65" s="24">
        <v>214.5</v>
      </c>
      <c r="P65" s="24">
        <f t="shared" si="2"/>
        <v>54503.441999999995</v>
      </c>
      <c r="Q65" s="24">
        <f t="shared" si="3"/>
        <v>45004.270680000009</v>
      </c>
      <c r="R65" s="24">
        <f t="shared" si="4"/>
        <v>3270.2065200000002</v>
      </c>
      <c r="S65" s="24">
        <f t="shared" si="5"/>
        <v>16584.618780000001</v>
      </c>
      <c r="T65" s="24">
        <f t="shared" si="6"/>
        <v>336842.55851219513</v>
      </c>
      <c r="U65" s="24">
        <f t="shared" si="18"/>
        <v>60631.660532195121</v>
      </c>
      <c r="V65" s="24">
        <v>2500</v>
      </c>
      <c r="W65" s="24">
        <v>2500</v>
      </c>
      <c r="X65" s="24">
        <v>680</v>
      </c>
      <c r="Y65" s="24">
        <v>0</v>
      </c>
      <c r="Z65" s="24">
        <f t="shared" si="19"/>
        <v>342522.55851219513</v>
      </c>
      <c r="AA65" s="26">
        <f t="shared" si="7"/>
        <v>0.65928685232676121</v>
      </c>
      <c r="AB65" s="27">
        <f t="shared" si="8"/>
        <v>85.211017014388489</v>
      </c>
      <c r="AC65" s="28">
        <v>0.06</v>
      </c>
      <c r="AD65" s="48">
        <v>0.05</v>
      </c>
      <c r="AE65" s="48">
        <v>0</v>
      </c>
      <c r="AF65" s="28">
        <v>0.12</v>
      </c>
      <c r="AG65" s="29">
        <v>0.2</v>
      </c>
      <c r="AH65" s="30">
        <f>AB65*AI65</f>
        <v>154.93310821715104</v>
      </c>
      <c r="AI65" s="59">
        <v>1.8182286005457426</v>
      </c>
      <c r="AJ65" s="57">
        <f>((AH65-AB65-(AH65*(AC65+AD65+AE65+AF65)))/AH65)</f>
        <v>0.22001415130096993</v>
      </c>
      <c r="AK65" s="32">
        <f t="shared" si="11"/>
        <v>34.08747631281782</v>
      </c>
      <c r="AL65" s="33">
        <f>AB65*AM65</f>
        <v>181.30549515535731</v>
      </c>
      <c r="AM65" s="34">
        <v>2.1277236384204001</v>
      </c>
      <c r="AN65" s="51">
        <v>0.22001497404894396</v>
      </c>
      <c r="AO65" s="35" t="e">
        <f>#REF!*AN65</f>
        <v>#REF!</v>
      </c>
      <c r="AP65" s="36">
        <f>J65</f>
        <v>0.1</v>
      </c>
      <c r="AR65" s="13"/>
    </row>
    <row r="66" spans="1:44" s="9" customFormat="1" ht="21" x14ac:dyDescent="0.3">
      <c r="A66" s="8">
        <v>62</v>
      </c>
      <c r="B66" s="54">
        <v>9.51</v>
      </c>
      <c r="C66" s="52" t="s">
        <v>19</v>
      </c>
      <c r="D66" s="23">
        <f t="shared" si="0"/>
        <v>5.4</v>
      </c>
      <c r="E66" s="24">
        <v>2780</v>
      </c>
      <c r="F66" s="24">
        <v>2400</v>
      </c>
      <c r="G66" s="24">
        <v>0</v>
      </c>
      <c r="H66" s="24">
        <f t="shared" si="1"/>
        <v>28837.8</v>
      </c>
      <c r="I66" s="25">
        <v>0.35</v>
      </c>
      <c r="J66" s="25">
        <v>0.1</v>
      </c>
      <c r="K66" s="25">
        <v>2.1000000000000001E-2</v>
      </c>
      <c r="L66" s="25">
        <v>0.1065</v>
      </c>
      <c r="M66" s="25">
        <v>0.18</v>
      </c>
      <c r="N66" s="24">
        <v>909.74</v>
      </c>
      <c r="O66" s="24">
        <v>214.5</v>
      </c>
      <c r="P66" s="24">
        <f t="shared" si="2"/>
        <v>54503.441999999995</v>
      </c>
      <c r="Q66" s="24">
        <f t="shared" si="3"/>
        <v>45004.270680000009</v>
      </c>
      <c r="R66" s="24">
        <f t="shared" si="4"/>
        <v>3270.2065200000002</v>
      </c>
      <c r="S66" s="24">
        <f t="shared" si="5"/>
        <v>16584.618780000001</v>
      </c>
      <c r="T66" s="24">
        <f t="shared" si="6"/>
        <v>336842.55851219513</v>
      </c>
      <c r="U66" s="24">
        <f t="shared" si="18"/>
        <v>60631.660532195121</v>
      </c>
      <c r="V66" s="24">
        <v>2500</v>
      </c>
      <c r="W66" s="24">
        <v>2500</v>
      </c>
      <c r="X66" s="24">
        <v>680</v>
      </c>
      <c r="Y66" s="24">
        <v>0</v>
      </c>
      <c r="Z66" s="24">
        <f t="shared" si="19"/>
        <v>342522.55851219513</v>
      </c>
      <c r="AA66" s="26">
        <f t="shared" si="7"/>
        <v>0.65928685232676121</v>
      </c>
      <c r="AB66" s="27">
        <f t="shared" si="8"/>
        <v>85.211017014388489</v>
      </c>
      <c r="AC66" s="28">
        <v>0.06</v>
      </c>
      <c r="AD66" s="48">
        <v>0.05</v>
      </c>
      <c r="AE66" s="48">
        <v>0</v>
      </c>
      <c r="AF66" s="28">
        <v>0.12</v>
      </c>
      <c r="AG66" s="29">
        <v>0.2</v>
      </c>
      <c r="AH66" s="30">
        <f>AB66*AI66</f>
        <v>154.93310821715104</v>
      </c>
      <c r="AI66" s="59">
        <v>1.8182286005457426</v>
      </c>
      <c r="AJ66" s="57">
        <f>((AH66-AB66-(AH66*(AC66+AD66+AE66+AF66)))/AH66)</f>
        <v>0.22001415130096993</v>
      </c>
      <c r="AK66" s="32">
        <f t="shared" si="11"/>
        <v>34.08747631281782</v>
      </c>
      <c r="AL66" s="33">
        <f>AB66*AM66</f>
        <v>181.30549515535731</v>
      </c>
      <c r="AM66" s="34">
        <v>2.1277236384204001</v>
      </c>
      <c r="AN66" s="51">
        <v>0.22001497404894396</v>
      </c>
      <c r="AO66" s="35" t="e">
        <f>#REF!*AN66</f>
        <v>#REF!</v>
      </c>
      <c r="AP66" s="36">
        <f>J66</f>
        <v>0.1</v>
      </c>
      <c r="AR66" s="13"/>
    </row>
    <row r="67" spans="1:44" s="9" customFormat="1" ht="21" x14ac:dyDescent="0.3">
      <c r="A67" s="8">
        <v>63</v>
      </c>
      <c r="B67" s="54">
        <v>21.58</v>
      </c>
      <c r="C67" s="52" t="s">
        <v>19</v>
      </c>
      <c r="D67" s="23">
        <f t="shared" si="0"/>
        <v>5.4</v>
      </c>
      <c r="E67" s="24">
        <v>2780</v>
      </c>
      <c r="F67" s="24">
        <v>2400</v>
      </c>
      <c r="G67" s="24">
        <v>0</v>
      </c>
      <c r="H67" s="24">
        <f t="shared" si="1"/>
        <v>62392.399999999994</v>
      </c>
      <c r="I67" s="25">
        <v>0.35</v>
      </c>
      <c r="J67" s="25">
        <v>0.1</v>
      </c>
      <c r="K67" s="25">
        <v>2.1000000000000001E-2</v>
      </c>
      <c r="L67" s="25">
        <v>0.1065</v>
      </c>
      <c r="M67" s="25">
        <v>0.18</v>
      </c>
      <c r="N67" s="24">
        <v>909.74</v>
      </c>
      <c r="O67" s="24">
        <v>214.5</v>
      </c>
      <c r="P67" s="24">
        <f t="shared" si="2"/>
        <v>117921.63599999998</v>
      </c>
      <c r="Q67" s="24">
        <f t="shared" si="3"/>
        <v>97369.579440000001</v>
      </c>
      <c r="R67" s="24">
        <f t="shared" si="4"/>
        <v>7075.2981599999994</v>
      </c>
      <c r="S67" s="24">
        <f t="shared" si="5"/>
        <v>35881.869239999993</v>
      </c>
      <c r="T67" s="24">
        <f t="shared" si="6"/>
        <v>727184.85712195106</v>
      </c>
      <c r="U67" s="24">
        <f t="shared" si="18"/>
        <v>130893.27428195119</v>
      </c>
      <c r="V67" s="24">
        <v>2500</v>
      </c>
      <c r="W67" s="24">
        <v>2500</v>
      </c>
      <c r="X67" s="24">
        <v>680</v>
      </c>
      <c r="Y67" s="24">
        <v>0</v>
      </c>
      <c r="Z67" s="24">
        <f t="shared" si="19"/>
        <v>732864.85712195106</v>
      </c>
      <c r="AA67" s="26">
        <f t="shared" si="7"/>
        <v>0.55761088811990223</v>
      </c>
      <c r="AB67" s="27">
        <f t="shared" si="8"/>
        <v>181.51151201438844</v>
      </c>
      <c r="AC67" s="28">
        <v>0.06</v>
      </c>
      <c r="AD67" s="48">
        <v>0.05</v>
      </c>
      <c r="AE67" s="48">
        <v>0</v>
      </c>
      <c r="AF67" s="28">
        <v>0.12</v>
      </c>
      <c r="AG67" s="29">
        <v>0.2</v>
      </c>
      <c r="AH67" s="30">
        <f>AB67*AI67</f>
        <v>330.02942247286325</v>
      </c>
      <c r="AI67" s="59">
        <v>1.8182286005457426</v>
      </c>
      <c r="AJ67" s="57">
        <f>((AH67-AB67-(AH67*(AC67+AD67+AE67+AF67)))/AH67)</f>
        <v>0.22001415130096996</v>
      </c>
      <c r="AK67" s="32">
        <f t="shared" si="11"/>
        <v>72.611143289716267</v>
      </c>
      <c r="AL67" s="33">
        <f>AB67*AM67</f>
        <v>386.20633475844278</v>
      </c>
      <c r="AM67" s="34">
        <v>2.1277236384204001</v>
      </c>
      <c r="AN67" s="51">
        <v>0.22001497404894396</v>
      </c>
      <c r="AO67" s="35" t="e">
        <f>#REF!*AN67</f>
        <v>#REF!</v>
      </c>
      <c r="AP67" s="36">
        <f>J67</f>
        <v>0.1</v>
      </c>
      <c r="AR67" s="13"/>
    </row>
    <row r="68" spans="1:44" s="9" customFormat="1" ht="21" x14ac:dyDescent="0.3">
      <c r="A68" s="8">
        <v>64</v>
      </c>
      <c r="B68" s="54">
        <v>21.07</v>
      </c>
      <c r="C68" s="52" t="s">
        <v>19</v>
      </c>
      <c r="D68" s="23">
        <f t="shared" ref="D68:D70" si="20">IF(C68="USD",$D$2,$D$1)</f>
        <v>5.4</v>
      </c>
      <c r="E68" s="24">
        <v>2780</v>
      </c>
      <c r="F68" s="24">
        <v>2400</v>
      </c>
      <c r="G68" s="24">
        <v>0</v>
      </c>
      <c r="H68" s="24">
        <f t="shared" ref="H68:H70" si="21">(B68*E68)+F68</f>
        <v>60974.6</v>
      </c>
      <c r="I68" s="25">
        <v>0.35</v>
      </c>
      <c r="J68" s="25">
        <v>0.1</v>
      </c>
      <c r="K68" s="25">
        <v>2.1000000000000001E-2</v>
      </c>
      <c r="L68" s="25">
        <v>0.1065</v>
      </c>
      <c r="M68" s="25">
        <v>0.18</v>
      </c>
      <c r="N68" s="24">
        <v>909.74</v>
      </c>
      <c r="O68" s="24">
        <v>214.5</v>
      </c>
      <c r="P68" s="24">
        <f t="shared" ref="P68:P70" si="22">D68*H68*I68</f>
        <v>115241.99400000001</v>
      </c>
      <c r="Q68" s="24">
        <f t="shared" ref="Q68:Q70" si="23">(H68+P68)*D68*J68</f>
        <v>95156.960760000016</v>
      </c>
      <c r="R68" s="24">
        <f t="shared" ref="R68:R70" si="24">D68*H68*K68</f>
        <v>6914.5196400000013</v>
      </c>
      <c r="S68" s="24">
        <f t="shared" ref="S68:S70" si="25">D68*H68*L68</f>
        <v>35066.492460000001</v>
      </c>
      <c r="T68" s="24">
        <f t="shared" ref="T68:T70" si="26">((H68*D68)+N68+O68+P68+Q68+R68+S68)/(1-M68)</f>
        <v>710691.52056097554</v>
      </c>
      <c r="U68" s="24">
        <f t="shared" si="18"/>
        <v>127924.47370097559</v>
      </c>
      <c r="V68" s="24">
        <v>2500</v>
      </c>
      <c r="W68" s="24">
        <v>2500</v>
      </c>
      <c r="X68" s="24">
        <v>680</v>
      </c>
      <c r="Y68" s="24">
        <v>0</v>
      </c>
      <c r="Z68" s="24">
        <f t="shared" si="19"/>
        <v>716371.52056097554</v>
      </c>
      <c r="AA68" s="26">
        <f t="shared" ref="AA68:AA70" si="27">(AB68/(D68*B68))-1</f>
        <v>0.55954997463822931</v>
      </c>
      <c r="AB68" s="27">
        <f t="shared" si="8"/>
        <v>177.44247701438846</v>
      </c>
      <c r="AC68" s="28">
        <v>0.06</v>
      </c>
      <c r="AD68" s="48">
        <v>0.05</v>
      </c>
      <c r="AE68" s="48">
        <v>0</v>
      </c>
      <c r="AF68" s="28">
        <v>0.12</v>
      </c>
      <c r="AG68" s="29">
        <v>0.2</v>
      </c>
      <c r="AH68" s="30">
        <f>AB68*AI68</f>
        <v>322.63098665924161</v>
      </c>
      <c r="AI68" s="59">
        <v>1.8182286005457426</v>
      </c>
      <c r="AJ68" s="57">
        <f>((AH68-AB68-(AH68*(AC68+AD68+AE68+AF68)))/AH68)</f>
        <v>0.22001415130096991</v>
      </c>
      <c r="AK68" s="32">
        <f t="shared" si="11"/>
        <v>70.983382713227584</v>
      </c>
      <c r="AL68" s="33">
        <f>AB68*AM68</f>
        <v>377.54855280338285</v>
      </c>
      <c r="AM68" s="34">
        <v>2.1277236384204001</v>
      </c>
      <c r="AN68" s="51">
        <v>0.22001497404894396</v>
      </c>
      <c r="AO68" s="35" t="e">
        <f>#REF!*AN68</f>
        <v>#REF!</v>
      </c>
      <c r="AP68" s="36">
        <f>J68</f>
        <v>0.1</v>
      </c>
      <c r="AR68" s="13"/>
    </row>
    <row r="69" spans="1:44" s="9" customFormat="1" ht="21" x14ac:dyDescent="0.3">
      <c r="A69" s="8">
        <v>65</v>
      </c>
      <c r="B69" s="54">
        <v>8.8743200000000009</v>
      </c>
      <c r="C69" s="52" t="s">
        <v>19</v>
      </c>
      <c r="D69" s="23">
        <f t="shared" si="20"/>
        <v>5.4</v>
      </c>
      <c r="E69" s="24">
        <v>2780</v>
      </c>
      <c r="F69" s="24">
        <v>2400</v>
      </c>
      <c r="G69" s="24">
        <v>0</v>
      </c>
      <c r="H69" s="24">
        <f t="shared" si="21"/>
        <v>27070.609600000003</v>
      </c>
      <c r="I69" s="25">
        <v>0.35</v>
      </c>
      <c r="J69" s="25">
        <v>0.1</v>
      </c>
      <c r="K69" s="25">
        <v>2.1000000000000001E-2</v>
      </c>
      <c r="L69" s="25">
        <v>0.1065</v>
      </c>
      <c r="M69" s="25">
        <v>0.18</v>
      </c>
      <c r="N69" s="24">
        <v>909.74</v>
      </c>
      <c r="O69" s="24">
        <v>214.5</v>
      </c>
      <c r="P69" s="24">
        <f t="shared" si="22"/>
        <v>51163.452144000003</v>
      </c>
      <c r="Q69" s="24">
        <f t="shared" si="23"/>
        <v>42246.393341760006</v>
      </c>
      <c r="R69" s="24">
        <f t="shared" si="24"/>
        <v>3069.8071286400004</v>
      </c>
      <c r="S69" s="24">
        <f t="shared" si="25"/>
        <v>15568.307580960001</v>
      </c>
      <c r="T69" s="24">
        <f t="shared" si="26"/>
        <v>316284.74638458539</v>
      </c>
      <c r="U69" s="24">
        <f t="shared" si="18"/>
        <v>56931.254349225368</v>
      </c>
      <c r="V69" s="24">
        <v>2500</v>
      </c>
      <c r="W69" s="24">
        <v>2500</v>
      </c>
      <c r="X69" s="24">
        <v>680</v>
      </c>
      <c r="Y69" s="24">
        <v>0</v>
      </c>
      <c r="Z69" s="24">
        <f t="shared" si="19"/>
        <v>321964.74638458539</v>
      </c>
      <c r="AA69" s="26">
        <f t="shared" si="27"/>
        <v>0.67230849976420637</v>
      </c>
      <c r="AB69" s="27">
        <f t="shared" ref="AB69:AB70" si="28">((T69-Q69-U69)+V69+W69+X69+Y69)/E69</f>
        <v>80.139244134388477</v>
      </c>
      <c r="AC69" s="28">
        <v>0.06</v>
      </c>
      <c r="AD69" s="48">
        <v>0.05</v>
      </c>
      <c r="AE69" s="48">
        <v>0</v>
      </c>
      <c r="AF69" s="28">
        <v>0.12</v>
      </c>
      <c r="AG69" s="29">
        <v>0.2</v>
      </c>
      <c r="AH69" s="30">
        <f>AB69*AI69</f>
        <v>145.71146571126278</v>
      </c>
      <c r="AI69" s="59">
        <v>1.8182286005457426</v>
      </c>
      <c r="AJ69" s="57">
        <f>((AH69-AB69-(AH69*(AC69+AD69+AE69+AF69)))/AH69)</f>
        <v>0.22001415130096996</v>
      </c>
      <c r="AK69" s="32">
        <f t="shared" ref="AK69:AK70" si="29">AH69*AJ69</f>
        <v>32.058584463283864</v>
      </c>
      <c r="AL69" s="33">
        <f>AB69*AM69</f>
        <v>170.51416410988176</v>
      </c>
      <c r="AM69" s="34">
        <v>2.1277236384204001</v>
      </c>
      <c r="AN69" s="51">
        <v>0.22001497404894396</v>
      </c>
      <c r="AO69" s="35" t="e">
        <f>#REF!*AN69</f>
        <v>#REF!</v>
      </c>
      <c r="AP69" s="36">
        <f>J69</f>
        <v>0.1</v>
      </c>
      <c r="AR69" s="13"/>
    </row>
    <row r="70" spans="1:44" s="9" customFormat="1" ht="21.6" thickBot="1" x14ac:dyDescent="0.35">
      <c r="A70" s="8">
        <v>66</v>
      </c>
      <c r="B70" s="55">
        <v>11.7944</v>
      </c>
      <c r="C70" s="53" t="s">
        <v>19</v>
      </c>
      <c r="D70" s="37">
        <f t="shared" si="20"/>
        <v>5.4</v>
      </c>
      <c r="E70" s="38">
        <v>2926</v>
      </c>
      <c r="F70" s="38">
        <v>2400</v>
      </c>
      <c r="G70" s="38">
        <v>0</v>
      </c>
      <c r="H70" s="38">
        <f t="shared" si="21"/>
        <v>36910.414400000001</v>
      </c>
      <c r="I70" s="39">
        <v>0.35</v>
      </c>
      <c r="J70" s="39">
        <v>0.1</v>
      </c>
      <c r="K70" s="39">
        <v>2.1000000000000001E-2</v>
      </c>
      <c r="L70" s="39">
        <v>0.1065</v>
      </c>
      <c r="M70" s="39">
        <v>0.18</v>
      </c>
      <c r="N70" s="38">
        <v>909.74</v>
      </c>
      <c r="O70" s="38">
        <v>214.5</v>
      </c>
      <c r="P70" s="38">
        <f t="shared" si="22"/>
        <v>69760.683216000005</v>
      </c>
      <c r="Q70" s="38">
        <f t="shared" si="23"/>
        <v>57602.392712640009</v>
      </c>
      <c r="R70" s="38">
        <f t="shared" si="24"/>
        <v>4185.6409929600004</v>
      </c>
      <c r="S70" s="38">
        <f t="shared" si="25"/>
        <v>21227.179321440002</v>
      </c>
      <c r="T70" s="38">
        <f t="shared" si="26"/>
        <v>430751.67561346339</v>
      </c>
      <c r="U70" s="38">
        <f t="shared" si="18"/>
        <v>77535.301610423412</v>
      </c>
      <c r="V70" s="38">
        <v>2500</v>
      </c>
      <c r="W70" s="38">
        <v>2500</v>
      </c>
      <c r="X70" s="38">
        <v>680</v>
      </c>
      <c r="Y70" s="38">
        <v>0</v>
      </c>
      <c r="Z70" s="38">
        <f t="shared" si="19"/>
        <v>436431.67561346339</v>
      </c>
      <c r="AA70" s="40">
        <f t="shared" si="27"/>
        <v>0.61676359703302897</v>
      </c>
      <c r="AB70" s="27">
        <f t="shared" si="28"/>
        <v>102.97128547177033</v>
      </c>
      <c r="AC70" s="41">
        <v>0.06</v>
      </c>
      <c r="AD70" s="50">
        <v>0.05</v>
      </c>
      <c r="AE70" s="50">
        <v>0</v>
      </c>
      <c r="AF70" s="41">
        <v>0.12</v>
      </c>
      <c r="AG70" s="42">
        <v>0.2</v>
      </c>
      <c r="AH70" s="30">
        <f>AB70*AI70</f>
        <v>187.22533627973311</v>
      </c>
      <c r="AI70" s="60">
        <v>1.8182286005457426</v>
      </c>
      <c r="AJ70" s="57">
        <f>((AH70-AB70-(AH70*(AC70+AD70+AE70+AF70)))/AH70)</f>
        <v>0.22001415130096991</v>
      </c>
      <c r="AK70" s="44">
        <f t="shared" si="29"/>
        <v>41.192223463624174</v>
      </c>
      <c r="AL70" s="33">
        <f>AB70*AM70</f>
        <v>219.09443817682086</v>
      </c>
      <c r="AM70" s="45">
        <v>2.1277236384204001</v>
      </c>
      <c r="AN70" s="51">
        <v>0.22001497404894396</v>
      </c>
      <c r="AO70" s="46" t="e">
        <f>#REF!*AN70</f>
        <v>#REF!</v>
      </c>
      <c r="AP70" s="47">
        <f>J70</f>
        <v>0.1</v>
      </c>
      <c r="AR70" s="13"/>
    </row>
    <row r="187" spans="2:41" s="2" customFormat="1" x14ac:dyDescent="0.3"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11"/>
      <c r="AC187" s="4"/>
      <c r="AD187" s="4"/>
      <c r="AE187" s="4"/>
      <c r="AF187" s="4"/>
      <c r="AG187" s="4"/>
      <c r="AH187" s="7"/>
      <c r="AI187" s="7"/>
      <c r="AJ187" s="4"/>
      <c r="AK187" s="4"/>
      <c r="AL187" s="7"/>
      <c r="AM187" s="7"/>
      <c r="AN187" s="4"/>
      <c r="AO187" s="4"/>
    </row>
    <row r="188" spans="2:41" s="2" customFormat="1" x14ac:dyDescent="0.3"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11"/>
      <c r="AC188" s="4"/>
      <c r="AD188" s="4"/>
      <c r="AE188" s="4"/>
      <c r="AF188" s="4"/>
      <c r="AG188" s="4"/>
      <c r="AH188" s="7"/>
      <c r="AI188" s="7"/>
      <c r="AJ188" s="4"/>
      <c r="AK188" s="4"/>
      <c r="AL188" s="7"/>
      <c r="AM188" s="7"/>
      <c r="AN188" s="4"/>
      <c r="AO188" s="4"/>
    </row>
    <row r="189" spans="2:41" s="2" customFormat="1" x14ac:dyDescent="0.3"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11"/>
      <c r="AC189" s="4"/>
      <c r="AD189" s="4"/>
      <c r="AE189" s="4"/>
      <c r="AF189" s="4"/>
      <c r="AG189" s="4"/>
      <c r="AH189" s="7"/>
      <c r="AI189" s="7"/>
      <c r="AJ189" s="4"/>
      <c r="AK189" s="4"/>
      <c r="AL189" s="7"/>
      <c r="AM189" s="7"/>
      <c r="AN189" s="4"/>
      <c r="AO189" s="4"/>
    </row>
    <row r="190" spans="2:41" s="2" customFormat="1" x14ac:dyDescent="0.3"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11"/>
      <c r="AC190" s="4"/>
      <c r="AD190" s="4"/>
      <c r="AE190" s="4"/>
      <c r="AF190" s="4"/>
      <c r="AG190" s="4"/>
      <c r="AH190" s="7"/>
      <c r="AI190" s="7"/>
      <c r="AJ190" s="4"/>
      <c r="AK190" s="4"/>
      <c r="AL190" s="7"/>
      <c r="AM190" s="7"/>
      <c r="AN190" s="4"/>
      <c r="AO190" s="4"/>
    </row>
    <row r="191" spans="2:41" s="2" customFormat="1" x14ac:dyDescent="0.3"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11"/>
      <c r="AC191" s="4"/>
      <c r="AD191" s="4"/>
      <c r="AE191" s="4"/>
      <c r="AF191" s="4"/>
      <c r="AG191" s="4"/>
      <c r="AH191" s="7"/>
      <c r="AI191" s="7"/>
      <c r="AJ191" s="4"/>
      <c r="AK191" s="4"/>
      <c r="AL191" s="7"/>
      <c r="AM191" s="7"/>
      <c r="AN191" s="4"/>
      <c r="AO191" s="4"/>
    </row>
    <row r="192" spans="2:41" s="2" customFormat="1" x14ac:dyDescent="0.3"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11"/>
      <c r="AC192" s="4"/>
      <c r="AD192" s="4"/>
      <c r="AE192" s="4"/>
      <c r="AF192" s="4"/>
      <c r="AG192" s="4"/>
      <c r="AH192" s="7"/>
      <c r="AI192" s="7"/>
      <c r="AJ192" s="4"/>
      <c r="AK192" s="4"/>
      <c r="AL192" s="7"/>
      <c r="AM192" s="7"/>
      <c r="AN192" s="4"/>
      <c r="AO192" s="4"/>
    </row>
    <row r="193" spans="2:41" s="2" customFormat="1" x14ac:dyDescent="0.3"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11"/>
      <c r="AC193" s="4"/>
      <c r="AD193" s="4"/>
      <c r="AE193" s="4"/>
      <c r="AF193" s="4"/>
      <c r="AG193" s="4"/>
      <c r="AH193" s="7"/>
      <c r="AI193" s="7"/>
      <c r="AJ193" s="4"/>
      <c r="AK193" s="4"/>
      <c r="AL193" s="7"/>
      <c r="AM193" s="7"/>
      <c r="AN193" s="4"/>
      <c r="AO193" s="4"/>
    </row>
    <row r="194" spans="2:41" s="2" customFormat="1" x14ac:dyDescent="0.3"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11"/>
      <c r="AC194" s="4"/>
      <c r="AD194" s="4"/>
      <c r="AE194" s="4"/>
      <c r="AF194" s="4"/>
      <c r="AG194" s="4"/>
      <c r="AH194" s="7"/>
      <c r="AI194" s="7"/>
      <c r="AJ194" s="4"/>
      <c r="AK194" s="4"/>
      <c r="AL194" s="7"/>
      <c r="AM194" s="7"/>
      <c r="AN194" s="4"/>
      <c r="AO194" s="4"/>
    </row>
    <row r="195" spans="2:41" s="2" customFormat="1" x14ac:dyDescent="0.3"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11"/>
      <c r="AC195" s="4"/>
      <c r="AD195" s="4"/>
      <c r="AE195" s="4"/>
      <c r="AF195" s="4"/>
      <c r="AG195" s="4"/>
      <c r="AH195" s="7"/>
      <c r="AI195" s="7"/>
      <c r="AJ195" s="4"/>
      <c r="AK195" s="4"/>
      <c r="AL195" s="7"/>
      <c r="AM195" s="7"/>
      <c r="AN195" s="4"/>
      <c r="AO195" s="4"/>
    </row>
    <row r="196" spans="2:41" s="2" customFormat="1" x14ac:dyDescent="0.3"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11"/>
      <c r="AC196" s="4"/>
      <c r="AD196" s="4"/>
      <c r="AE196" s="4"/>
      <c r="AF196" s="4"/>
      <c r="AG196" s="4"/>
      <c r="AH196" s="7"/>
      <c r="AI196" s="7"/>
      <c r="AJ196" s="4"/>
      <c r="AK196" s="4"/>
      <c r="AL196" s="7"/>
      <c r="AM196" s="7"/>
      <c r="AN196" s="4"/>
      <c r="AO196" s="4"/>
    </row>
    <row r="197" spans="2:41" s="2" customFormat="1" x14ac:dyDescent="0.3">
      <c r="C197" s="1"/>
      <c r="AB197" s="12"/>
      <c r="AH197" s="3"/>
      <c r="AI197" s="3"/>
      <c r="AL197" s="3"/>
      <c r="AM197" s="3"/>
    </row>
    <row r="198" spans="2:41" s="2" customFormat="1" x14ac:dyDescent="0.3">
      <c r="C198" s="1"/>
      <c r="AB198" s="12"/>
      <c r="AH198" s="3"/>
      <c r="AI198" s="3"/>
      <c r="AL198" s="3"/>
      <c r="AM198" s="3"/>
    </row>
    <row r="199" spans="2:41" s="2" customFormat="1" x14ac:dyDescent="0.3">
      <c r="C199" s="1"/>
      <c r="AB199" s="12"/>
      <c r="AH199" s="3"/>
      <c r="AI199" s="3"/>
      <c r="AL199" s="3"/>
      <c r="AM199" s="3"/>
    </row>
    <row r="200" spans="2:41" s="2" customFormat="1" x14ac:dyDescent="0.3">
      <c r="C200" s="1"/>
      <c r="AB200" s="12"/>
      <c r="AH200" s="3"/>
      <c r="AI200" s="3"/>
      <c r="AL200" s="3"/>
      <c r="AM200" s="3"/>
    </row>
    <row r="201" spans="2:41" s="2" customFormat="1" x14ac:dyDescent="0.3">
      <c r="C201" s="1"/>
      <c r="AB201" s="12"/>
      <c r="AH201" s="3"/>
      <c r="AI201" s="3"/>
      <c r="AL201" s="3"/>
      <c r="AM201" s="3"/>
    </row>
    <row r="202" spans="2:41" s="2" customFormat="1" x14ac:dyDescent="0.3">
      <c r="C202" s="1"/>
      <c r="AB202" s="12"/>
      <c r="AH202" s="3"/>
      <c r="AI202" s="3"/>
      <c r="AL202" s="3"/>
      <c r="AM202" s="3"/>
    </row>
    <row r="203" spans="2:41" s="2" customFormat="1" x14ac:dyDescent="0.3">
      <c r="C203" s="1"/>
      <c r="AB203" s="12"/>
      <c r="AH203" s="3"/>
      <c r="AI203" s="3"/>
      <c r="AL203" s="3"/>
      <c r="AM203" s="3"/>
    </row>
    <row r="204" spans="2:41" s="2" customFormat="1" x14ac:dyDescent="0.3">
      <c r="C204" s="1"/>
      <c r="AB204" s="12"/>
      <c r="AH204" s="3"/>
      <c r="AI204" s="3"/>
      <c r="AL204" s="3"/>
      <c r="AM204" s="3"/>
    </row>
    <row r="205" spans="2:41" s="2" customFormat="1" x14ac:dyDescent="0.3">
      <c r="C205" s="1"/>
      <c r="AB205" s="12"/>
      <c r="AH205" s="3"/>
      <c r="AI205" s="3"/>
      <c r="AL205" s="3"/>
      <c r="AM205" s="3"/>
    </row>
    <row r="206" spans="2:41" s="2" customFormat="1" x14ac:dyDescent="0.3">
      <c r="C206" s="1"/>
      <c r="AB206" s="12"/>
      <c r="AH206" s="3"/>
      <c r="AI206" s="3"/>
      <c r="AL206" s="3"/>
      <c r="AM206" s="3"/>
    </row>
    <row r="207" spans="2:41" s="2" customFormat="1" x14ac:dyDescent="0.3">
      <c r="C207" s="1"/>
      <c r="AB207" s="12"/>
      <c r="AH207" s="3"/>
      <c r="AI207" s="3"/>
      <c r="AL207" s="3"/>
      <c r="AM207" s="3"/>
    </row>
    <row r="208" spans="2:41" s="2" customFormat="1" x14ac:dyDescent="0.3">
      <c r="C208" s="1"/>
      <c r="AB208" s="12"/>
      <c r="AH208" s="3"/>
      <c r="AI208" s="3"/>
      <c r="AL208" s="3"/>
      <c r="AM208" s="3"/>
    </row>
    <row r="209" spans="3:39" s="2" customFormat="1" x14ac:dyDescent="0.3">
      <c r="C209" s="1"/>
      <c r="AB209" s="12"/>
      <c r="AH209" s="3"/>
      <c r="AI209" s="3"/>
      <c r="AL209" s="3"/>
      <c r="AM209" s="3"/>
    </row>
    <row r="210" spans="3:39" s="2" customFormat="1" x14ac:dyDescent="0.3">
      <c r="C210" s="1"/>
      <c r="AB210" s="12"/>
      <c r="AH210" s="3"/>
      <c r="AI210" s="3"/>
      <c r="AL210" s="3"/>
      <c r="AM210" s="3"/>
    </row>
    <row r="211" spans="3:39" s="2" customFormat="1" x14ac:dyDescent="0.3">
      <c r="C211" s="1"/>
      <c r="AB211" s="12"/>
      <c r="AH211" s="3"/>
      <c r="AI211" s="3"/>
      <c r="AL211" s="3"/>
      <c r="AM211" s="3"/>
    </row>
    <row r="212" spans="3:39" s="2" customFormat="1" x14ac:dyDescent="0.3">
      <c r="C212" s="1"/>
      <c r="AB212" s="12"/>
      <c r="AH212" s="3"/>
      <c r="AI212" s="3"/>
      <c r="AL212" s="3"/>
      <c r="AM212" s="3"/>
    </row>
    <row r="213" spans="3:39" s="2" customFormat="1" x14ac:dyDescent="0.3">
      <c r="C213" s="1"/>
      <c r="AB213" s="12"/>
      <c r="AH213" s="3"/>
      <c r="AI213" s="3"/>
      <c r="AL213" s="3"/>
      <c r="AM213" s="3"/>
    </row>
    <row r="214" spans="3:39" s="2" customFormat="1" x14ac:dyDescent="0.3">
      <c r="C214" s="1"/>
      <c r="AB214" s="12"/>
      <c r="AH214" s="3"/>
      <c r="AI214" s="3"/>
      <c r="AL214" s="3"/>
      <c r="AM214" s="3"/>
    </row>
    <row r="215" spans="3:39" s="2" customFormat="1" x14ac:dyDescent="0.3">
      <c r="C215" s="1"/>
      <c r="AB215" s="12"/>
      <c r="AH215" s="3"/>
      <c r="AI215" s="3"/>
      <c r="AL215" s="3"/>
      <c r="AM215" s="3"/>
    </row>
    <row r="216" spans="3:39" s="2" customFormat="1" x14ac:dyDescent="0.3">
      <c r="C216" s="1"/>
      <c r="AB216" s="12"/>
      <c r="AH216" s="3"/>
      <c r="AI216" s="3"/>
      <c r="AL216" s="3"/>
      <c r="AM216" s="3"/>
    </row>
    <row r="217" spans="3:39" s="2" customFormat="1" x14ac:dyDescent="0.3">
      <c r="C217" s="1"/>
      <c r="AB217" s="12"/>
      <c r="AH217" s="3"/>
      <c r="AI217" s="3"/>
      <c r="AL217" s="3"/>
      <c r="AM217" s="3"/>
    </row>
    <row r="218" spans="3:39" s="2" customFormat="1" x14ac:dyDescent="0.3">
      <c r="C218" s="1"/>
      <c r="AB218" s="12"/>
      <c r="AH218" s="3"/>
      <c r="AI218" s="3"/>
      <c r="AL218" s="3"/>
      <c r="AM218" s="3"/>
    </row>
    <row r="219" spans="3:39" s="2" customFormat="1" x14ac:dyDescent="0.3">
      <c r="C219" s="1"/>
      <c r="AB219" s="12"/>
      <c r="AH219" s="3"/>
      <c r="AI219" s="3"/>
      <c r="AL219" s="3"/>
      <c r="AM219" s="3"/>
    </row>
    <row r="220" spans="3:39" s="2" customFormat="1" x14ac:dyDescent="0.3">
      <c r="C220" s="1"/>
      <c r="AB220" s="12"/>
      <c r="AH220" s="3"/>
      <c r="AI220" s="3"/>
      <c r="AL220" s="3"/>
      <c r="AM220" s="3"/>
    </row>
    <row r="221" spans="3:39" s="2" customFormat="1" x14ac:dyDescent="0.3">
      <c r="C221" s="1"/>
      <c r="AB221" s="12"/>
      <c r="AH221" s="3"/>
      <c r="AI221" s="3"/>
      <c r="AL221" s="3"/>
      <c r="AM221" s="3"/>
    </row>
    <row r="222" spans="3:39" s="2" customFormat="1" x14ac:dyDescent="0.3">
      <c r="C222" s="1"/>
      <c r="AB222" s="12"/>
      <c r="AH222" s="3"/>
      <c r="AI222" s="3"/>
      <c r="AL222" s="3"/>
      <c r="AM222" s="3"/>
    </row>
    <row r="223" spans="3:39" s="2" customFormat="1" x14ac:dyDescent="0.3">
      <c r="C223" s="1"/>
      <c r="AB223" s="12"/>
      <c r="AH223" s="3"/>
      <c r="AI223" s="3"/>
      <c r="AL223" s="3"/>
      <c r="AM223" s="3"/>
    </row>
    <row r="224" spans="3:39" s="2" customFormat="1" x14ac:dyDescent="0.3">
      <c r="C224" s="1"/>
      <c r="AB224" s="12"/>
      <c r="AH224" s="3"/>
      <c r="AI224" s="3"/>
      <c r="AL224" s="3"/>
      <c r="AM224" s="3"/>
    </row>
    <row r="225" spans="3:39" s="2" customFormat="1" x14ac:dyDescent="0.3">
      <c r="C225" s="1"/>
      <c r="AB225" s="12"/>
      <c r="AH225" s="3"/>
      <c r="AI225" s="3"/>
      <c r="AL225" s="3"/>
      <c r="AM225" s="3"/>
    </row>
    <row r="226" spans="3:39" s="2" customFormat="1" x14ac:dyDescent="0.3">
      <c r="C226" s="1"/>
      <c r="AB226" s="12"/>
      <c r="AH226" s="3"/>
      <c r="AI226" s="3"/>
      <c r="AL226" s="3"/>
      <c r="AM226" s="3"/>
    </row>
    <row r="227" spans="3:39" s="2" customFormat="1" x14ac:dyDescent="0.3">
      <c r="C227" s="1"/>
      <c r="AB227" s="12"/>
      <c r="AH227" s="3"/>
      <c r="AI227" s="3"/>
      <c r="AL227" s="3"/>
      <c r="AM227" s="3"/>
    </row>
    <row r="228" spans="3:39" s="2" customFormat="1" x14ac:dyDescent="0.3">
      <c r="C228" s="1"/>
      <c r="AB228" s="12"/>
      <c r="AH228" s="3"/>
      <c r="AI228" s="3"/>
      <c r="AL228" s="3"/>
      <c r="AM228" s="3"/>
    </row>
    <row r="229" spans="3:39" s="2" customFormat="1" x14ac:dyDescent="0.3">
      <c r="C229" s="1"/>
      <c r="AB229" s="12"/>
      <c r="AH229" s="3"/>
      <c r="AI229" s="3"/>
      <c r="AL229" s="3"/>
      <c r="AM229" s="3"/>
    </row>
    <row r="230" spans="3:39" s="2" customFormat="1" x14ac:dyDescent="0.3">
      <c r="C230" s="1"/>
      <c r="AB230" s="12"/>
      <c r="AH230" s="3"/>
      <c r="AI230" s="3"/>
      <c r="AL230" s="3"/>
      <c r="AM230" s="3"/>
    </row>
    <row r="231" spans="3:39" s="2" customFormat="1" x14ac:dyDescent="0.3">
      <c r="C231" s="1"/>
      <c r="AB231" s="12"/>
      <c r="AH231" s="3"/>
      <c r="AI231" s="3"/>
      <c r="AL231" s="3"/>
      <c r="AM231" s="3"/>
    </row>
    <row r="232" spans="3:39" s="2" customFormat="1" x14ac:dyDescent="0.3">
      <c r="C232" s="1"/>
      <c r="AB232" s="12"/>
      <c r="AH232" s="3"/>
      <c r="AI232" s="3"/>
      <c r="AL232" s="3"/>
      <c r="AM232" s="3"/>
    </row>
    <row r="233" spans="3:39" s="2" customFormat="1" x14ac:dyDescent="0.3">
      <c r="C233" s="1"/>
      <c r="AB233" s="12"/>
      <c r="AH233" s="3"/>
      <c r="AI233" s="3"/>
      <c r="AL233" s="3"/>
      <c r="AM233" s="3"/>
    </row>
    <row r="234" spans="3:39" s="2" customFormat="1" x14ac:dyDescent="0.3">
      <c r="C234" s="1"/>
      <c r="AB234" s="12"/>
      <c r="AH234" s="3"/>
      <c r="AI234" s="3"/>
      <c r="AL234" s="3"/>
      <c r="AM234" s="3"/>
    </row>
    <row r="235" spans="3:39" s="2" customFormat="1" x14ac:dyDescent="0.3">
      <c r="C235" s="1"/>
      <c r="AB235" s="12"/>
      <c r="AH235" s="3"/>
      <c r="AI235" s="3"/>
      <c r="AL235" s="3"/>
      <c r="AM235" s="3"/>
    </row>
    <row r="236" spans="3:39" s="2" customFormat="1" x14ac:dyDescent="0.3">
      <c r="C236" s="1"/>
      <c r="AB236" s="12"/>
      <c r="AH236" s="3"/>
      <c r="AI236" s="3"/>
      <c r="AL236" s="3"/>
      <c r="AM236" s="3"/>
    </row>
    <row r="237" spans="3:39" s="2" customFormat="1" x14ac:dyDescent="0.3">
      <c r="C237" s="1"/>
      <c r="AB237" s="12"/>
      <c r="AH237" s="3"/>
      <c r="AI237" s="3"/>
      <c r="AL237" s="3"/>
      <c r="AM237" s="3"/>
    </row>
    <row r="238" spans="3:39" s="2" customFormat="1" x14ac:dyDescent="0.3">
      <c r="C238" s="1"/>
      <c r="AB238" s="12"/>
      <c r="AH238" s="3"/>
      <c r="AI238" s="3"/>
      <c r="AL238" s="3"/>
      <c r="AM238" s="3"/>
    </row>
    <row r="239" spans="3:39" s="2" customFormat="1" x14ac:dyDescent="0.3">
      <c r="C239" s="1"/>
      <c r="AB239" s="12"/>
      <c r="AH239" s="3"/>
      <c r="AI239" s="3"/>
      <c r="AL239" s="3"/>
      <c r="AM239" s="3"/>
    </row>
    <row r="240" spans="3:39" s="2" customFormat="1" x14ac:dyDescent="0.3">
      <c r="C240" s="1"/>
      <c r="AB240" s="12"/>
      <c r="AH240" s="3"/>
      <c r="AI240" s="3"/>
      <c r="AL240" s="3"/>
      <c r="AM240" s="3"/>
    </row>
    <row r="241" spans="3:39" s="2" customFormat="1" x14ac:dyDescent="0.3">
      <c r="C241" s="1"/>
      <c r="AB241" s="12"/>
      <c r="AH241" s="3"/>
      <c r="AI241" s="3"/>
      <c r="AL241" s="3"/>
      <c r="AM241" s="3"/>
    </row>
    <row r="242" spans="3:39" s="2" customFormat="1" x14ac:dyDescent="0.3">
      <c r="C242" s="1"/>
      <c r="AB242" s="12"/>
      <c r="AH242" s="3"/>
      <c r="AI242" s="3"/>
      <c r="AL242" s="3"/>
      <c r="AM242" s="3"/>
    </row>
    <row r="243" spans="3:39" s="2" customFormat="1" x14ac:dyDescent="0.3">
      <c r="C243" s="1"/>
      <c r="AB243" s="12"/>
      <c r="AH243" s="3"/>
      <c r="AI243" s="3"/>
      <c r="AL243" s="3"/>
      <c r="AM243" s="3"/>
    </row>
    <row r="244" spans="3:39" s="2" customFormat="1" x14ac:dyDescent="0.3">
      <c r="C244" s="1"/>
      <c r="AB244" s="12"/>
      <c r="AH244" s="3"/>
      <c r="AI244" s="3"/>
      <c r="AL244" s="3"/>
      <c r="AM244" s="3"/>
    </row>
    <row r="245" spans="3:39" s="2" customFormat="1" x14ac:dyDescent="0.3">
      <c r="C245" s="1"/>
      <c r="AB245" s="12"/>
      <c r="AH245" s="3"/>
      <c r="AI245" s="3"/>
      <c r="AL245" s="3"/>
      <c r="AM245" s="3"/>
    </row>
    <row r="246" spans="3:39" s="2" customFormat="1" x14ac:dyDescent="0.3">
      <c r="C246" s="1"/>
      <c r="AB246" s="12"/>
      <c r="AH246" s="3"/>
      <c r="AI246" s="3"/>
      <c r="AL246" s="3"/>
      <c r="AM246" s="3"/>
    </row>
    <row r="247" spans="3:39" s="2" customFormat="1" x14ac:dyDescent="0.3">
      <c r="C247" s="1"/>
      <c r="AB247" s="12"/>
      <c r="AH247" s="3"/>
      <c r="AI247" s="3"/>
      <c r="AL247" s="3"/>
      <c r="AM247" s="3"/>
    </row>
    <row r="248" spans="3:39" s="2" customFormat="1" x14ac:dyDescent="0.3">
      <c r="C248" s="1"/>
      <c r="AB248" s="12"/>
      <c r="AH248" s="3"/>
      <c r="AI248" s="3"/>
      <c r="AL248" s="3"/>
      <c r="AM248" s="3"/>
    </row>
    <row r="249" spans="3:39" s="2" customFormat="1" x14ac:dyDescent="0.3">
      <c r="C249" s="1"/>
      <c r="AB249" s="12"/>
      <c r="AH249" s="3"/>
      <c r="AI249" s="3"/>
      <c r="AL249" s="3"/>
      <c r="AM249" s="3"/>
    </row>
    <row r="250" spans="3:39" s="2" customFormat="1" x14ac:dyDescent="0.3">
      <c r="C250" s="1"/>
      <c r="AB250" s="12"/>
      <c r="AH250" s="3"/>
      <c r="AI250" s="3"/>
      <c r="AL250" s="3"/>
      <c r="AM250" s="3"/>
    </row>
    <row r="251" spans="3:39" s="2" customFormat="1" x14ac:dyDescent="0.3">
      <c r="C251" s="1"/>
      <c r="AB251" s="12"/>
      <c r="AH251" s="3"/>
      <c r="AI251" s="3"/>
      <c r="AL251" s="3"/>
      <c r="AM251" s="3"/>
    </row>
    <row r="252" spans="3:39" s="2" customFormat="1" x14ac:dyDescent="0.3">
      <c r="C252" s="1"/>
      <c r="AB252" s="12"/>
      <c r="AH252" s="3"/>
      <c r="AI252" s="3"/>
      <c r="AL252" s="3"/>
      <c r="AM252" s="3"/>
    </row>
    <row r="253" spans="3:39" s="2" customFormat="1" x14ac:dyDescent="0.3">
      <c r="C253" s="1"/>
      <c r="AB253" s="12"/>
      <c r="AH253" s="3"/>
      <c r="AI253" s="3"/>
      <c r="AL253" s="3"/>
      <c r="AM253" s="3"/>
    </row>
    <row r="254" spans="3:39" s="2" customFormat="1" x14ac:dyDescent="0.3">
      <c r="C254" s="1"/>
      <c r="AB254" s="12"/>
      <c r="AH254" s="3"/>
      <c r="AI254" s="3"/>
      <c r="AL254" s="3"/>
      <c r="AM254" s="3"/>
    </row>
    <row r="255" spans="3:39" s="2" customFormat="1" x14ac:dyDescent="0.3">
      <c r="C255" s="1"/>
      <c r="AB255" s="12"/>
      <c r="AH255" s="3"/>
      <c r="AI255" s="3"/>
      <c r="AL255" s="3"/>
      <c r="AM255" s="3"/>
    </row>
    <row r="256" spans="3:39" s="2" customFormat="1" x14ac:dyDescent="0.3">
      <c r="C256" s="1"/>
      <c r="AB256" s="12"/>
      <c r="AH256" s="3"/>
      <c r="AI256" s="3"/>
      <c r="AL256" s="3"/>
      <c r="AM256" s="3"/>
    </row>
    <row r="257" spans="3:39" s="2" customFormat="1" x14ac:dyDescent="0.3">
      <c r="C257" s="1"/>
      <c r="AB257" s="12"/>
      <c r="AH257" s="3"/>
      <c r="AI257" s="3"/>
      <c r="AL257" s="3"/>
      <c r="AM257" s="3"/>
    </row>
    <row r="258" spans="3:39" s="2" customFormat="1" x14ac:dyDescent="0.3">
      <c r="C258" s="1"/>
      <c r="AB258" s="12"/>
      <c r="AH258" s="3"/>
      <c r="AI258" s="3"/>
      <c r="AL258" s="3"/>
      <c r="AM258" s="3"/>
    </row>
    <row r="259" spans="3:39" s="2" customFormat="1" x14ac:dyDescent="0.3">
      <c r="C259" s="1"/>
      <c r="AB259" s="12"/>
      <c r="AH259" s="3"/>
      <c r="AI259" s="3"/>
      <c r="AL259" s="3"/>
      <c r="AM259" s="3"/>
    </row>
    <row r="260" spans="3:39" s="2" customFormat="1" x14ac:dyDescent="0.3">
      <c r="C260" s="1"/>
      <c r="AB260" s="12"/>
      <c r="AH260" s="3"/>
      <c r="AI260" s="3"/>
      <c r="AL260" s="3"/>
      <c r="AM260" s="3"/>
    </row>
    <row r="261" spans="3:39" s="2" customFormat="1" x14ac:dyDescent="0.3">
      <c r="C261" s="1"/>
      <c r="AB261" s="12"/>
      <c r="AH261" s="3"/>
      <c r="AI261" s="3"/>
      <c r="AL261" s="3"/>
      <c r="AM261" s="3"/>
    </row>
    <row r="262" spans="3:39" s="2" customFormat="1" x14ac:dyDescent="0.3">
      <c r="C262" s="1"/>
      <c r="AB262" s="12"/>
      <c r="AH262" s="3"/>
      <c r="AI262" s="3"/>
      <c r="AL262" s="3"/>
      <c r="AM262" s="3"/>
    </row>
    <row r="263" spans="3:39" s="2" customFormat="1" x14ac:dyDescent="0.3">
      <c r="C263" s="1"/>
      <c r="AB263" s="12"/>
      <c r="AH263" s="3"/>
      <c r="AI263" s="3"/>
      <c r="AL263" s="3"/>
      <c r="AM263" s="3"/>
    </row>
    <row r="264" spans="3:39" s="2" customFormat="1" x14ac:dyDescent="0.3">
      <c r="C264" s="1"/>
      <c r="AB264" s="12"/>
      <c r="AH264" s="3"/>
      <c r="AI264" s="3"/>
      <c r="AL264" s="3"/>
      <c r="AM264" s="3"/>
    </row>
    <row r="265" spans="3:39" s="2" customFormat="1" x14ac:dyDescent="0.3">
      <c r="C265" s="1"/>
      <c r="AB265" s="12"/>
      <c r="AH265" s="3"/>
      <c r="AI265" s="3"/>
      <c r="AL265" s="3"/>
      <c r="AM265" s="3"/>
    </row>
    <row r="266" spans="3:39" s="2" customFormat="1" x14ac:dyDescent="0.3">
      <c r="C266" s="1"/>
      <c r="AB266" s="12"/>
      <c r="AH266" s="3"/>
      <c r="AI266" s="3"/>
      <c r="AL266" s="3"/>
      <c r="AM266" s="3"/>
    </row>
    <row r="267" spans="3:39" s="2" customFormat="1" x14ac:dyDescent="0.3">
      <c r="C267" s="1"/>
      <c r="AB267" s="12"/>
      <c r="AH267" s="3"/>
      <c r="AI267" s="3"/>
      <c r="AL267" s="3"/>
      <c r="AM267" s="3"/>
    </row>
    <row r="268" spans="3:39" s="2" customFormat="1" x14ac:dyDescent="0.3">
      <c r="C268" s="1"/>
      <c r="AB268" s="12"/>
      <c r="AH268" s="3"/>
      <c r="AI268" s="3"/>
      <c r="AL268" s="3"/>
      <c r="AM268" s="3"/>
    </row>
    <row r="269" spans="3:39" s="2" customFormat="1" x14ac:dyDescent="0.3">
      <c r="C269" s="1"/>
      <c r="AB269" s="12"/>
      <c r="AH269" s="3"/>
      <c r="AI269" s="3"/>
      <c r="AL269" s="3"/>
      <c r="AM269" s="3"/>
    </row>
    <row r="270" spans="3:39" s="2" customFormat="1" x14ac:dyDescent="0.3">
      <c r="C270" s="1"/>
      <c r="AB270" s="12"/>
      <c r="AH270" s="3"/>
      <c r="AI270" s="3"/>
      <c r="AL270" s="3"/>
      <c r="AM270" s="3"/>
    </row>
    <row r="271" spans="3:39" s="2" customFormat="1" x14ac:dyDescent="0.3">
      <c r="C271" s="1"/>
      <c r="AB271" s="12"/>
      <c r="AH271" s="3"/>
      <c r="AI271" s="3"/>
      <c r="AL271" s="3"/>
      <c r="AM271" s="3"/>
    </row>
    <row r="272" spans="3:39" s="2" customFormat="1" x14ac:dyDescent="0.3">
      <c r="C272" s="1"/>
      <c r="AB272" s="12"/>
      <c r="AH272" s="3"/>
      <c r="AI272" s="3"/>
      <c r="AL272" s="3"/>
      <c r="AM272" s="3"/>
    </row>
    <row r="273" spans="3:39" s="2" customFormat="1" x14ac:dyDescent="0.3">
      <c r="C273" s="1"/>
      <c r="AB273" s="12"/>
      <c r="AH273" s="3"/>
      <c r="AI273" s="3"/>
      <c r="AL273" s="3"/>
      <c r="AM273" s="3"/>
    </row>
    <row r="274" spans="3:39" s="2" customFormat="1" x14ac:dyDescent="0.3">
      <c r="C274" s="1"/>
      <c r="AB274" s="12"/>
      <c r="AH274" s="3"/>
      <c r="AI274" s="3"/>
      <c r="AL274" s="3"/>
      <c r="AM274" s="3"/>
    </row>
    <row r="275" spans="3:39" s="2" customFormat="1" x14ac:dyDescent="0.3">
      <c r="C275" s="1"/>
      <c r="AB275" s="12"/>
      <c r="AH275" s="3"/>
      <c r="AI275" s="3"/>
      <c r="AL275" s="3"/>
      <c r="AM275" s="3"/>
    </row>
    <row r="276" spans="3:39" s="2" customFormat="1" x14ac:dyDescent="0.3">
      <c r="C276" s="1"/>
      <c r="AB276" s="12"/>
      <c r="AH276" s="3"/>
      <c r="AI276" s="3"/>
      <c r="AL276" s="3"/>
      <c r="AM276" s="3"/>
    </row>
    <row r="277" spans="3:39" s="2" customFormat="1" x14ac:dyDescent="0.3">
      <c r="C277" s="1"/>
      <c r="AB277" s="12"/>
      <c r="AH277" s="3"/>
      <c r="AI277" s="3"/>
      <c r="AL277" s="3"/>
      <c r="AM277" s="3"/>
    </row>
    <row r="278" spans="3:39" s="2" customFormat="1" x14ac:dyDescent="0.3">
      <c r="C278" s="1"/>
      <c r="AB278" s="12"/>
      <c r="AH278" s="3"/>
      <c r="AI278" s="3"/>
      <c r="AL278" s="3"/>
      <c r="AM278" s="3"/>
    </row>
    <row r="279" spans="3:39" s="2" customFormat="1" x14ac:dyDescent="0.3">
      <c r="C279" s="1"/>
      <c r="AB279" s="12"/>
      <c r="AH279" s="3"/>
      <c r="AI279" s="3"/>
      <c r="AL279" s="3"/>
      <c r="AM279" s="3"/>
    </row>
    <row r="280" spans="3:39" s="2" customFormat="1" x14ac:dyDescent="0.3">
      <c r="C280" s="1"/>
      <c r="AB280" s="12"/>
      <c r="AH280" s="3"/>
      <c r="AI280" s="3"/>
      <c r="AL280" s="3"/>
      <c r="AM280" s="3"/>
    </row>
    <row r="281" spans="3:39" s="2" customFormat="1" x14ac:dyDescent="0.3">
      <c r="C281" s="1"/>
      <c r="AB281" s="12"/>
      <c r="AH281" s="3"/>
      <c r="AI281" s="3"/>
      <c r="AL281" s="3"/>
      <c r="AM281" s="3"/>
    </row>
    <row r="282" spans="3:39" s="2" customFormat="1" x14ac:dyDescent="0.3">
      <c r="C282" s="1"/>
      <c r="AB282" s="12"/>
      <c r="AH282" s="3"/>
      <c r="AI282" s="3"/>
      <c r="AL282" s="3"/>
      <c r="AM282" s="3"/>
    </row>
    <row r="283" spans="3:39" s="2" customFormat="1" x14ac:dyDescent="0.3">
      <c r="C283" s="1"/>
      <c r="AB283" s="12"/>
      <c r="AH283" s="3"/>
      <c r="AI283" s="3"/>
      <c r="AL283" s="3"/>
      <c r="AM283" s="3"/>
    </row>
    <row r="284" spans="3:39" s="2" customFormat="1" x14ac:dyDescent="0.3">
      <c r="C284" s="1"/>
      <c r="AB284" s="12"/>
      <c r="AH284" s="3"/>
      <c r="AI284" s="3"/>
      <c r="AL284" s="3"/>
      <c r="AM284" s="3"/>
    </row>
    <row r="285" spans="3:39" s="2" customFormat="1" x14ac:dyDescent="0.3">
      <c r="C285" s="1"/>
      <c r="AB285" s="12"/>
      <c r="AH285" s="3"/>
      <c r="AI285" s="3"/>
      <c r="AL285" s="3"/>
      <c r="AM285" s="3"/>
    </row>
    <row r="286" spans="3:39" s="2" customFormat="1" x14ac:dyDescent="0.3">
      <c r="C286" s="1"/>
      <c r="AB286" s="12"/>
      <c r="AH286" s="3"/>
      <c r="AI286" s="3"/>
      <c r="AL286" s="3"/>
      <c r="AM286" s="3"/>
    </row>
    <row r="287" spans="3:39" s="2" customFormat="1" x14ac:dyDescent="0.3">
      <c r="C287" s="1"/>
      <c r="AB287" s="12"/>
      <c r="AH287" s="3"/>
      <c r="AI287" s="3"/>
      <c r="AL287" s="3"/>
      <c r="AM287" s="3"/>
    </row>
    <row r="288" spans="3:39" s="2" customFormat="1" x14ac:dyDescent="0.3">
      <c r="C288" s="1"/>
      <c r="AB288" s="12"/>
      <c r="AH288" s="3"/>
      <c r="AI288" s="3"/>
      <c r="AL288" s="3"/>
      <c r="AM288" s="3"/>
    </row>
    <row r="289" spans="3:39" s="2" customFormat="1" x14ac:dyDescent="0.3">
      <c r="C289" s="1"/>
      <c r="AB289" s="12"/>
      <c r="AH289" s="3"/>
      <c r="AI289" s="3"/>
      <c r="AL289" s="3"/>
      <c r="AM289" s="3"/>
    </row>
    <row r="290" spans="3:39" s="2" customFormat="1" x14ac:dyDescent="0.3">
      <c r="C290" s="1"/>
      <c r="AB290" s="12"/>
      <c r="AH290" s="3"/>
      <c r="AI290" s="3"/>
      <c r="AL290" s="3"/>
      <c r="AM290" s="3"/>
    </row>
    <row r="291" spans="3:39" s="2" customFormat="1" x14ac:dyDescent="0.3">
      <c r="C291" s="1"/>
      <c r="AB291" s="12"/>
      <c r="AH291" s="3"/>
      <c r="AI291" s="3"/>
      <c r="AL291" s="3"/>
      <c r="AM291" s="3"/>
    </row>
    <row r="292" spans="3:39" s="2" customFormat="1" x14ac:dyDescent="0.3">
      <c r="C292" s="1"/>
      <c r="AB292" s="12"/>
      <c r="AH292" s="3"/>
      <c r="AI292" s="3"/>
      <c r="AL292" s="3"/>
      <c r="AM292" s="3"/>
    </row>
    <row r="293" spans="3:39" s="2" customFormat="1" x14ac:dyDescent="0.3">
      <c r="C293" s="1"/>
      <c r="AB293" s="12"/>
      <c r="AH293" s="3"/>
      <c r="AI293" s="3"/>
      <c r="AL293" s="3"/>
      <c r="AM293" s="3"/>
    </row>
    <row r="294" spans="3:39" s="2" customFormat="1" x14ac:dyDescent="0.3">
      <c r="C294" s="1"/>
      <c r="AB294" s="12"/>
      <c r="AH294" s="3"/>
      <c r="AI294" s="3"/>
      <c r="AL294" s="3"/>
      <c r="AM294" s="3"/>
    </row>
    <row r="295" spans="3:39" s="2" customFormat="1" x14ac:dyDescent="0.3">
      <c r="C295" s="1"/>
      <c r="AB295" s="12"/>
      <c r="AH295" s="3"/>
      <c r="AI295" s="3"/>
      <c r="AL295" s="3"/>
      <c r="AM295" s="3"/>
    </row>
    <row r="296" spans="3:39" s="2" customFormat="1" x14ac:dyDescent="0.3">
      <c r="C296" s="1"/>
      <c r="AB296" s="12"/>
      <c r="AH296" s="3"/>
      <c r="AI296" s="3"/>
      <c r="AL296" s="3"/>
      <c r="AM296" s="3"/>
    </row>
    <row r="297" spans="3:39" s="2" customFormat="1" x14ac:dyDescent="0.3">
      <c r="C297" s="1"/>
      <c r="AB297" s="12"/>
      <c r="AH297" s="3"/>
      <c r="AI297" s="3"/>
      <c r="AL297" s="3"/>
      <c r="AM297" s="3"/>
    </row>
    <row r="298" spans="3:39" s="2" customFormat="1" x14ac:dyDescent="0.3">
      <c r="C298" s="1"/>
      <c r="AB298" s="12"/>
      <c r="AH298" s="3"/>
      <c r="AI298" s="3"/>
      <c r="AL298" s="3"/>
      <c r="AM298" s="3"/>
    </row>
    <row r="299" spans="3:39" s="2" customFormat="1" x14ac:dyDescent="0.3">
      <c r="C299" s="1"/>
      <c r="AB299" s="12"/>
      <c r="AH299" s="3"/>
      <c r="AI299" s="3"/>
      <c r="AL299" s="3"/>
      <c r="AM299" s="3"/>
    </row>
    <row r="300" spans="3:39" s="2" customFormat="1" x14ac:dyDescent="0.3">
      <c r="C300" s="1"/>
      <c r="AB300" s="12"/>
      <c r="AH300" s="3"/>
      <c r="AI300" s="3"/>
      <c r="AL300" s="3"/>
      <c r="AM300" s="3"/>
    </row>
    <row r="301" spans="3:39" s="2" customFormat="1" x14ac:dyDescent="0.3">
      <c r="C301" s="1"/>
      <c r="AB301" s="12"/>
      <c r="AH301" s="3"/>
      <c r="AI301" s="3"/>
      <c r="AL301" s="3"/>
      <c r="AM301" s="3"/>
    </row>
    <row r="302" spans="3:39" s="2" customFormat="1" x14ac:dyDescent="0.3">
      <c r="C302" s="1"/>
      <c r="AB302" s="12"/>
      <c r="AH302" s="3"/>
      <c r="AI302" s="3"/>
      <c r="AL302" s="3"/>
      <c r="AM302" s="3"/>
    </row>
    <row r="303" spans="3:39" s="2" customFormat="1" x14ac:dyDescent="0.3">
      <c r="C303" s="1"/>
      <c r="AB303" s="12"/>
      <c r="AH303" s="3"/>
      <c r="AI303" s="3"/>
      <c r="AL303" s="3"/>
      <c r="AM303" s="3"/>
    </row>
    <row r="304" spans="3:39" s="2" customFormat="1" x14ac:dyDescent="0.3">
      <c r="C304" s="1"/>
      <c r="AB304" s="12"/>
      <c r="AH304" s="3"/>
      <c r="AI304" s="3"/>
      <c r="AL304" s="3"/>
      <c r="AM304" s="3"/>
    </row>
    <row r="305" spans="3:39" s="2" customFormat="1" x14ac:dyDescent="0.3">
      <c r="C305" s="1"/>
      <c r="AB305" s="12"/>
      <c r="AH305" s="3"/>
      <c r="AI305" s="3"/>
      <c r="AL305" s="3"/>
      <c r="AM305" s="3"/>
    </row>
    <row r="306" spans="3:39" s="2" customFormat="1" x14ac:dyDescent="0.3">
      <c r="C306" s="1"/>
      <c r="AB306" s="12"/>
      <c r="AH306" s="3"/>
      <c r="AI306" s="3"/>
      <c r="AL306" s="3"/>
      <c r="AM306" s="3"/>
    </row>
    <row r="307" spans="3:39" s="2" customFormat="1" x14ac:dyDescent="0.3">
      <c r="C307" s="1"/>
      <c r="AB307" s="12"/>
      <c r="AH307" s="3"/>
      <c r="AI307" s="3"/>
      <c r="AL307" s="3"/>
      <c r="AM307" s="3"/>
    </row>
    <row r="308" spans="3:39" s="2" customFormat="1" x14ac:dyDescent="0.3">
      <c r="C308" s="1"/>
      <c r="AB308" s="12"/>
      <c r="AH308" s="3"/>
      <c r="AI308" s="3"/>
      <c r="AL308" s="3"/>
      <c r="AM308" s="3"/>
    </row>
    <row r="309" spans="3:39" s="2" customFormat="1" x14ac:dyDescent="0.3">
      <c r="C309" s="1"/>
      <c r="AB309" s="12"/>
      <c r="AH309" s="3"/>
      <c r="AI309" s="3"/>
      <c r="AL309" s="3"/>
      <c r="AM309" s="3"/>
    </row>
    <row r="310" spans="3:39" s="2" customFormat="1" x14ac:dyDescent="0.3">
      <c r="C310" s="1"/>
      <c r="AB310" s="12"/>
      <c r="AH310" s="3"/>
      <c r="AI310" s="3"/>
      <c r="AL310" s="3"/>
      <c r="AM310" s="3"/>
    </row>
    <row r="311" spans="3:39" s="2" customFormat="1" x14ac:dyDescent="0.3">
      <c r="C311" s="1"/>
      <c r="AB311" s="12"/>
      <c r="AH311" s="3"/>
      <c r="AI311" s="3"/>
      <c r="AL311" s="3"/>
      <c r="AM311" s="3"/>
    </row>
    <row r="312" spans="3:39" s="2" customFormat="1" x14ac:dyDescent="0.3">
      <c r="C312" s="1"/>
      <c r="AB312" s="12"/>
      <c r="AH312" s="3"/>
      <c r="AI312" s="3"/>
      <c r="AL312" s="3"/>
      <c r="AM312" s="3"/>
    </row>
    <row r="313" spans="3:39" s="2" customFormat="1" x14ac:dyDescent="0.3">
      <c r="C313" s="1"/>
      <c r="AB313" s="12"/>
      <c r="AH313" s="3"/>
      <c r="AI313" s="3"/>
      <c r="AL313" s="3"/>
      <c r="AM313" s="3"/>
    </row>
    <row r="314" spans="3:39" s="2" customFormat="1" x14ac:dyDescent="0.3">
      <c r="C314" s="1"/>
      <c r="AB314" s="12"/>
      <c r="AH314" s="3"/>
      <c r="AI314" s="3"/>
      <c r="AL314" s="3"/>
      <c r="AM314" s="3"/>
    </row>
    <row r="315" spans="3:39" s="2" customFormat="1" x14ac:dyDescent="0.3">
      <c r="C315" s="1"/>
      <c r="AB315" s="12"/>
      <c r="AH315" s="3"/>
      <c r="AI315" s="3"/>
      <c r="AL315" s="3"/>
      <c r="AM315" s="3"/>
    </row>
    <row r="316" spans="3:39" s="2" customFormat="1" x14ac:dyDescent="0.3">
      <c r="C316" s="1"/>
      <c r="AB316" s="12"/>
      <c r="AH316" s="3"/>
      <c r="AI316" s="3"/>
      <c r="AL316" s="3"/>
      <c r="AM316" s="3"/>
    </row>
    <row r="317" spans="3:39" s="2" customFormat="1" x14ac:dyDescent="0.3">
      <c r="C317" s="1"/>
      <c r="AB317" s="12"/>
      <c r="AH317" s="3"/>
      <c r="AI317" s="3"/>
      <c r="AL317" s="3"/>
      <c r="AM317" s="3"/>
    </row>
    <row r="318" spans="3:39" s="2" customFormat="1" x14ac:dyDescent="0.3">
      <c r="C318" s="1"/>
      <c r="AB318" s="12"/>
      <c r="AH318" s="3"/>
      <c r="AI318" s="3"/>
      <c r="AL318" s="3"/>
      <c r="AM318" s="3"/>
    </row>
    <row r="319" spans="3:39" s="2" customFormat="1" x14ac:dyDescent="0.3">
      <c r="C319" s="1"/>
      <c r="AB319" s="12"/>
      <c r="AH319" s="3"/>
      <c r="AI319" s="3"/>
      <c r="AL319" s="3"/>
      <c r="AM319" s="3"/>
    </row>
    <row r="320" spans="3:39" s="2" customFormat="1" x14ac:dyDescent="0.3">
      <c r="C320" s="1"/>
      <c r="AB320" s="12"/>
      <c r="AH320" s="3"/>
      <c r="AI320" s="3"/>
      <c r="AL320" s="3"/>
      <c r="AM320" s="3"/>
    </row>
    <row r="321" spans="3:39" s="2" customFormat="1" x14ac:dyDescent="0.3">
      <c r="C321" s="1"/>
      <c r="AB321" s="12"/>
      <c r="AH321" s="3"/>
      <c r="AI321" s="3"/>
      <c r="AL321" s="3"/>
      <c r="AM321" s="3"/>
    </row>
    <row r="322" spans="3:39" s="2" customFormat="1" x14ac:dyDescent="0.3">
      <c r="C322" s="1"/>
      <c r="AB322" s="12"/>
      <c r="AH322" s="3"/>
      <c r="AI322" s="3"/>
      <c r="AL322" s="3"/>
      <c r="AM322" s="3"/>
    </row>
    <row r="323" spans="3:39" s="2" customFormat="1" x14ac:dyDescent="0.3">
      <c r="C323" s="1"/>
      <c r="AB323" s="12"/>
      <c r="AH323" s="3"/>
      <c r="AI323" s="3"/>
      <c r="AL323" s="3"/>
      <c r="AM323" s="3"/>
    </row>
    <row r="324" spans="3:39" s="2" customFormat="1" x14ac:dyDescent="0.3">
      <c r="C324" s="1"/>
      <c r="AB324" s="12"/>
      <c r="AH324" s="3"/>
      <c r="AI324" s="3"/>
      <c r="AL324" s="3"/>
      <c r="AM324" s="3"/>
    </row>
    <row r="325" spans="3:39" s="2" customFormat="1" x14ac:dyDescent="0.3">
      <c r="C325" s="1"/>
      <c r="AB325" s="12"/>
      <c r="AH325" s="3"/>
      <c r="AI325" s="3"/>
      <c r="AL325" s="3"/>
      <c r="AM325" s="3"/>
    </row>
    <row r="326" spans="3:39" s="2" customFormat="1" x14ac:dyDescent="0.3">
      <c r="C326" s="1"/>
      <c r="AB326" s="12"/>
      <c r="AH326" s="3"/>
      <c r="AI326" s="3"/>
      <c r="AL326" s="3"/>
      <c r="AM326" s="3"/>
    </row>
    <row r="327" spans="3:39" s="2" customFormat="1" x14ac:dyDescent="0.3">
      <c r="C327" s="1"/>
      <c r="AB327" s="12"/>
      <c r="AH327" s="3"/>
      <c r="AI327" s="3"/>
      <c r="AL327" s="3"/>
      <c r="AM327" s="3"/>
    </row>
    <row r="328" spans="3:39" s="2" customFormat="1" x14ac:dyDescent="0.3">
      <c r="C328" s="1"/>
      <c r="AB328" s="12"/>
      <c r="AH328" s="3"/>
      <c r="AI328" s="3"/>
      <c r="AL328" s="3"/>
      <c r="AM328" s="3"/>
    </row>
    <row r="329" spans="3:39" s="2" customFormat="1" x14ac:dyDescent="0.3">
      <c r="C329" s="1"/>
      <c r="AB329" s="12"/>
      <c r="AH329" s="3"/>
      <c r="AI329" s="3"/>
      <c r="AL329" s="3"/>
      <c r="AM329" s="3"/>
    </row>
    <row r="330" spans="3:39" s="2" customFormat="1" x14ac:dyDescent="0.3">
      <c r="C330" s="1"/>
      <c r="AB330" s="12"/>
      <c r="AH330" s="3"/>
      <c r="AI330" s="3"/>
      <c r="AL330" s="3"/>
      <c r="AM330" s="3"/>
    </row>
    <row r="331" spans="3:39" s="2" customFormat="1" x14ac:dyDescent="0.3">
      <c r="C331" s="1"/>
      <c r="AB331" s="12"/>
      <c r="AH331" s="3"/>
      <c r="AI331" s="3"/>
      <c r="AL331" s="3"/>
      <c r="AM331" s="3"/>
    </row>
    <row r="332" spans="3:39" s="2" customFormat="1" x14ac:dyDescent="0.3">
      <c r="C332" s="1"/>
      <c r="AB332" s="12"/>
      <c r="AH332" s="3"/>
      <c r="AI332" s="3"/>
      <c r="AL332" s="3"/>
      <c r="AM332" s="3"/>
    </row>
    <row r="333" spans="3:39" s="2" customFormat="1" x14ac:dyDescent="0.3">
      <c r="C333" s="1"/>
      <c r="AB333" s="12"/>
      <c r="AH333" s="3"/>
      <c r="AI333" s="3"/>
      <c r="AL333" s="3"/>
      <c r="AM333" s="3"/>
    </row>
    <row r="334" spans="3:39" s="2" customFormat="1" x14ac:dyDescent="0.3">
      <c r="C334" s="1"/>
      <c r="AB334" s="12"/>
      <c r="AH334" s="3"/>
      <c r="AI334" s="3"/>
      <c r="AL334" s="3"/>
      <c r="AM334" s="3"/>
    </row>
    <row r="335" spans="3:39" s="2" customFormat="1" x14ac:dyDescent="0.3">
      <c r="C335" s="1"/>
      <c r="AB335" s="12"/>
      <c r="AH335" s="3"/>
      <c r="AI335" s="3"/>
      <c r="AL335" s="3"/>
      <c r="AM335" s="3"/>
    </row>
    <row r="336" spans="3:39" s="2" customFormat="1" x14ac:dyDescent="0.3">
      <c r="C336" s="1"/>
      <c r="AB336" s="12"/>
      <c r="AH336" s="3"/>
      <c r="AI336" s="3"/>
      <c r="AL336" s="3"/>
      <c r="AM336" s="3"/>
    </row>
    <row r="337" spans="3:39" s="2" customFormat="1" x14ac:dyDescent="0.3">
      <c r="C337" s="1"/>
      <c r="AB337" s="12"/>
      <c r="AH337" s="3"/>
      <c r="AI337" s="3"/>
      <c r="AL337" s="3"/>
      <c r="AM337" s="3"/>
    </row>
    <row r="338" spans="3:39" s="2" customFormat="1" x14ac:dyDescent="0.3">
      <c r="C338" s="1"/>
      <c r="AB338" s="12"/>
      <c r="AH338" s="3"/>
      <c r="AI338" s="3"/>
      <c r="AL338" s="3"/>
      <c r="AM338" s="3"/>
    </row>
    <row r="339" spans="3:39" s="2" customFormat="1" x14ac:dyDescent="0.3">
      <c r="C339" s="1"/>
      <c r="AB339" s="12"/>
      <c r="AH339" s="3"/>
      <c r="AI339" s="3"/>
      <c r="AL339" s="3"/>
      <c r="AM339" s="3"/>
    </row>
    <row r="340" spans="3:39" s="2" customFormat="1" x14ac:dyDescent="0.3">
      <c r="C340" s="1"/>
      <c r="AB340" s="12"/>
      <c r="AH340" s="3"/>
      <c r="AI340" s="3"/>
      <c r="AL340" s="3"/>
      <c r="AM340" s="3"/>
    </row>
    <row r="341" spans="3:39" s="2" customFormat="1" x14ac:dyDescent="0.3">
      <c r="C341" s="1"/>
      <c r="AB341" s="12"/>
      <c r="AH341" s="3"/>
      <c r="AI341" s="3"/>
      <c r="AL341" s="3"/>
      <c r="AM341" s="3"/>
    </row>
    <row r="342" spans="3:39" s="2" customFormat="1" x14ac:dyDescent="0.3">
      <c r="C342" s="1"/>
      <c r="AB342" s="12"/>
      <c r="AH342" s="3"/>
      <c r="AI342" s="3"/>
      <c r="AL342" s="3"/>
      <c r="AM342" s="3"/>
    </row>
    <row r="343" spans="3:39" s="2" customFormat="1" x14ac:dyDescent="0.3">
      <c r="C343" s="1"/>
      <c r="AB343" s="12"/>
      <c r="AH343" s="3"/>
      <c r="AI343" s="3"/>
      <c r="AL343" s="3"/>
      <c r="AM343" s="3"/>
    </row>
    <row r="344" spans="3:39" s="2" customFormat="1" x14ac:dyDescent="0.3">
      <c r="C344" s="1"/>
      <c r="AB344" s="12"/>
      <c r="AH344" s="3"/>
      <c r="AI344" s="3"/>
      <c r="AL344" s="3"/>
      <c r="AM344" s="3"/>
    </row>
    <row r="345" spans="3:39" s="2" customFormat="1" x14ac:dyDescent="0.3">
      <c r="C345" s="1"/>
      <c r="AB345" s="12"/>
      <c r="AH345" s="3"/>
      <c r="AI345" s="3"/>
      <c r="AL345" s="3"/>
      <c r="AM345" s="3"/>
    </row>
    <row r="346" spans="3:39" s="2" customFormat="1" x14ac:dyDescent="0.3">
      <c r="C346" s="1"/>
      <c r="AB346" s="12"/>
      <c r="AH346" s="3"/>
      <c r="AI346" s="3"/>
      <c r="AL346" s="3"/>
      <c r="AM346" s="3"/>
    </row>
    <row r="347" spans="3:39" s="2" customFormat="1" x14ac:dyDescent="0.3">
      <c r="C347" s="1"/>
      <c r="AB347" s="12"/>
      <c r="AH347" s="3"/>
      <c r="AI347" s="3"/>
      <c r="AL347" s="3"/>
      <c r="AM347" s="3"/>
    </row>
    <row r="348" spans="3:39" s="2" customFormat="1" x14ac:dyDescent="0.3">
      <c r="C348" s="1"/>
      <c r="AB348" s="12"/>
      <c r="AH348" s="3"/>
      <c r="AI348" s="3"/>
      <c r="AL348" s="3"/>
      <c r="AM348" s="3"/>
    </row>
    <row r="349" spans="3:39" s="2" customFormat="1" x14ac:dyDescent="0.3">
      <c r="C349" s="1"/>
      <c r="AB349" s="12"/>
      <c r="AH349" s="3"/>
      <c r="AI349" s="3"/>
      <c r="AL349" s="3"/>
      <c r="AM349" s="3"/>
    </row>
    <row r="350" spans="3:39" s="2" customFormat="1" x14ac:dyDescent="0.3">
      <c r="C350" s="1"/>
      <c r="AB350" s="12"/>
      <c r="AH350" s="3"/>
      <c r="AI350" s="3"/>
      <c r="AL350" s="3"/>
      <c r="AM350" s="3"/>
    </row>
    <row r="351" spans="3:39" s="2" customFormat="1" x14ac:dyDescent="0.3">
      <c r="C351" s="1"/>
      <c r="AB351" s="12"/>
      <c r="AH351" s="3"/>
      <c r="AI351" s="3"/>
      <c r="AL351" s="3"/>
      <c r="AM351" s="3"/>
    </row>
    <row r="352" spans="3:39" s="2" customFormat="1" x14ac:dyDescent="0.3">
      <c r="C352" s="1"/>
      <c r="AB352" s="12"/>
      <c r="AH352" s="3"/>
      <c r="AI352" s="3"/>
      <c r="AL352" s="3"/>
      <c r="AM352" s="3"/>
    </row>
    <row r="353" spans="3:39" s="2" customFormat="1" x14ac:dyDescent="0.3">
      <c r="C353" s="1"/>
      <c r="AB353" s="12"/>
      <c r="AH353" s="3"/>
      <c r="AI353" s="3"/>
      <c r="AL353" s="3"/>
      <c r="AM353" s="3"/>
    </row>
    <row r="354" spans="3:39" s="2" customFormat="1" x14ac:dyDescent="0.3">
      <c r="C354" s="1"/>
      <c r="AB354" s="12"/>
      <c r="AH354" s="3"/>
      <c r="AI354" s="3"/>
      <c r="AL354" s="3"/>
      <c r="AM354" s="3"/>
    </row>
    <row r="355" spans="3:39" s="2" customFormat="1" x14ac:dyDescent="0.3">
      <c r="C355" s="1"/>
      <c r="AB355" s="12"/>
      <c r="AH355" s="3"/>
      <c r="AI355" s="3"/>
      <c r="AL355" s="3"/>
      <c r="AM355" s="3"/>
    </row>
    <row r="356" spans="3:39" s="2" customFormat="1" x14ac:dyDescent="0.3">
      <c r="C356" s="1"/>
      <c r="AB356" s="12"/>
      <c r="AH356" s="3"/>
      <c r="AI356" s="3"/>
      <c r="AL356" s="3"/>
      <c r="AM356" s="3"/>
    </row>
    <row r="357" spans="3:39" s="2" customFormat="1" x14ac:dyDescent="0.3">
      <c r="C357" s="1"/>
      <c r="AB357" s="12"/>
      <c r="AH357" s="3"/>
      <c r="AI357" s="3"/>
      <c r="AL357" s="3"/>
      <c r="AM357" s="3"/>
    </row>
    <row r="358" spans="3:39" s="2" customFormat="1" x14ac:dyDescent="0.3">
      <c r="C358" s="1"/>
      <c r="AB358" s="12"/>
      <c r="AH358" s="3"/>
      <c r="AI358" s="3"/>
      <c r="AL358" s="3"/>
      <c r="AM358" s="3"/>
    </row>
    <row r="359" spans="3:39" s="2" customFormat="1" x14ac:dyDescent="0.3">
      <c r="C359" s="1"/>
      <c r="AB359" s="12"/>
      <c r="AH359" s="3"/>
      <c r="AI359" s="3"/>
      <c r="AL359" s="3"/>
      <c r="AM359" s="3"/>
    </row>
    <row r="360" spans="3:39" s="2" customFormat="1" x14ac:dyDescent="0.3">
      <c r="C360" s="1"/>
      <c r="AB360" s="12"/>
      <c r="AH360" s="3"/>
      <c r="AI360" s="3"/>
      <c r="AL360" s="3"/>
      <c r="AM360" s="3"/>
    </row>
    <row r="361" spans="3:39" s="2" customFormat="1" x14ac:dyDescent="0.3">
      <c r="C361" s="1"/>
      <c r="AB361" s="12"/>
      <c r="AH361" s="3"/>
      <c r="AI361" s="3"/>
      <c r="AL361" s="3"/>
      <c r="AM361" s="3"/>
    </row>
    <row r="362" spans="3:39" s="2" customFormat="1" x14ac:dyDescent="0.3">
      <c r="C362" s="1"/>
      <c r="AB362" s="12"/>
      <c r="AH362" s="3"/>
      <c r="AI362" s="3"/>
      <c r="AL362" s="3"/>
      <c r="AM362" s="3"/>
    </row>
    <row r="363" spans="3:39" s="2" customFormat="1" x14ac:dyDescent="0.3">
      <c r="C363" s="1"/>
      <c r="AB363" s="12"/>
      <c r="AH363" s="3"/>
      <c r="AI363" s="3"/>
      <c r="AL363" s="3"/>
      <c r="AM363" s="3"/>
    </row>
    <row r="364" spans="3:39" s="2" customFormat="1" x14ac:dyDescent="0.3">
      <c r="C364" s="1"/>
      <c r="AB364" s="12"/>
      <c r="AH364" s="3"/>
      <c r="AI364" s="3"/>
      <c r="AL364" s="3"/>
      <c r="AM364" s="3"/>
    </row>
    <row r="365" spans="3:39" s="2" customFormat="1" x14ac:dyDescent="0.3">
      <c r="C365" s="1"/>
      <c r="AB365" s="12"/>
      <c r="AH365" s="3"/>
      <c r="AI365" s="3"/>
      <c r="AL365" s="3"/>
      <c r="AM365" s="3"/>
    </row>
    <row r="366" spans="3:39" s="2" customFormat="1" x14ac:dyDescent="0.3">
      <c r="C366" s="1"/>
      <c r="AB366" s="12"/>
      <c r="AH366" s="3"/>
      <c r="AI366" s="3"/>
      <c r="AL366" s="3"/>
      <c r="AM366" s="3"/>
    </row>
    <row r="367" spans="3:39" s="2" customFormat="1" x14ac:dyDescent="0.3">
      <c r="C367" s="1"/>
      <c r="AB367" s="12"/>
      <c r="AH367" s="3"/>
      <c r="AI367" s="3"/>
      <c r="AL367" s="3"/>
      <c r="AM367" s="3"/>
    </row>
    <row r="368" spans="3:39" s="2" customFormat="1" x14ac:dyDescent="0.3">
      <c r="C368" s="1"/>
      <c r="AB368" s="12"/>
      <c r="AH368" s="3"/>
      <c r="AI368" s="3"/>
      <c r="AL368" s="3"/>
      <c r="AM368" s="3"/>
    </row>
    <row r="369" spans="3:39" s="2" customFormat="1" x14ac:dyDescent="0.3">
      <c r="C369" s="1"/>
      <c r="AB369" s="12"/>
      <c r="AH369" s="3"/>
      <c r="AI369" s="3"/>
      <c r="AL369" s="3"/>
      <c r="AM369" s="3"/>
    </row>
    <row r="370" spans="3:39" s="2" customFormat="1" x14ac:dyDescent="0.3">
      <c r="C370" s="1"/>
      <c r="AB370" s="12"/>
      <c r="AH370" s="3"/>
      <c r="AI370" s="3"/>
      <c r="AL370" s="3"/>
      <c r="AM370" s="3"/>
    </row>
    <row r="371" spans="3:39" s="2" customFormat="1" x14ac:dyDescent="0.3">
      <c r="C371" s="1"/>
      <c r="AB371" s="12"/>
      <c r="AH371" s="3"/>
      <c r="AI371" s="3"/>
      <c r="AL371" s="3"/>
      <c r="AM371" s="3"/>
    </row>
    <row r="372" spans="3:39" s="2" customFormat="1" x14ac:dyDescent="0.3">
      <c r="C372" s="1"/>
      <c r="AB372" s="12"/>
      <c r="AH372" s="3"/>
      <c r="AI372" s="3"/>
      <c r="AL372" s="3"/>
      <c r="AM372" s="3"/>
    </row>
    <row r="373" spans="3:39" s="2" customFormat="1" x14ac:dyDescent="0.3">
      <c r="C373" s="1"/>
      <c r="AB373" s="12"/>
      <c r="AH373" s="3"/>
      <c r="AI373" s="3"/>
      <c r="AL373" s="3"/>
      <c r="AM373" s="3"/>
    </row>
    <row r="374" spans="3:39" s="2" customFormat="1" x14ac:dyDescent="0.3">
      <c r="C374" s="1"/>
      <c r="AB374" s="12"/>
      <c r="AH374" s="3"/>
      <c r="AI374" s="3"/>
      <c r="AL374" s="3"/>
      <c r="AM374" s="3"/>
    </row>
    <row r="375" spans="3:39" s="2" customFormat="1" x14ac:dyDescent="0.3">
      <c r="C375" s="1"/>
      <c r="AB375" s="12"/>
      <c r="AH375" s="3"/>
      <c r="AI375" s="3"/>
      <c r="AL375" s="3"/>
      <c r="AM375" s="3"/>
    </row>
    <row r="376" spans="3:39" s="2" customFormat="1" x14ac:dyDescent="0.3">
      <c r="C376" s="1"/>
      <c r="AB376" s="12"/>
      <c r="AH376" s="3"/>
      <c r="AI376" s="3"/>
      <c r="AL376" s="3"/>
      <c r="AM376" s="3"/>
    </row>
    <row r="377" spans="3:39" s="2" customFormat="1" x14ac:dyDescent="0.3">
      <c r="C377" s="1"/>
      <c r="AB377" s="12"/>
      <c r="AH377" s="3"/>
      <c r="AI377" s="3"/>
      <c r="AL377" s="3"/>
      <c r="AM377" s="3"/>
    </row>
    <row r="378" spans="3:39" s="2" customFormat="1" x14ac:dyDescent="0.3">
      <c r="C378" s="1"/>
      <c r="AB378" s="12"/>
      <c r="AH378" s="3"/>
      <c r="AI378" s="3"/>
      <c r="AL378" s="3"/>
      <c r="AM378" s="3"/>
    </row>
    <row r="379" spans="3:39" s="2" customFormat="1" x14ac:dyDescent="0.3">
      <c r="C379" s="1"/>
      <c r="AB379" s="12"/>
      <c r="AH379" s="3"/>
      <c r="AI379" s="3"/>
      <c r="AL379" s="3"/>
      <c r="AM379" s="3"/>
    </row>
    <row r="380" spans="3:39" s="2" customFormat="1" x14ac:dyDescent="0.3">
      <c r="C380" s="1"/>
      <c r="AB380" s="12"/>
      <c r="AH380" s="3"/>
      <c r="AI380" s="3"/>
      <c r="AL380" s="3"/>
      <c r="AM380" s="3"/>
    </row>
    <row r="381" spans="3:39" s="2" customFormat="1" x14ac:dyDescent="0.3">
      <c r="C381" s="1"/>
      <c r="AB381" s="12"/>
      <c r="AH381" s="3"/>
      <c r="AI381" s="3"/>
      <c r="AL381" s="3"/>
      <c r="AM381" s="3"/>
    </row>
    <row r="382" spans="3:39" s="2" customFormat="1" x14ac:dyDescent="0.3">
      <c r="C382" s="1"/>
      <c r="AB382" s="12"/>
      <c r="AH382" s="3"/>
      <c r="AI382" s="3"/>
      <c r="AL382" s="3"/>
      <c r="AM382" s="3"/>
    </row>
    <row r="383" spans="3:39" s="2" customFormat="1" x14ac:dyDescent="0.3">
      <c r="C383" s="1"/>
      <c r="AB383" s="12"/>
      <c r="AH383" s="3"/>
      <c r="AI383" s="3"/>
      <c r="AL383" s="3"/>
      <c r="AM383" s="3"/>
    </row>
    <row r="384" spans="3:39" s="2" customFormat="1" x14ac:dyDescent="0.3">
      <c r="C384" s="1"/>
      <c r="AB384" s="12"/>
      <c r="AH384" s="3"/>
      <c r="AI384" s="3"/>
      <c r="AL384" s="3"/>
      <c r="AM384" s="3"/>
    </row>
    <row r="385" spans="3:39" s="2" customFormat="1" x14ac:dyDescent="0.3">
      <c r="C385" s="1"/>
      <c r="AB385" s="12"/>
      <c r="AH385" s="3"/>
      <c r="AI385" s="3"/>
      <c r="AL385" s="3"/>
      <c r="AM385" s="3"/>
    </row>
    <row r="386" spans="3:39" s="2" customFormat="1" x14ac:dyDescent="0.3">
      <c r="C386" s="1"/>
      <c r="AB386" s="12"/>
      <c r="AH386" s="3"/>
      <c r="AI386" s="3"/>
      <c r="AL386" s="3"/>
      <c r="AM386" s="3"/>
    </row>
    <row r="387" spans="3:39" s="2" customFormat="1" x14ac:dyDescent="0.3">
      <c r="C387" s="1"/>
      <c r="AB387" s="12"/>
      <c r="AH387" s="3"/>
      <c r="AI387" s="3"/>
      <c r="AL387" s="3"/>
      <c r="AM387" s="3"/>
    </row>
    <row r="388" spans="3:39" s="2" customFormat="1" x14ac:dyDescent="0.3">
      <c r="C388" s="1"/>
      <c r="AB388" s="12"/>
      <c r="AH388" s="3"/>
      <c r="AI388" s="3"/>
      <c r="AL388" s="3"/>
      <c r="AM388" s="3"/>
    </row>
    <row r="389" spans="3:39" s="2" customFormat="1" x14ac:dyDescent="0.3">
      <c r="C389" s="1"/>
      <c r="AB389" s="12"/>
      <c r="AH389" s="3"/>
      <c r="AI389" s="3"/>
      <c r="AL389" s="3"/>
      <c r="AM389" s="3"/>
    </row>
    <row r="390" spans="3:39" s="2" customFormat="1" x14ac:dyDescent="0.3">
      <c r="C390" s="1"/>
      <c r="AB390" s="12"/>
      <c r="AH390" s="3"/>
      <c r="AI390" s="3"/>
      <c r="AL390" s="3"/>
      <c r="AM390" s="3"/>
    </row>
    <row r="391" spans="3:39" s="2" customFormat="1" x14ac:dyDescent="0.3">
      <c r="C391" s="1"/>
      <c r="AB391" s="12"/>
      <c r="AH391" s="3"/>
      <c r="AI391" s="3"/>
      <c r="AL391" s="3"/>
      <c r="AM391" s="3"/>
    </row>
    <row r="392" spans="3:39" s="2" customFormat="1" x14ac:dyDescent="0.3">
      <c r="C392" s="1"/>
      <c r="AB392" s="12"/>
      <c r="AH392" s="3"/>
      <c r="AI392" s="3"/>
      <c r="AL392" s="3"/>
      <c r="AM392" s="3"/>
    </row>
    <row r="393" spans="3:39" s="2" customFormat="1" x14ac:dyDescent="0.3">
      <c r="C393" s="1"/>
      <c r="AB393" s="12"/>
      <c r="AH393" s="3"/>
      <c r="AI393" s="3"/>
      <c r="AL393" s="3"/>
      <c r="AM393" s="3"/>
    </row>
    <row r="394" spans="3:39" s="2" customFormat="1" x14ac:dyDescent="0.3">
      <c r="C394" s="1"/>
      <c r="AB394" s="12"/>
      <c r="AH394" s="3"/>
      <c r="AI394" s="3"/>
      <c r="AL394" s="3"/>
      <c r="AM394" s="3"/>
    </row>
    <row r="395" spans="3:39" s="2" customFormat="1" x14ac:dyDescent="0.3">
      <c r="C395" s="1"/>
      <c r="AB395" s="12"/>
      <c r="AH395" s="3"/>
      <c r="AI395" s="3"/>
      <c r="AL395" s="3"/>
      <c r="AM395" s="3"/>
    </row>
    <row r="396" spans="3:39" s="2" customFormat="1" x14ac:dyDescent="0.3">
      <c r="C396" s="1"/>
      <c r="AB396" s="12"/>
      <c r="AH396" s="3"/>
      <c r="AI396" s="3"/>
      <c r="AL396" s="3"/>
      <c r="AM396" s="3"/>
    </row>
    <row r="397" spans="3:39" s="2" customFormat="1" x14ac:dyDescent="0.3">
      <c r="C397" s="1"/>
      <c r="AB397" s="12"/>
      <c r="AH397" s="3"/>
      <c r="AI397" s="3"/>
      <c r="AL397" s="3"/>
      <c r="AM397" s="3"/>
    </row>
    <row r="398" spans="3:39" s="2" customFormat="1" x14ac:dyDescent="0.3">
      <c r="C398" s="1"/>
      <c r="AB398" s="12"/>
      <c r="AH398" s="3"/>
      <c r="AI398" s="3"/>
      <c r="AL398" s="3"/>
      <c r="AM398" s="3"/>
    </row>
    <row r="399" spans="3:39" s="2" customFormat="1" x14ac:dyDescent="0.3">
      <c r="C399" s="1"/>
      <c r="AB399" s="12"/>
      <c r="AH399" s="3"/>
      <c r="AI399" s="3"/>
      <c r="AL399" s="3"/>
      <c r="AM399" s="3"/>
    </row>
    <row r="400" spans="3:39" s="2" customFormat="1" x14ac:dyDescent="0.3">
      <c r="C400" s="1"/>
      <c r="AB400" s="12"/>
      <c r="AH400" s="3"/>
      <c r="AI400" s="3"/>
      <c r="AL400" s="3"/>
      <c r="AM400" s="3"/>
    </row>
    <row r="401" spans="3:39" s="2" customFormat="1" x14ac:dyDescent="0.3">
      <c r="C401" s="1"/>
      <c r="AB401" s="12"/>
      <c r="AH401" s="3"/>
      <c r="AI401" s="3"/>
      <c r="AL401" s="3"/>
      <c r="AM401" s="3"/>
    </row>
    <row r="402" spans="3:39" s="2" customFormat="1" x14ac:dyDescent="0.3">
      <c r="C402" s="1"/>
      <c r="AB402" s="12"/>
      <c r="AH402" s="3"/>
      <c r="AI402" s="3"/>
      <c r="AL402" s="3"/>
      <c r="AM402" s="3"/>
    </row>
    <row r="403" spans="3:39" s="2" customFormat="1" x14ac:dyDescent="0.3">
      <c r="C403" s="1"/>
      <c r="AB403" s="12"/>
      <c r="AH403" s="3"/>
      <c r="AI403" s="3"/>
      <c r="AL403" s="3"/>
      <c r="AM403" s="3"/>
    </row>
    <row r="404" spans="3:39" s="2" customFormat="1" x14ac:dyDescent="0.3">
      <c r="C404" s="1"/>
      <c r="AB404" s="12"/>
      <c r="AH404" s="3"/>
      <c r="AI404" s="3"/>
      <c r="AL404" s="3"/>
      <c r="AM404" s="3"/>
    </row>
    <row r="405" spans="3:39" s="2" customFormat="1" x14ac:dyDescent="0.3">
      <c r="C405" s="1"/>
      <c r="AB405" s="12"/>
      <c r="AH405" s="3"/>
      <c r="AI405" s="3"/>
      <c r="AL405" s="3"/>
      <c r="AM405" s="3"/>
    </row>
    <row r="406" spans="3:39" s="2" customFormat="1" x14ac:dyDescent="0.3">
      <c r="C406" s="1"/>
      <c r="AB406" s="12"/>
      <c r="AH406" s="3"/>
      <c r="AI406" s="3"/>
      <c r="AL406" s="3"/>
      <c r="AM406" s="3"/>
    </row>
    <row r="407" spans="3:39" s="2" customFormat="1" x14ac:dyDescent="0.3">
      <c r="C407" s="1"/>
      <c r="AB407" s="12"/>
      <c r="AH407" s="3"/>
      <c r="AI407" s="3"/>
      <c r="AL407" s="3"/>
      <c r="AM407" s="3"/>
    </row>
    <row r="408" spans="3:39" s="2" customFormat="1" x14ac:dyDescent="0.3">
      <c r="C408" s="1"/>
      <c r="AB408" s="12"/>
      <c r="AH408" s="3"/>
      <c r="AI408" s="3"/>
      <c r="AL408" s="3"/>
      <c r="AM408" s="3"/>
    </row>
    <row r="409" spans="3:39" s="2" customFormat="1" x14ac:dyDescent="0.3">
      <c r="C409" s="1"/>
      <c r="AB409" s="12"/>
      <c r="AH409" s="3"/>
      <c r="AI409" s="3"/>
      <c r="AL409" s="3"/>
      <c r="AM409" s="3"/>
    </row>
    <row r="410" spans="3:39" s="2" customFormat="1" x14ac:dyDescent="0.3">
      <c r="C410" s="1"/>
      <c r="AB410" s="12"/>
      <c r="AH410" s="3"/>
      <c r="AI410" s="3"/>
      <c r="AL410" s="3"/>
      <c r="AM410" s="3"/>
    </row>
    <row r="411" spans="3:39" s="2" customFormat="1" x14ac:dyDescent="0.3">
      <c r="C411" s="1"/>
      <c r="AB411" s="12"/>
      <c r="AH411" s="3"/>
      <c r="AI411" s="3"/>
      <c r="AL411" s="3"/>
      <c r="AM411" s="3"/>
    </row>
    <row r="412" spans="3:39" s="2" customFormat="1" x14ac:dyDescent="0.3">
      <c r="C412" s="1"/>
      <c r="AB412" s="12"/>
      <c r="AH412" s="3"/>
      <c r="AI412" s="3"/>
      <c r="AL412" s="3"/>
      <c r="AM412" s="3"/>
    </row>
    <row r="413" spans="3:39" s="2" customFormat="1" x14ac:dyDescent="0.3">
      <c r="C413" s="1"/>
      <c r="AB413" s="12"/>
      <c r="AH413" s="3"/>
      <c r="AI413" s="3"/>
      <c r="AL413" s="3"/>
      <c r="AM413" s="3"/>
    </row>
    <row r="414" spans="3:39" s="2" customFormat="1" x14ac:dyDescent="0.3">
      <c r="C414" s="1"/>
      <c r="AB414" s="12"/>
      <c r="AH414" s="3"/>
      <c r="AI414" s="3"/>
      <c r="AL414" s="3"/>
      <c r="AM414" s="3"/>
    </row>
    <row r="415" spans="3:39" s="2" customFormat="1" x14ac:dyDescent="0.3">
      <c r="C415" s="1"/>
      <c r="AB415" s="12"/>
      <c r="AH415" s="3"/>
      <c r="AI415" s="3"/>
      <c r="AL415" s="3"/>
      <c r="AM415" s="3"/>
    </row>
    <row r="416" spans="3:39" s="2" customFormat="1" x14ac:dyDescent="0.3">
      <c r="C416" s="1"/>
      <c r="AB416" s="12"/>
      <c r="AH416" s="3"/>
      <c r="AI416" s="3"/>
      <c r="AL416" s="3"/>
      <c r="AM416" s="3"/>
    </row>
    <row r="417" spans="3:39" s="2" customFormat="1" x14ac:dyDescent="0.3">
      <c r="C417" s="1"/>
      <c r="AB417" s="12"/>
      <c r="AH417" s="3"/>
      <c r="AI417" s="3"/>
      <c r="AL417" s="3"/>
      <c r="AM417" s="3"/>
    </row>
    <row r="418" spans="3:39" s="2" customFormat="1" x14ac:dyDescent="0.3">
      <c r="C418" s="1"/>
      <c r="AB418" s="12"/>
      <c r="AH418" s="3"/>
      <c r="AI418" s="3"/>
      <c r="AL418" s="3"/>
      <c r="AM418" s="3"/>
    </row>
    <row r="419" spans="3:39" s="2" customFormat="1" x14ac:dyDescent="0.3">
      <c r="C419" s="1"/>
      <c r="AB419" s="12"/>
      <c r="AH419" s="3"/>
      <c r="AI419" s="3"/>
      <c r="AL419" s="3"/>
      <c r="AM419" s="3"/>
    </row>
    <row r="420" spans="3:39" s="2" customFormat="1" x14ac:dyDescent="0.3">
      <c r="C420" s="1"/>
      <c r="AB420" s="12"/>
      <c r="AH420" s="3"/>
      <c r="AI420" s="3"/>
      <c r="AL420" s="3"/>
      <c r="AM420" s="3"/>
    </row>
    <row r="421" spans="3:39" s="2" customFormat="1" x14ac:dyDescent="0.3">
      <c r="C421" s="1"/>
      <c r="AB421" s="12"/>
      <c r="AH421" s="3"/>
      <c r="AI421" s="3"/>
      <c r="AL421" s="3"/>
      <c r="AM421" s="3"/>
    </row>
    <row r="422" spans="3:39" s="2" customFormat="1" x14ac:dyDescent="0.3">
      <c r="C422" s="1"/>
      <c r="AB422" s="12"/>
      <c r="AH422" s="3"/>
      <c r="AI422" s="3"/>
      <c r="AL422" s="3"/>
      <c r="AM422" s="3"/>
    </row>
    <row r="423" spans="3:39" s="2" customFormat="1" x14ac:dyDescent="0.3">
      <c r="C423" s="1"/>
      <c r="AB423" s="12"/>
      <c r="AH423" s="3"/>
      <c r="AI423" s="3"/>
      <c r="AL423" s="3"/>
      <c r="AM423" s="3"/>
    </row>
    <row r="424" spans="3:39" s="2" customFormat="1" x14ac:dyDescent="0.3">
      <c r="C424" s="1"/>
      <c r="AB424" s="12"/>
      <c r="AH424" s="3"/>
      <c r="AI424" s="3"/>
      <c r="AL424" s="3"/>
      <c r="AM424" s="3"/>
    </row>
    <row r="425" spans="3:39" s="2" customFormat="1" x14ac:dyDescent="0.3">
      <c r="C425" s="1"/>
      <c r="AB425" s="12"/>
      <c r="AH425" s="3"/>
      <c r="AI425" s="3"/>
      <c r="AL425" s="3"/>
      <c r="AM425" s="3"/>
    </row>
    <row r="426" spans="3:39" s="2" customFormat="1" x14ac:dyDescent="0.3">
      <c r="C426" s="1"/>
      <c r="AB426" s="12"/>
      <c r="AH426" s="3"/>
      <c r="AI426" s="3"/>
      <c r="AL426" s="3"/>
      <c r="AM426" s="3"/>
    </row>
    <row r="427" spans="3:39" s="2" customFormat="1" x14ac:dyDescent="0.3">
      <c r="C427" s="1"/>
      <c r="AB427" s="12"/>
      <c r="AH427" s="3"/>
      <c r="AI427" s="3"/>
      <c r="AL427" s="3"/>
      <c r="AM427" s="3"/>
    </row>
    <row r="428" spans="3:39" s="2" customFormat="1" x14ac:dyDescent="0.3">
      <c r="C428" s="1"/>
      <c r="AB428" s="12"/>
      <c r="AH428" s="3"/>
      <c r="AI428" s="3"/>
      <c r="AL428" s="3"/>
      <c r="AM428" s="3"/>
    </row>
    <row r="429" spans="3:39" s="2" customFormat="1" x14ac:dyDescent="0.3">
      <c r="C429" s="1"/>
      <c r="AB429" s="12"/>
      <c r="AH429" s="3"/>
      <c r="AI429" s="3"/>
      <c r="AL429" s="3"/>
      <c r="AM429" s="3"/>
    </row>
    <row r="430" spans="3:39" s="2" customFormat="1" x14ac:dyDescent="0.3">
      <c r="C430" s="1"/>
      <c r="AB430" s="12"/>
      <c r="AH430" s="3"/>
      <c r="AI430" s="3"/>
      <c r="AL430" s="3"/>
      <c r="AM430" s="3"/>
    </row>
    <row r="431" spans="3:39" s="2" customFormat="1" x14ac:dyDescent="0.3">
      <c r="C431" s="1"/>
      <c r="AB431" s="12"/>
      <c r="AH431" s="3"/>
      <c r="AI431" s="3"/>
      <c r="AL431" s="3"/>
      <c r="AM431" s="3"/>
    </row>
    <row r="432" spans="3:39" s="2" customFormat="1" x14ac:dyDescent="0.3">
      <c r="C432" s="1"/>
      <c r="AB432" s="12"/>
      <c r="AH432" s="3"/>
      <c r="AI432" s="3"/>
      <c r="AL432" s="3"/>
      <c r="AM432" s="3"/>
    </row>
    <row r="433" spans="3:39" s="2" customFormat="1" x14ac:dyDescent="0.3">
      <c r="C433" s="1"/>
      <c r="AB433" s="12"/>
      <c r="AH433" s="3"/>
      <c r="AI433" s="3"/>
      <c r="AL433" s="3"/>
      <c r="AM433" s="3"/>
    </row>
    <row r="434" spans="3:39" s="2" customFormat="1" x14ac:dyDescent="0.3">
      <c r="C434" s="1"/>
      <c r="AB434" s="12"/>
      <c r="AH434" s="3"/>
      <c r="AI434" s="3"/>
      <c r="AL434" s="3"/>
      <c r="AM434" s="3"/>
    </row>
    <row r="435" spans="3:39" s="2" customFormat="1" x14ac:dyDescent="0.3">
      <c r="C435" s="1"/>
      <c r="AB435" s="12"/>
      <c r="AH435" s="3"/>
      <c r="AI435" s="3"/>
      <c r="AL435" s="3"/>
      <c r="AM435" s="3"/>
    </row>
    <row r="436" spans="3:39" s="2" customFormat="1" x14ac:dyDescent="0.3">
      <c r="C436" s="1"/>
      <c r="AB436" s="12"/>
      <c r="AH436" s="3"/>
      <c r="AI436" s="3"/>
      <c r="AL436" s="3"/>
      <c r="AM436" s="3"/>
    </row>
    <row r="437" spans="3:39" s="2" customFormat="1" x14ac:dyDescent="0.3">
      <c r="C437" s="1"/>
      <c r="AB437" s="12"/>
      <c r="AH437" s="3"/>
      <c r="AI437" s="3"/>
      <c r="AL437" s="3"/>
      <c r="AM437" s="3"/>
    </row>
    <row r="438" spans="3:39" s="2" customFormat="1" x14ac:dyDescent="0.3">
      <c r="C438" s="1"/>
      <c r="AB438" s="12"/>
      <c r="AH438" s="3"/>
      <c r="AI438" s="3"/>
      <c r="AL438" s="3"/>
      <c r="AM438" s="3"/>
    </row>
    <row r="439" spans="3:39" s="2" customFormat="1" x14ac:dyDescent="0.3">
      <c r="C439" s="1"/>
      <c r="AB439" s="12"/>
      <c r="AH439" s="3"/>
      <c r="AI439" s="3"/>
      <c r="AL439" s="3"/>
      <c r="AM439" s="3"/>
    </row>
    <row r="440" spans="3:39" s="2" customFormat="1" x14ac:dyDescent="0.3">
      <c r="C440" s="1"/>
      <c r="AB440" s="12"/>
      <c r="AH440" s="3"/>
      <c r="AI440" s="3"/>
      <c r="AL440" s="3"/>
      <c r="AM440" s="3"/>
    </row>
    <row r="441" spans="3:39" s="2" customFormat="1" x14ac:dyDescent="0.3">
      <c r="C441" s="1"/>
      <c r="AB441" s="12"/>
      <c r="AH441" s="3"/>
      <c r="AI441" s="3"/>
      <c r="AL441" s="3"/>
      <c r="AM441" s="3"/>
    </row>
    <row r="442" spans="3:39" s="2" customFormat="1" x14ac:dyDescent="0.3">
      <c r="C442" s="1"/>
      <c r="AB442" s="12"/>
      <c r="AH442" s="3"/>
      <c r="AI442" s="3"/>
      <c r="AL442" s="3"/>
      <c r="AM442" s="3"/>
    </row>
    <row r="443" spans="3:39" s="2" customFormat="1" x14ac:dyDescent="0.3">
      <c r="C443" s="1"/>
      <c r="AB443" s="12"/>
      <c r="AH443" s="3"/>
      <c r="AI443" s="3"/>
      <c r="AL443" s="3"/>
      <c r="AM443" s="3"/>
    </row>
    <row r="444" spans="3:39" s="2" customFormat="1" x14ac:dyDescent="0.3">
      <c r="C444" s="1"/>
      <c r="AB444" s="12"/>
      <c r="AH444" s="3"/>
      <c r="AI444" s="3"/>
      <c r="AL444" s="3"/>
      <c r="AM444" s="3"/>
    </row>
    <row r="445" spans="3:39" s="2" customFormat="1" x14ac:dyDescent="0.3">
      <c r="C445" s="1"/>
      <c r="AB445" s="12"/>
      <c r="AH445" s="3"/>
      <c r="AI445" s="3"/>
      <c r="AL445" s="3"/>
      <c r="AM445" s="3"/>
    </row>
    <row r="446" spans="3:39" s="2" customFormat="1" x14ac:dyDescent="0.3">
      <c r="C446" s="1"/>
      <c r="AB446" s="12"/>
      <c r="AH446" s="3"/>
      <c r="AI446" s="3"/>
      <c r="AL446" s="3"/>
      <c r="AM446" s="3"/>
    </row>
    <row r="447" spans="3:39" s="2" customFormat="1" x14ac:dyDescent="0.3">
      <c r="C447" s="1"/>
      <c r="AB447" s="12"/>
      <c r="AH447" s="3"/>
      <c r="AI447" s="3"/>
      <c r="AL447" s="3"/>
      <c r="AM447" s="3"/>
    </row>
    <row r="448" spans="3:39" s="2" customFormat="1" x14ac:dyDescent="0.3">
      <c r="C448" s="1"/>
      <c r="AB448" s="12"/>
      <c r="AH448" s="3"/>
      <c r="AI448" s="3"/>
      <c r="AL448" s="3"/>
      <c r="AM448" s="3"/>
    </row>
    <row r="449" spans="2:41" s="2" customFormat="1" x14ac:dyDescent="0.3">
      <c r="C449" s="1"/>
      <c r="AB449" s="12"/>
      <c r="AH449" s="3"/>
      <c r="AI449" s="3"/>
      <c r="AL449" s="3"/>
      <c r="AM449" s="3"/>
    </row>
    <row r="450" spans="2:41" s="2" customFormat="1" x14ac:dyDescent="0.3">
      <c r="C450" s="1"/>
      <c r="AB450" s="12"/>
      <c r="AH450" s="3"/>
      <c r="AI450" s="3"/>
      <c r="AL450" s="3"/>
      <c r="AM450" s="3"/>
    </row>
    <row r="451" spans="2:41" x14ac:dyDescent="0.3"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2"/>
      <c r="AC451" s="2"/>
      <c r="AD451" s="2"/>
      <c r="AE451" s="2"/>
      <c r="AF451" s="2"/>
      <c r="AG451" s="2"/>
      <c r="AH451" s="3"/>
      <c r="AI451" s="3"/>
      <c r="AJ451" s="2"/>
      <c r="AK451" s="2"/>
      <c r="AL451" s="3"/>
      <c r="AM451" s="3"/>
      <c r="AN451" s="2"/>
      <c r="AO451" s="2"/>
    </row>
    <row r="452" spans="2:41" x14ac:dyDescent="0.3"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2"/>
      <c r="AC452" s="2"/>
      <c r="AD452" s="2"/>
      <c r="AE452" s="2"/>
      <c r="AF452" s="2"/>
      <c r="AG452" s="2"/>
      <c r="AH452" s="3"/>
      <c r="AI452" s="3"/>
      <c r="AJ452" s="2"/>
      <c r="AK452" s="2"/>
      <c r="AL452" s="3"/>
      <c r="AM452" s="3"/>
      <c r="AN452" s="2"/>
      <c r="AO452" s="2"/>
    </row>
    <row r="453" spans="2:41" x14ac:dyDescent="0.3"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2"/>
      <c r="AC453" s="2"/>
      <c r="AD453" s="2"/>
      <c r="AE453" s="2"/>
      <c r="AF453" s="2"/>
      <c r="AG453" s="2"/>
      <c r="AH453" s="3"/>
      <c r="AI453" s="3"/>
      <c r="AJ453" s="2"/>
      <c r="AK453" s="2"/>
      <c r="AL453" s="3"/>
      <c r="AM453" s="3"/>
      <c r="AN453" s="2"/>
      <c r="AO453" s="2"/>
    </row>
    <row r="454" spans="2:41" x14ac:dyDescent="0.3"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2"/>
      <c r="AC454" s="2"/>
      <c r="AD454" s="2"/>
      <c r="AE454" s="2"/>
      <c r="AF454" s="2"/>
      <c r="AG454" s="2"/>
      <c r="AH454" s="3"/>
      <c r="AI454" s="3"/>
      <c r="AJ454" s="2"/>
      <c r="AK454" s="2"/>
      <c r="AL454" s="3"/>
      <c r="AM454" s="3"/>
      <c r="AN454" s="2"/>
      <c r="AO454" s="2"/>
    </row>
    <row r="455" spans="2:41" x14ac:dyDescent="0.3"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2"/>
      <c r="AC455" s="2"/>
      <c r="AD455" s="2"/>
      <c r="AE455" s="2"/>
      <c r="AF455" s="2"/>
      <c r="AG455" s="2"/>
      <c r="AH455" s="3"/>
      <c r="AI455" s="3"/>
      <c r="AJ455" s="2"/>
      <c r="AK455" s="2"/>
      <c r="AL455" s="3"/>
      <c r="AM455" s="3"/>
      <c r="AN455" s="2"/>
      <c r="AO455" s="2"/>
    </row>
    <row r="456" spans="2:41" x14ac:dyDescent="0.3"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2"/>
      <c r="AC456" s="2"/>
      <c r="AD456" s="2"/>
      <c r="AE456" s="2"/>
      <c r="AF456" s="2"/>
      <c r="AG456" s="2"/>
      <c r="AH456" s="3"/>
      <c r="AI456" s="3"/>
      <c r="AJ456" s="2"/>
      <c r="AK456" s="2"/>
      <c r="AL456" s="3"/>
      <c r="AM456" s="3"/>
      <c r="AN456" s="2"/>
      <c r="AO456" s="2"/>
    </row>
    <row r="457" spans="2:41" x14ac:dyDescent="0.3"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2"/>
      <c r="AC457" s="2"/>
      <c r="AD457" s="2"/>
      <c r="AE457" s="2"/>
      <c r="AF457" s="2"/>
      <c r="AG457" s="2"/>
      <c r="AH457" s="3"/>
      <c r="AI457" s="3"/>
      <c r="AJ457" s="2"/>
      <c r="AK457" s="2"/>
      <c r="AL457" s="3"/>
      <c r="AM457" s="3"/>
      <c r="AN457" s="2"/>
      <c r="AO457" s="2"/>
    </row>
    <row r="458" spans="2:41" x14ac:dyDescent="0.3"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2"/>
      <c r="AC458" s="2"/>
      <c r="AD458" s="2"/>
      <c r="AE458" s="2"/>
      <c r="AF458" s="2"/>
      <c r="AG458" s="2"/>
      <c r="AH458" s="3"/>
      <c r="AI458" s="3"/>
      <c r="AJ458" s="2"/>
      <c r="AK458" s="2"/>
      <c r="AL458" s="3"/>
      <c r="AM458" s="3"/>
      <c r="AN458" s="2"/>
      <c r="AO458" s="2"/>
    </row>
    <row r="459" spans="2:41" x14ac:dyDescent="0.3"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2"/>
      <c r="AC459" s="2"/>
      <c r="AD459" s="2"/>
      <c r="AE459" s="2"/>
      <c r="AF459" s="2"/>
      <c r="AG459" s="2"/>
      <c r="AH459" s="3"/>
      <c r="AI459" s="3"/>
      <c r="AJ459" s="2"/>
      <c r="AK459" s="2"/>
      <c r="AL459" s="3"/>
      <c r="AM459" s="3"/>
      <c r="AN459" s="2"/>
      <c r="AO459" s="2"/>
    </row>
    <row r="460" spans="2:41" x14ac:dyDescent="0.3"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2"/>
      <c r="AC460" s="2"/>
      <c r="AD460" s="2"/>
      <c r="AE460" s="2"/>
      <c r="AF460" s="2"/>
      <c r="AG460" s="2"/>
      <c r="AH460" s="3"/>
      <c r="AI460" s="3"/>
      <c r="AJ460" s="2"/>
      <c r="AK460" s="2"/>
      <c r="AL460" s="3"/>
      <c r="AM460" s="3"/>
      <c r="AN460" s="2"/>
      <c r="AO460" s="2"/>
    </row>
  </sheetData>
  <sheetProtection selectLockedCells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MC</vt:lpstr>
      <vt:lpstr>Preço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Monma</dc:creator>
  <cp:lastModifiedBy>Ivan Monma</cp:lastModifiedBy>
  <cp:lastPrinted>2020-03-13T14:54:59Z</cp:lastPrinted>
  <dcterms:created xsi:type="dcterms:W3CDTF">2017-05-15T11:47:56Z</dcterms:created>
  <dcterms:modified xsi:type="dcterms:W3CDTF">2020-05-05T02:55:59Z</dcterms:modified>
</cp:coreProperties>
</file>