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MONNERY\Desktop\"/>
    </mc:Choice>
  </mc:AlternateContent>
  <bookViews>
    <workbookView xWindow="0" yWindow="0" windowWidth="15360" windowHeight="7455" firstSheet="5" activeTab="6"/>
  </bookViews>
  <sheets>
    <sheet name="Scenarios" sheetId="6" state="hidden" r:id="rId1"/>
    <sheet name="Réalisation des pré-requis" sheetId="1" state="hidden" r:id="rId2"/>
    <sheet name="Migration" sheetId="3" state="hidden" r:id="rId3"/>
    <sheet name="Synthese" sheetId="5" state="hidden" r:id="rId4"/>
    <sheet name="Liste des opérations" sheetId="7" r:id="rId5"/>
    <sheet name="Liste des dates operations" sheetId="17" r:id="rId6"/>
    <sheet name="Planification Globale révisée" sheetId="18" r:id="rId7"/>
    <sheet name="Planification Globale" sheetId="16" r:id="rId8"/>
    <sheet name="Planification Août" sheetId="8" r:id="rId9"/>
    <sheet name="Planification Septembre" sheetId="10" r:id="rId10"/>
    <sheet name="Planification Octobre" sheetId="13" r:id="rId11"/>
    <sheet name="Planification Novembre" sheetId="12" r:id="rId12"/>
    <sheet name="Planification Décembre" sheetId="11" r:id="rId13"/>
  </sheets>
  <definedNames>
    <definedName name="Migration">Migration!$D$7:$J$65</definedName>
    <definedName name="Prerequis">'Réalisation des pré-requis'!$D$7:$L$58</definedName>
    <definedName name="_xlnm.Print_Area" localSheetId="5">'Liste des dates operations'!$B$2:$J$36</definedName>
    <definedName name="_xlnm.Print_Area" localSheetId="4">'Liste des opérations'!$A$1:$H$35</definedName>
    <definedName name="_xlnm.Print_Area" localSheetId="2">Migration!$A$1:$K$66</definedName>
    <definedName name="_xlnm.Print_Area" localSheetId="7">'Planification Globale'!$A$1:$AA$67</definedName>
    <definedName name="_xlnm.Print_Area" localSheetId="6">'Planification Globale révisée'!$A$1:$AA$104</definedName>
    <definedName name="_xlnm.Print_Area" localSheetId="1">'Réalisation des pré-requis'!$A$1:$M$59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8" l="1"/>
  <c r="D5" i="18"/>
  <c r="D4" i="18"/>
  <c r="Z3" i="18"/>
  <c r="U3" i="18"/>
  <c r="V3" i="18" s="1"/>
  <c r="W3" i="18" s="1"/>
  <c r="X3" i="18" s="1"/>
  <c r="Y3" i="18" s="1"/>
  <c r="P3" i="18"/>
  <c r="Q3" i="18" s="1"/>
  <c r="R3" i="18" s="1"/>
  <c r="S3" i="18" s="1"/>
  <c r="T3" i="18" s="1"/>
  <c r="K3" i="18"/>
  <c r="L3" i="18" s="1"/>
  <c r="M3" i="18" s="1"/>
  <c r="N3" i="18" s="1"/>
  <c r="O3" i="18" s="1"/>
  <c r="E3" i="18"/>
  <c r="E5" i="18" s="1"/>
  <c r="F3" i="18" l="1"/>
  <c r="G3" i="18" s="1"/>
  <c r="H3" i="18" s="1"/>
  <c r="I3" i="18" s="1"/>
  <c r="J3" i="18" s="1"/>
  <c r="E6" i="18"/>
  <c r="G41" i="17" a="1"/>
  <c r="G41" i="17" s="1"/>
  <c r="G40" i="17"/>
  <c r="G40" i="17" a="1"/>
  <c r="G39" i="17" a="1"/>
  <c r="G39" i="17" s="1"/>
  <c r="G38" i="17"/>
  <c r="G38" i="17" a="1"/>
  <c r="D6" i="16"/>
  <c r="D5" i="16"/>
  <c r="D4" i="16"/>
  <c r="Z3" i="16"/>
  <c r="U3" i="16"/>
  <c r="V3" i="16" s="1"/>
  <c r="W3" i="16" s="1"/>
  <c r="X3" i="16" s="1"/>
  <c r="Y3" i="16" s="1"/>
  <c r="P3" i="16"/>
  <c r="Q3" i="16" s="1"/>
  <c r="R3" i="16" s="1"/>
  <c r="S3" i="16" s="1"/>
  <c r="T3" i="16" s="1"/>
  <c r="K3" i="16"/>
  <c r="L3" i="16" s="1"/>
  <c r="M3" i="16" s="1"/>
  <c r="N3" i="16" s="1"/>
  <c r="O3" i="16" s="1"/>
  <c r="E3" i="16"/>
  <c r="E6" i="16" s="1"/>
  <c r="H2" i="10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K2" i="8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D3" i="10"/>
  <c r="D3" i="13"/>
  <c r="D3" i="12"/>
  <c r="D3" i="11"/>
  <c r="E2" i="13"/>
  <c r="D5" i="12"/>
  <c r="D4" i="12"/>
  <c r="E2" i="12"/>
  <c r="E2" i="11"/>
  <c r="E2" i="10"/>
  <c r="G38" i="7" a="1"/>
  <c r="G38" i="7" s="1"/>
  <c r="G39" i="7" a="1"/>
  <c r="G39" i="7"/>
  <c r="G40" i="7" a="1"/>
  <c r="G40" i="7" s="1"/>
  <c r="G37" i="7" a="1"/>
  <c r="G37" i="7" s="1"/>
  <c r="E2" i="8"/>
  <c r="F2" i="8" s="1"/>
  <c r="D3" i="8"/>
  <c r="D5" i="8"/>
  <c r="D4" i="8"/>
  <c r="G43" i="17" l="1"/>
  <c r="E5" i="16"/>
  <c r="F3" i="16"/>
  <c r="G3" i="16" s="1"/>
  <c r="H3" i="16" s="1"/>
  <c r="I3" i="16" s="1"/>
  <c r="J3" i="16" s="1"/>
  <c r="E4" i="8"/>
  <c r="E5" i="8"/>
  <c r="F2" i="11"/>
  <c r="G2" i="11" s="1"/>
  <c r="F2" i="12"/>
  <c r="G2" i="12" s="1"/>
  <c r="F2" i="10"/>
  <c r="G42" i="7"/>
  <c r="G2" i="8"/>
  <c r="O20" i="6"/>
  <c r="N20" i="6"/>
  <c r="K20" i="6"/>
  <c r="H20" i="6"/>
  <c r="E20" i="6"/>
  <c r="D20" i="6"/>
  <c r="O17" i="6"/>
  <c r="N17" i="6"/>
  <c r="K17" i="6"/>
  <c r="H17" i="6"/>
  <c r="E17" i="6"/>
  <c r="D17" i="6"/>
  <c r="O14" i="6"/>
  <c r="N14" i="6"/>
  <c r="K14" i="6"/>
  <c r="H14" i="6"/>
  <c r="E14" i="6"/>
  <c r="D14" i="6"/>
  <c r="O11" i="6"/>
  <c r="N11" i="6"/>
  <c r="E11" i="6"/>
  <c r="H11" i="6" s="1"/>
  <c r="K11" i="6" s="1"/>
  <c r="O8" i="6"/>
  <c r="N8" i="6"/>
  <c r="K8" i="6"/>
  <c r="H8" i="6"/>
  <c r="D62" i="1"/>
  <c r="D61" i="1"/>
  <c r="H16" i="5" a="1"/>
  <c r="H16" i="5" s="1"/>
  <c r="H17" i="5" a="1"/>
  <c r="H17" i="5" s="1"/>
  <c r="H18" i="5" a="1"/>
  <c r="H18" i="5" s="1"/>
  <c r="G17" i="5" a="1"/>
  <c r="G17" i="5" s="1"/>
  <c r="G18" i="5" a="1"/>
  <c r="G18" i="5" s="1"/>
  <c r="G16" i="5" a="1"/>
  <c r="G16" i="5" s="1"/>
  <c r="H6" i="5" a="1"/>
  <c r="H6" i="5" s="1"/>
  <c r="H7" i="5" a="1"/>
  <c r="H7" i="5" s="1"/>
  <c r="H8" i="5" a="1"/>
  <c r="H8" i="5" s="1"/>
  <c r="G7" i="5" a="1"/>
  <c r="G7" i="5" s="1"/>
  <c r="G8" i="5" a="1"/>
  <c r="G8" i="5" s="1"/>
  <c r="G6" i="5" a="1"/>
  <c r="G6" i="5" s="1"/>
  <c r="E4" i="5" a="1"/>
  <c r="E4" i="5" s="1"/>
  <c r="K4" i="5" s="1"/>
  <c r="E5" i="5" a="1"/>
  <c r="E5" i="5" s="1"/>
  <c r="E6" i="5" a="1"/>
  <c r="E6" i="5" s="1"/>
  <c r="E7" i="5" a="1"/>
  <c r="E7" i="5" s="1"/>
  <c r="E8" i="5" a="1"/>
  <c r="E8" i="5" s="1"/>
  <c r="D5" i="5" a="1"/>
  <c r="D5" i="5" s="1"/>
  <c r="D6" i="5" a="1"/>
  <c r="D6" i="5" s="1"/>
  <c r="D7" i="5" a="1"/>
  <c r="D7" i="5" s="1"/>
  <c r="D8" i="5" a="1"/>
  <c r="D8" i="5" s="1"/>
  <c r="D4" i="5" a="1"/>
  <c r="D4" i="5" s="1"/>
  <c r="J4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D15" i="5" a="1"/>
  <c r="D15" i="5" s="1"/>
  <c r="D16" i="5" a="1"/>
  <c r="D16" i="5" s="1"/>
  <c r="D17" i="5" a="1"/>
  <c r="D17" i="5" s="1"/>
  <c r="D18" i="5" a="1"/>
  <c r="D18" i="5" s="1"/>
  <c r="D14" i="5" a="1"/>
  <c r="D14" i="5" s="1"/>
  <c r="H15" i="5" a="1"/>
  <c r="H15" i="5" s="1"/>
  <c r="G15" i="5" a="1"/>
  <c r="G15" i="5" s="1"/>
  <c r="H14" i="5" a="1"/>
  <c r="H14" i="5" s="1"/>
  <c r="G14" i="5" a="1"/>
  <c r="G14" i="5" s="1"/>
  <c r="G2" i="10" l="1"/>
  <c r="K17" i="5"/>
  <c r="F2" i="13"/>
  <c r="J6" i="5"/>
  <c r="H2" i="12"/>
  <c r="J15" i="5"/>
  <c r="J14" i="5"/>
  <c r="R5" i="5" s="1"/>
  <c r="F8" i="6" s="1"/>
  <c r="K14" i="5"/>
  <c r="S5" i="5" s="1"/>
  <c r="I8" i="6" s="1"/>
  <c r="L8" i="6" s="1"/>
  <c r="K5" i="5"/>
  <c r="K15" i="5"/>
  <c r="H2" i="8"/>
  <c r="L4" i="5"/>
  <c r="J7" i="5"/>
  <c r="J8" i="5" s="1"/>
  <c r="L8" i="5" s="1"/>
  <c r="K18" i="5"/>
  <c r="S9" i="5" s="1"/>
  <c r="I20" i="6" s="1"/>
  <c r="L20" i="6" s="1"/>
  <c r="J16" i="5"/>
  <c r="K7" i="5"/>
  <c r="J18" i="5"/>
  <c r="K16" i="5"/>
  <c r="J5" i="5"/>
  <c r="K6" i="5"/>
  <c r="J17" i="5"/>
  <c r="L17" i="5" l="1"/>
  <c r="S8" i="5"/>
  <c r="I17" i="6" s="1"/>
  <c r="L17" i="6" s="1"/>
  <c r="L18" i="5"/>
  <c r="L15" i="5"/>
  <c r="L6" i="5"/>
  <c r="R6" i="5"/>
  <c r="F11" i="6" s="1"/>
  <c r="R7" i="5"/>
  <c r="F14" i="6" s="1"/>
  <c r="G2" i="13"/>
  <c r="I2" i="12"/>
  <c r="L14" i="5"/>
  <c r="T5" i="5" s="1"/>
  <c r="P8" i="6"/>
  <c r="L5" i="5"/>
  <c r="S6" i="5"/>
  <c r="I11" i="6" s="1"/>
  <c r="L16" i="5"/>
  <c r="I2" i="8"/>
  <c r="J2" i="8" s="1"/>
  <c r="R8" i="5"/>
  <c r="F17" i="6" s="1"/>
  <c r="L7" i="5"/>
  <c r="R9" i="5"/>
  <c r="F20" i="6" s="1"/>
  <c r="P20" i="6" s="1"/>
  <c r="S7" i="5"/>
  <c r="I14" i="6" s="1"/>
  <c r="L14" i="6" s="1"/>
  <c r="T9" i="5"/>
  <c r="T7" i="5" l="1"/>
  <c r="T8" i="5"/>
  <c r="P17" i="6"/>
  <c r="T6" i="5"/>
  <c r="H2" i="13"/>
  <c r="H2" i="11"/>
  <c r="L11" i="6"/>
  <c r="P11" i="6" s="1"/>
  <c r="P14" i="6"/>
  <c r="I2" i="13" l="1"/>
  <c r="I2" i="11"/>
  <c r="J2" i="13" l="1"/>
  <c r="J2" i="12"/>
  <c r="J2" i="11"/>
  <c r="K2" i="12" l="1"/>
  <c r="K2" i="11"/>
  <c r="L2" i="12" l="1"/>
  <c r="L2" i="11"/>
  <c r="K2" i="13" l="1"/>
  <c r="M2" i="12"/>
  <c r="L2" i="13" l="1"/>
  <c r="N2" i="12"/>
  <c r="M2" i="13" l="1"/>
  <c r="M2" i="11"/>
  <c r="N2" i="13" l="1"/>
  <c r="N2" i="11"/>
  <c r="O2" i="13" l="1"/>
  <c r="O2" i="12"/>
  <c r="O2" i="11"/>
  <c r="P2" i="12" l="1"/>
  <c r="P2" i="11"/>
  <c r="Q2" i="12" l="1"/>
  <c r="Q2" i="11"/>
  <c r="P2" i="13" l="1"/>
  <c r="R2" i="12"/>
  <c r="Q2" i="13" l="1"/>
  <c r="S2" i="12"/>
  <c r="R2" i="13" l="1"/>
  <c r="R2" i="11"/>
  <c r="S2" i="13" l="1"/>
  <c r="S2" i="11"/>
  <c r="T2" i="13" l="1"/>
  <c r="T2" i="12"/>
  <c r="T2" i="11"/>
  <c r="U2" i="12" l="1"/>
  <c r="U2" i="11"/>
  <c r="V2" i="12" l="1"/>
  <c r="V2" i="11"/>
  <c r="U2" i="13" l="1"/>
  <c r="W2" i="12"/>
  <c r="V2" i="13" l="1"/>
  <c r="X2" i="12"/>
  <c r="W2" i="13" l="1"/>
  <c r="W2" i="11"/>
  <c r="X2" i="13" l="1"/>
  <c r="X2" i="11"/>
  <c r="Y2" i="13" l="1"/>
  <c r="Y2" i="12"/>
  <c r="Y2" i="11"/>
  <c r="Z2" i="12" l="1"/>
  <c r="Z2" i="11"/>
</calcChain>
</file>

<file path=xl/sharedStrings.xml><?xml version="1.0" encoding="utf-8"?>
<sst xmlns="http://schemas.openxmlformats.org/spreadsheetml/2006/main" count="1642" uniqueCount="281">
  <si>
    <t>ADMINISTRATION</t>
  </si>
  <si>
    <t>Gestion des droits</t>
  </si>
  <si>
    <t>Maintenance</t>
  </si>
  <si>
    <t>ARCHITECTURE</t>
  </si>
  <si>
    <t>Anomalies d’installation</t>
  </si>
  <si>
    <t>Architecture logique</t>
  </si>
  <si>
    <t>Architecture physique</t>
  </si>
  <si>
    <t>FLUX ETL</t>
  </si>
  <si>
    <t>Accès aux données source</t>
  </si>
  <si>
    <t>Architecture des flux</t>
  </si>
  <si>
    <t>Code SAS</t>
  </si>
  <si>
    <t>Conventions de nommage</t>
  </si>
  <si>
    <t>Performances déficientes</t>
  </si>
  <si>
    <t>AUTRES</t>
  </si>
  <si>
    <t>Autres mauvaises pratiques</t>
  </si>
  <si>
    <t>Priorité</t>
  </si>
  <si>
    <t>Scénario n°0</t>
  </si>
  <si>
    <t>Scénario n°1</t>
  </si>
  <si>
    <t>Scénario n° 2</t>
  </si>
  <si>
    <t>Scénario n° 3</t>
  </si>
  <si>
    <t>X</t>
  </si>
  <si>
    <t>Scénario n°  -1</t>
  </si>
  <si>
    <t>- Utilisation des ACT pour la sécurisation des métadonnées,</t>
  </si>
  <si>
    <t>- Recours à la Metadata Bound Libraries (nouveauté de la version 9.3) pour une meilleure gestion des droits NTFS parfois perturbés par les mises à jour Windows,</t>
  </si>
  <si>
    <t>- Dissociation des contextes d’exécution des batches et contexte métier des utilisateurs,</t>
  </si>
  <si>
    <t>- Rapatriement des formats sur le même serveur,</t>
  </si>
  <si>
    <t>- Suppression des recours aux mappages de lecteur réseau,</t>
  </si>
  <si>
    <t>- Correction des mauvais nommages ne respectant pas la convention initiale pour les jobs,</t>
  </si>
  <si>
    <t>- Correction des mauvais nommages ne respectant pas la convention initiale pour les bibliothèques,</t>
  </si>
  <si>
    <t>- Changement du compte pour se connecter aux sessions du serveur SAS afin de ne plus utiliser de compte de service,</t>
  </si>
  <si>
    <t>- Remplacement du mode d'ordonnancement programmé initialement sous SQL Server par des fonctionnalités SAS natives d’ordonnancement,</t>
  </si>
  <si>
    <t>VISUAL ANALYTICS</t>
  </si>
  <si>
    <t>INSTALLATION</t>
  </si>
  <si>
    <t>Installation de la plateforme VA</t>
  </si>
  <si>
    <t>Configuration de la plateforme VA</t>
  </si>
  <si>
    <t>Assistance à l'administration de la plateforme VA</t>
  </si>
  <si>
    <t>Création des droits et profils utilisateur pour VA</t>
  </si>
  <si>
    <t>RAPPORTS REPORTING</t>
  </si>
  <si>
    <t>Création de 3 rapports de production Cellules</t>
  </si>
  <si>
    <t>Création de 7 rapports de production Wafers</t>
  </si>
  <si>
    <t xml:space="preserve">FOUILLE DE DONNEES </t>
  </si>
  <si>
    <t>Formation sur la prise en main de l'outil de création de rapports</t>
  </si>
  <si>
    <t>Formation sur la prise en main de l'outil d'exploration de données</t>
  </si>
  <si>
    <t>Assistance à la conduite du changement pour progressivement passer d'une utilisation systématique de l'add-in vers le recours à Visual Analytics</t>
  </si>
  <si>
    <t>Assistance à la mise en œuvre des rapports</t>
  </si>
  <si>
    <t>MISE EN PLACE DES PRE-REQUIS</t>
  </si>
  <si>
    <t>Installation du nouvel environnement SAS 9.4</t>
  </si>
  <si>
    <t>Configuration du nouvel environnement SAS 9.4</t>
  </si>
  <si>
    <t>IMPLEMENTATION</t>
  </si>
  <si>
    <t>Migration des objets de l'environnement SAS 9.3 vers 9.4</t>
  </si>
  <si>
    <t>Passage des classeurs Excel avec contenu SAS utilisateur du serveur 9.3 vers le serveur 9.4</t>
  </si>
  <si>
    <t>Formation aux nouvelles fonctionnalités de la plateforme 9.4</t>
  </si>
  <si>
    <t>Création des droits et profil dans l'environnement 9.4</t>
  </si>
  <si>
    <t>MIGRATION SAS VERS LA VERSION 9.4</t>
  </si>
  <si>
    <t>Priorité
(Forte/ Faible)</t>
  </si>
  <si>
    <t>Estimation temps de 
charge (en jours / h)</t>
  </si>
  <si>
    <t>En charge des travaux
(SAS / Prestataires)</t>
  </si>
  <si>
    <r>
      <t xml:space="preserve">- </t>
    </r>
    <r>
      <rPr>
        <u/>
        <sz val="11"/>
        <color theme="1"/>
        <rFont val="Calibri"/>
        <family val="2"/>
        <scheme val="minor"/>
      </rPr>
      <t>Problème de verrou</t>
    </r>
    <r>
      <rPr>
        <sz val="11"/>
        <color theme="1"/>
        <rFont val="Calibri"/>
        <family val="2"/>
        <scheme val="minor"/>
      </rPr>
      <t xml:space="preserve"> : Mise en place d'un système d'étanchéisation des espaces Batch et Utilisateur afin de permettre l'accès direct des utilisateurs aux datamarts manipulés par les flux ETL de production,</t>
    </r>
  </si>
  <si>
    <r>
      <t xml:space="preserve">- </t>
    </r>
    <r>
      <rPr>
        <u/>
        <sz val="11"/>
        <color theme="1"/>
        <rFont val="Calibri"/>
        <family val="2"/>
        <scheme val="minor"/>
      </rPr>
      <t>Mode Delta</t>
    </r>
    <r>
      <rPr>
        <sz val="11"/>
        <color theme="1"/>
        <rFont val="Calibri"/>
        <family val="2"/>
        <scheme val="minor"/>
      </rPr>
      <t xml:space="preserve"> : Passage des flux ETL du mode « Create/ Delete » vers le mode « Update » afin de ne manipuler que les données dernièrement mis à jour (ne comprend que le périmètre SAS - 30 jours de travaux sur les bases applicatives sources sont nécessaires en amont),</t>
    </r>
  </si>
  <si>
    <r>
      <t xml:space="preserve">- </t>
    </r>
    <r>
      <rPr>
        <u/>
        <sz val="11"/>
        <color theme="1"/>
        <rFont val="Calibri"/>
        <family val="2"/>
        <scheme val="minor"/>
      </rPr>
      <t>Réduction de la complexité</t>
    </r>
    <r>
      <rPr>
        <sz val="11"/>
        <color theme="1"/>
        <rFont val="Calibri"/>
        <family val="2"/>
        <scheme val="minor"/>
      </rPr>
      <t xml:space="preserve"> des flux ETL afin de supprimer la redondance inutile des étapes des flux ETL (étape ODS et DWH inutile dans presque 80% des cas d’utilisation),</t>
    </r>
  </si>
  <si>
    <r>
      <t xml:space="preserve">- </t>
    </r>
    <r>
      <rPr>
        <u/>
        <sz val="11"/>
        <color theme="1"/>
        <rFont val="Calibri"/>
        <family val="2"/>
        <scheme val="minor"/>
      </rPr>
      <t>Passage des références</t>
    </r>
    <r>
      <rPr>
        <sz val="11"/>
        <color theme="1"/>
        <rFont val="Calibri"/>
        <family val="2"/>
        <scheme val="minor"/>
      </rPr>
      <t xml:space="preserve"> dans le fichier AutoExec (présence d’instruction Libname inscrit en toute lettre au lieu d’une configuration par le fichier centralisateur « autoexec »),</t>
    </r>
  </si>
  <si>
    <r>
      <t xml:space="preserve">- </t>
    </r>
    <r>
      <rPr>
        <u/>
        <sz val="11"/>
        <color theme="1"/>
        <rFont val="Calibri"/>
        <family val="2"/>
        <scheme val="minor"/>
      </rPr>
      <t>Refonte du flux</t>
    </r>
    <r>
      <rPr>
        <sz val="11"/>
        <color theme="1"/>
        <rFont val="Calibri"/>
        <family val="2"/>
        <scheme val="minor"/>
      </rPr>
      <t xml:space="preserve"> DTM_PRO_TBO_PVA (références et paramètres saisis en dur dans le code utilisateur),</t>
    </r>
  </si>
  <si>
    <r>
      <t xml:space="preserve">- </t>
    </r>
    <r>
      <rPr>
        <u/>
        <sz val="11"/>
        <color theme="1"/>
        <rFont val="Calibri"/>
        <family val="2"/>
        <scheme val="minor"/>
      </rPr>
      <t>Modification de paramétrage</t>
    </r>
    <r>
      <rPr>
        <sz val="11"/>
        <color theme="1"/>
        <rFont val="Calibri"/>
        <family val="2"/>
        <scheme val="minor"/>
      </rPr>
      <t xml:space="preserve"> des macro-variables (présence de macro-variables en dur dans le code SAS),</t>
    </r>
  </si>
  <si>
    <r>
      <t xml:space="preserve">- </t>
    </r>
    <r>
      <rPr>
        <u/>
        <sz val="11"/>
        <color theme="1"/>
        <rFont val="Calibri"/>
        <family val="2"/>
        <scheme val="minor"/>
      </rPr>
      <t>Nettoyage de code</t>
    </r>
    <r>
      <rPr>
        <sz val="11"/>
        <color theme="1"/>
        <rFont val="Calibri"/>
        <family val="2"/>
        <scheme val="minor"/>
      </rPr>
      <t xml:space="preserve"> (chemin d’accès saisis en dur dans certaines portions de code),</t>
    </r>
  </si>
  <si>
    <r>
      <t xml:space="preserve">- </t>
    </r>
    <r>
      <rPr>
        <u/>
        <sz val="11"/>
        <color theme="1"/>
        <rFont val="Calibri"/>
        <family val="2"/>
        <scheme val="minor"/>
      </rPr>
      <t>Passage au "SQL Pass Through"</t>
    </r>
    <r>
      <rPr>
        <sz val="11"/>
        <color theme="1"/>
        <rFont val="Calibri"/>
        <family val="2"/>
        <scheme val="minor"/>
      </rPr>
      <t xml:space="preserve"> : pas d’utilisation du « SQL Pass Through » pour l’accès aux données sources,</t>
    </r>
  </si>
  <si>
    <r>
      <t xml:space="preserve">- </t>
    </r>
    <r>
      <rPr>
        <u/>
        <sz val="11"/>
        <color theme="1"/>
        <rFont val="Calibri"/>
        <family val="2"/>
        <scheme val="minor"/>
      </rPr>
      <t>Travail sur fichier "Autoexe"</t>
    </r>
    <r>
      <rPr>
        <sz val="11"/>
        <color theme="1"/>
        <rFont val="Calibri"/>
        <family val="2"/>
        <scheme val="minor"/>
      </rPr>
      <t xml:space="preserve"> : Recours insuffisant à la centralisation des chemins d’accès physiques dans le fichier « autoexec »,</t>
    </r>
  </si>
  <si>
    <r>
      <t xml:space="preserve">- </t>
    </r>
    <r>
      <rPr>
        <u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 :  Index SAS insuffisamment utilisés sur les tables SAS,</t>
    </r>
  </si>
  <si>
    <r>
      <t xml:space="preserve">- </t>
    </r>
    <r>
      <rPr>
        <u/>
        <sz val="11"/>
        <color theme="1"/>
        <rFont val="Calibri"/>
        <family val="2"/>
        <scheme val="minor"/>
      </rPr>
      <t>Contraintes</t>
    </r>
    <r>
      <rPr>
        <sz val="11"/>
        <color theme="1"/>
        <rFont val="Calibri"/>
        <family val="2"/>
        <scheme val="minor"/>
      </rPr>
      <t xml:space="preserve"> : Pas d’utilisation des contraintes d’intégrité (clés primaires, clés étrangères),</t>
    </r>
  </si>
  <si>
    <r>
      <t xml:space="preserve">- </t>
    </r>
    <r>
      <rPr>
        <u/>
        <sz val="11"/>
        <color theme="1"/>
        <rFont val="Calibri"/>
        <family val="2"/>
        <scheme val="minor"/>
      </rPr>
      <t xml:space="preserve">Mode ordonnacement </t>
    </r>
    <r>
      <rPr>
        <sz val="11"/>
        <color theme="1"/>
        <rFont val="Calibri"/>
        <family val="2"/>
        <scheme val="minor"/>
      </rPr>
      <t>: Remplacement du mode d'ordonnancement programmé initialement sous SQL Server par des fonctionnalités SAS natives d’ordonnancement,</t>
    </r>
  </si>
  <si>
    <r>
      <t xml:space="preserve">- </t>
    </r>
    <r>
      <rPr>
        <u/>
        <sz val="11"/>
        <color theme="1"/>
        <rFont val="Calibri"/>
        <family val="2"/>
        <scheme val="minor"/>
      </rPr>
      <t>Compte accès serveur</t>
    </r>
    <r>
      <rPr>
        <sz val="11"/>
        <color theme="1"/>
        <rFont val="Calibri"/>
        <family val="2"/>
        <scheme val="minor"/>
      </rPr>
      <t xml:space="preserve"> :  Changement du compte pour se connecter aux sessions du serveur SAS afin de ne plus utiliser de compte de service,</t>
    </r>
  </si>
  <si>
    <r>
      <t xml:space="preserve">- </t>
    </r>
    <r>
      <rPr>
        <u/>
        <sz val="11"/>
        <color theme="1"/>
        <rFont val="Calibri"/>
        <family val="2"/>
        <scheme val="minor"/>
      </rPr>
      <t>Compresssion</t>
    </r>
    <r>
      <rPr>
        <sz val="11"/>
        <color theme="1"/>
        <rFont val="Calibri"/>
        <family val="2"/>
        <scheme val="minor"/>
      </rPr>
      <t xml:space="preserve"> : Option de compression non utilisée sur les tables SAS,</t>
    </r>
  </si>
  <si>
    <r>
      <t xml:space="preserve">- </t>
    </r>
    <r>
      <rPr>
        <u/>
        <sz val="11"/>
        <color theme="1"/>
        <rFont val="Calibri"/>
        <family val="2"/>
        <scheme val="minor"/>
      </rPr>
      <t>Rapatriement des formats sur le même serveur</t>
    </r>
    <r>
      <rPr>
        <sz val="11"/>
        <color theme="1"/>
        <rFont val="Calibri"/>
        <family val="2"/>
        <scheme val="minor"/>
      </rPr>
      <t xml:space="preserve"> : Formats stockés sur un serveur distinct du serveur SAS ce qui oblige de maintenir des mappages de lecteur réseau fragiles,</t>
    </r>
  </si>
  <si>
    <r>
      <t xml:space="preserve">- </t>
    </r>
    <r>
      <rPr>
        <u/>
        <sz val="11"/>
        <color theme="1"/>
        <rFont val="Calibri"/>
        <family val="2"/>
        <scheme val="minor"/>
      </rPr>
      <t>Suppression des recours aux mappages de lecteur réseau</t>
    </r>
    <r>
      <rPr>
        <sz val="11"/>
        <color theme="1"/>
        <rFont val="Calibri"/>
        <family val="2"/>
        <scheme val="minor"/>
      </rPr>
      <t xml:space="preserve"> : Bibliothèques de données stockées sur un serveur distinct du serveur SAS ce qui oblige de maintenir des mappages de lecteur réseau qui se corrompent facilement,</t>
    </r>
  </si>
  <si>
    <r>
      <t xml:space="preserve">- </t>
    </r>
    <r>
      <rPr>
        <u/>
        <sz val="11"/>
        <color theme="1"/>
        <rFont val="Calibri"/>
        <family val="2"/>
        <scheme val="minor"/>
      </rPr>
      <t>Dissociation des contextes</t>
    </r>
    <r>
      <rPr>
        <sz val="11"/>
        <color theme="1"/>
        <rFont val="Calibri"/>
        <family val="2"/>
        <scheme val="minor"/>
      </rPr>
      <t xml:space="preserve"> : texte d’exécution des batches et contexte métier des utilisateurs non dissociés,</t>
    </r>
  </si>
  <si>
    <r>
      <t xml:space="preserve">- </t>
    </r>
    <r>
      <rPr>
        <u/>
        <sz val="11"/>
        <color theme="1"/>
        <rFont val="Calibri"/>
        <family val="2"/>
        <scheme val="minor"/>
      </rPr>
      <t>Utilisation des ACT pour la sécurisation des métadonnées</t>
    </r>
    <r>
      <rPr>
        <sz val="11"/>
        <color theme="1"/>
        <rFont val="Calibri"/>
        <family val="2"/>
        <scheme val="minor"/>
      </rPr>
      <t xml:space="preserve"> : Pas d’utilisation des ACT pour la sécurisation des métadonnées,</t>
    </r>
  </si>
  <si>
    <r>
      <t xml:space="preserve">- </t>
    </r>
    <r>
      <rPr>
        <u/>
        <sz val="11"/>
        <color theme="1"/>
        <rFont val="Calibri"/>
        <family val="2"/>
        <scheme val="minor"/>
      </rPr>
      <t>Recours à la Metadata Bound Libraries</t>
    </r>
    <r>
      <rPr>
        <sz val="11"/>
        <color theme="1"/>
        <rFont val="Calibri"/>
        <family val="2"/>
        <scheme val="minor"/>
      </rPr>
      <t xml:space="preserve"> (nouveauté de la version 9.3) pour une meilleure gestion des droits NTFS parfois perturbés par les mises à jour Windows,</t>
    </r>
  </si>
  <si>
    <r>
      <t xml:space="preserve">- </t>
    </r>
    <r>
      <rPr>
        <u/>
        <sz val="11"/>
        <color theme="1"/>
        <rFont val="Calibri"/>
        <family val="2"/>
        <scheme val="minor"/>
      </rPr>
      <t>Automatisation avec AD</t>
    </r>
    <r>
      <rPr>
        <sz val="11"/>
        <color theme="1"/>
        <rFont val="Calibri"/>
        <family val="2"/>
        <scheme val="minor"/>
      </rPr>
      <t xml:space="preserve"> : Pas d’alimentation automatisée des métadonnées à partir de l’annuaire Active Directory,</t>
    </r>
  </si>
  <si>
    <t>Forte</t>
  </si>
  <si>
    <t>Faible</t>
  </si>
  <si>
    <r>
      <t xml:space="preserve">- </t>
    </r>
    <r>
      <rPr>
        <u/>
        <sz val="11"/>
        <color theme="1"/>
        <rFont val="Calibri"/>
        <family val="2"/>
        <scheme val="minor"/>
      </rPr>
      <t>Déplacement de la bibliothèque Work</t>
    </r>
    <r>
      <rPr>
        <sz val="11"/>
        <color theme="1"/>
        <rFont val="Calibri"/>
        <family val="2"/>
        <scheme val="minor"/>
      </rPr>
      <t xml:space="preserve"> : La bibliothèque des fichiers temporaires n’est pas isolée sur son propre volume,</t>
    </r>
  </si>
  <si>
    <r>
      <t xml:space="preserve">- </t>
    </r>
    <r>
      <rPr>
        <u/>
        <sz val="11"/>
        <color theme="1"/>
        <rFont val="Calibri"/>
        <family val="2"/>
        <scheme val="minor"/>
      </rPr>
      <t>Application de HotFixes</t>
    </r>
    <r>
      <rPr>
        <sz val="11"/>
        <color theme="1"/>
        <rFont val="Calibri"/>
        <family val="2"/>
        <scheme val="minor"/>
      </rPr>
      <t xml:space="preserve"> : Une liste très importante de Hotfixes n’a pas été appliquée sur le serveur (117 Hotfixes en attente de déploiement),</t>
    </r>
  </si>
  <si>
    <r>
      <t xml:space="preserve">- </t>
    </r>
    <r>
      <rPr>
        <u/>
        <sz val="11"/>
        <color theme="1"/>
        <rFont val="Calibri"/>
        <family val="2"/>
        <scheme val="minor"/>
      </rPr>
      <t>Purge de sessions</t>
    </r>
    <r>
      <rPr>
        <sz val="11"/>
        <color theme="1"/>
        <rFont val="Calibri"/>
        <family val="2"/>
        <scheme val="minor"/>
      </rPr>
      <t xml:space="preserve"> : Sessions SAS Work orphelines non purgées et nettoyées,</t>
    </r>
  </si>
  <si>
    <r>
      <t xml:space="preserve">- </t>
    </r>
    <r>
      <rPr>
        <u/>
        <sz val="11"/>
        <color theme="1"/>
        <rFont val="Calibri"/>
        <family val="2"/>
        <scheme val="minor"/>
      </rPr>
      <t>Mise en place du « SAS Data Step Batch Server »</t>
    </r>
    <r>
      <rPr>
        <sz val="11"/>
        <color theme="1"/>
        <rFont val="Calibri"/>
        <family val="2"/>
        <scheme val="minor"/>
      </rPr>
      <t xml:space="preserve"> (ce dernier n’a pas été installé lors de la dernière migration),</t>
    </r>
  </si>
  <si>
    <r>
      <t xml:space="preserve">- </t>
    </r>
    <r>
      <rPr>
        <u/>
        <sz val="11"/>
        <color theme="1"/>
        <rFont val="Calibri"/>
        <family val="2"/>
        <scheme val="minor"/>
      </rPr>
      <t>Correction des mauvais nommages</t>
    </r>
    <r>
      <rPr>
        <sz val="11"/>
        <color theme="1"/>
        <rFont val="Calibri"/>
        <family val="2"/>
        <scheme val="minor"/>
      </rPr>
      <t xml:space="preserve"> ne respectant pas la convention initiale pour les jobs,</t>
    </r>
  </si>
  <si>
    <r>
      <t xml:space="preserve">- </t>
    </r>
    <r>
      <rPr>
        <u/>
        <sz val="11"/>
        <color theme="1"/>
        <rFont val="Calibri"/>
        <family val="2"/>
        <scheme val="minor"/>
      </rPr>
      <t>Correction des mauvais nommages</t>
    </r>
    <r>
      <rPr>
        <sz val="11"/>
        <color theme="1"/>
        <rFont val="Calibri"/>
        <family val="2"/>
        <scheme val="minor"/>
      </rPr>
      <t xml:space="preserve"> ne respectant pas la convention initiale pour les bibliothèques,</t>
    </r>
  </si>
  <si>
    <t>Prestataire externe</t>
  </si>
  <si>
    <t>SAS</t>
  </si>
  <si>
    <t>Scénario n° 0</t>
  </si>
  <si>
    <t>Scénario n° 1</t>
  </si>
  <si>
    <t>Scénario n° 4</t>
  </si>
  <si>
    <t>Prestataire</t>
  </si>
  <si>
    <t>Total</t>
  </si>
  <si>
    <t>Droits d'entrée</t>
  </si>
  <si>
    <t>Coût des prestations</t>
  </si>
  <si>
    <t>Redevance licence annuelle</t>
  </si>
  <si>
    <r>
      <rPr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
- Pas de migration (maintien en version 9.3), 
- Pas d'installation de logiciel complémentaire,
- Application de 14 préconisations SAS prioritaires,
- Intégration progressive de 12 préconisations SAS évolutives,
</t>
    </r>
    <r>
      <rPr>
        <u/>
        <sz val="11"/>
        <color theme="1"/>
        <rFont val="Calibri"/>
        <family val="2"/>
        <scheme val="minor"/>
      </rPr>
      <t>Remarque</t>
    </r>
    <r>
      <rPr>
        <sz val="11"/>
        <color theme="1"/>
        <rFont val="Calibri"/>
        <family val="2"/>
        <scheme val="minor"/>
      </rPr>
      <t xml:space="preserve"> : 
- Ce scénario n'apporte aucune solution au problème des tableaux de bord et à celui des verrous (accès concurrentiel),</t>
    </r>
  </si>
  <si>
    <r>
      <rPr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
- Pas de migration (maintien en version 9.3), 
- Installation de SAS Visual Analytics en environnement 9.4,
- Application de 14 préconisations SAS prioritaires,
- Intégration progressive de 12 préconisations SAS évolutives,
</t>
    </r>
    <r>
      <rPr>
        <u/>
        <sz val="11"/>
        <color theme="1"/>
        <rFont val="Calibri"/>
        <family val="2"/>
        <scheme val="minor"/>
      </rPr>
      <t>Remarque</t>
    </r>
    <r>
      <rPr>
        <sz val="11"/>
        <color theme="1"/>
        <rFont val="Calibri"/>
        <family val="2"/>
        <scheme val="minor"/>
      </rPr>
      <t xml:space="preserve"> :
- Visual Analytics est optimisé pour fonctionner avec une plateforme SAS en version 9.4 (notamment pour les add-in),
</t>
    </r>
  </si>
  <si>
    <r>
      <rPr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
- Migration vers la version 9.4, 
- Installation de SAS Visual Analytics sur le même serveur,
- Application de 14 préconisations SAS prioritaires,
- Intégration progressive de 12 préconisations SAS évolutives,
</t>
    </r>
    <r>
      <rPr>
        <u/>
        <sz val="11"/>
        <color theme="1"/>
        <rFont val="Calibri"/>
        <family val="2"/>
        <scheme val="minor"/>
      </rPr>
      <t>Remarque</t>
    </r>
    <r>
      <rPr>
        <sz val="11"/>
        <color theme="1"/>
        <rFont val="Calibri"/>
        <family val="2"/>
        <scheme val="minor"/>
      </rPr>
      <t xml:space="preserve"> : 
- Certaines préconisations seront plus faciles à appliquer par le biais d'une migration,</t>
    </r>
  </si>
  <si>
    <r>
      <rPr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
- Migration vers la version 9.4, 
- Installation SAS Visual Analytic sur environnement 9.4 séparé,
- Application de 14 préconisations SAS prioritaires,
- Intégration progressive de 12 préconisations SAS évolutives,
</t>
    </r>
    <r>
      <rPr>
        <u/>
        <sz val="11"/>
        <color theme="1"/>
        <rFont val="Calibri"/>
        <family val="2"/>
        <scheme val="minor"/>
      </rPr>
      <t>Remarque</t>
    </r>
    <r>
      <rPr>
        <sz val="11"/>
        <color theme="1"/>
        <rFont val="Calibri"/>
        <family val="2"/>
        <scheme val="minor"/>
      </rPr>
      <t xml:space="preserve"> :
- L'installation sur deux machines virtuelles séparées permet de mieux fiabiliser le fonctionnement de SAS Visual Analytics,</t>
    </r>
  </si>
  <si>
    <r>
      <rPr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
- Migration vers la version 9.4, 
- Installation de SAS Visual Analytics sur un environnement 9.4 séparé sur un mode distribué (distribution Linux),
- Application de 14 préconisations SAS prioritaires,
- Intégration progressive de 12 préconisations SAS évolutives,
</t>
    </r>
    <r>
      <rPr>
        <u/>
        <sz val="11"/>
        <color theme="1"/>
        <rFont val="Calibri"/>
        <family val="2"/>
        <scheme val="minor"/>
      </rPr>
      <t>Remarque</t>
    </r>
    <r>
      <rPr>
        <sz val="11"/>
        <color theme="1"/>
        <rFont val="Calibri"/>
        <family val="2"/>
        <scheme val="minor"/>
      </rPr>
      <t xml:space="preserve"> :
- Le mode distribué permet de faciliter la montée en mémoire de très gros volume de données (supérieur à 100 Go),</t>
    </r>
  </si>
  <si>
    <t>Total sur 3 ans</t>
  </si>
  <si>
    <t>ESTIMATION DES COUTS DES 5 SCENARIOS PROPOSES PAR SAS SUR LES 3 PROCHAINES ANNEES</t>
  </si>
  <si>
    <t>Travail sur pré-requis sur flux ETL</t>
  </si>
  <si>
    <t>Travail sur pré-requis sur code SAS</t>
  </si>
  <si>
    <t>Formation VA Fouille de données</t>
  </si>
  <si>
    <t>Description</t>
  </si>
  <si>
    <t>En charge</t>
  </si>
  <si>
    <t>Installation plateforme 9.4</t>
  </si>
  <si>
    <t>Date début</t>
  </si>
  <si>
    <t>Date fin</t>
  </si>
  <si>
    <t>Configuration environnement 9.4</t>
  </si>
  <si>
    <t>Passage bibliothèque ODBC en mode SAS Base</t>
  </si>
  <si>
    <t>Tests sur plateforme 9.4</t>
  </si>
  <si>
    <t>Assistance à administration plateforme 9.4</t>
  </si>
  <si>
    <t>Travail amont pour implémentation delta</t>
  </si>
  <si>
    <t>Mise en place préconisation administration</t>
  </si>
  <si>
    <t>Mise en place préconisation d'architecture</t>
  </si>
  <si>
    <t>Mise en production VA pour Process</t>
  </si>
  <si>
    <t>Installation Visual Analytics</t>
  </si>
  <si>
    <t>Test VA avec utilisateurs pilote</t>
  </si>
  <si>
    <t>Configuration environnement VA</t>
  </si>
  <si>
    <t>Mise en place optimisation performance</t>
  </si>
  <si>
    <t>Migration objets existants vers plateforme 9.4</t>
  </si>
  <si>
    <t>● Paramétrage des options et définition des droits utilisateur</t>
  </si>
  <si>
    <t>● Passage des flux ETL de production en mode delta
● Réduction de la complexité des flux (suppression de l'étape ODS)</t>
  </si>
  <si>
    <t>● Nettoyage de code (suppression références saisies en dur)
● Centralisation des chemins d'accès dans le fichier Autoexe
● Utilisation du SQL Pass Through pour accéder aux données source
● Modification du paramétrage des macro variables</t>
  </si>
  <si>
    <t>● Installation de SAS Visual Analytics sur serveur de développement
● Installation de SAS Visual Analytics sur serveur de production</t>
  </si>
  <si>
    <t>● Installation de la plateforme 9.4 sur serveur de développement
● Installation de la plateforme 9.4 sur serveur de production</t>
  </si>
  <si>
    <t xml:space="preserve">● Création d'ACT pour sécurisation des métadonnées
● Création de Metadata Bound Libraries pour sécuriser gestion droits NTFS
</t>
  </si>
  <si>
    <t>● Passage des bibliothèques ODBC au format SAS Base</t>
  </si>
  <si>
    <t>● Rapatriement des formats SAS sur le même serveur que la plateforme
● Correction des mauvaises conventions de nommage
● Dissociation des contextes d'exécution Batch et utilisateurs métier
● Mise en place d'un système d'étanchéisation des deux contextes</t>
  </si>
  <si>
    <t>● Création des profils et droits utilisateur</t>
  </si>
  <si>
    <t>Migration des cubes GMAO de OLAP vers VA</t>
  </si>
  <si>
    <t>Mise en production des 3 rapports VA</t>
  </si>
  <si>
    <t>Mise en production des 7 rapports VA</t>
  </si>
  <si>
    <t>Refonte du reporting rapport production Wafer</t>
  </si>
  <si>
    <t>Conception de 7 tableaux de bord  VA Wafer</t>
  </si>
  <si>
    <t>Conception 3 tableaux de bord  VA Cellules</t>
  </si>
  <si>
    <t>Correction mauvaises pratiques initiées en 9.3</t>
  </si>
  <si>
    <t>● Dissocation compte de service SAS et compte session serveur
● Déplacement de la bibliothèque Work sur un volume distinct
● Mise en place du SAS Data Batch Server</t>
  </si>
  <si>
    <t>Conception de rapports VA pour GMAO</t>
  </si>
  <si>
    <t>● Activer les options de compression non utilisées sur les tables SAS
● Rajouter des index sur les colonnes sollicitées par des recherches
● Rajouter des contraintes d'intégrité (clés primaires et étrangères)</t>
  </si>
  <si>
    <t>● Conception de rapports VA sur le modèle des reporting Cellules</t>
  </si>
  <si>
    <t>Mise en production de la plateforme 9.4</t>
  </si>
  <si>
    <t>● Migration des bibliothèques existantes
● Migration des tables existantes
● Migration des flux ETL Data Integration Studio
● Migration des projets SAS Entreprise Guide
● Migration des applications stockées</t>
  </si>
  <si>
    <t>Assistance à la conduite du changement</t>
  </si>
  <si>
    <t>● Accompagner les utilisateurs pour les faire utiliser VA au lieu de l'add-in</t>
  </si>
  <si>
    <t>● Ordonnancement des flux ETL des tables source
● Configuration de l'actualisation des rapports VA
● Mise à disposition des utilisateurs</t>
  </si>
  <si>
    <t>● Revoir l'architecture du tableau de bord avec le responsable UAP Wafers</t>
  </si>
  <si>
    <t>● Conception de rapports VA sur le modèle des reporting Wafers</t>
  </si>
  <si>
    <t>● Formation des utilisateurs Process à la fouille de données avec VA
● Présentation des plus values de l'outil dans des mises en pratique métier</t>
  </si>
  <si>
    <t>Migration des fichiers Excel utilisateur</t>
  </si>
  <si>
    <t>● Reconfiguration des connecteurs add-in des classeurs Excel utilisateur</t>
  </si>
  <si>
    <t>● Montée en mémoire dans VA des datamarts Process
● Configuration de l'ordonnancement et de l'actualisation des données
● Mise à disposition de l'outil à l'ensemble des utilisateurs
● Assistance aux utilisateurs pour accompagner le changement</t>
  </si>
  <si>
    <t>● Conception de 10 rapports VA à partir des reporting GMAO existant</t>
  </si>
  <si>
    <t>● Ordonnancement et actualisation des rapports
● Mise à disposition des utilisateurs</t>
  </si>
  <si>
    <t>● Intégration de champs horodatés sur toutes les données sources
● Insertion de champs de type Timestamp sur les tables SQL Server source
● Mise au format tables de faits / dimension
● Modification des vues applicatives en vue de leur historisation
● Prise en compte des dimensions à variation lente</t>
  </si>
  <si>
    <t>PhotoWatt</t>
  </si>
  <si>
    <t>Soladis</t>
  </si>
  <si>
    <t>Datametric</t>
  </si>
  <si>
    <t>● Passage officiel de l'environnement 9.3 vers l'environnement 9.4
● Correction des anomalies remontées</t>
  </si>
  <si>
    <t>● Préparation de la table Logs Hennecke
● Montée en mémoire dans VA de la table des logs Hennecke 
● Formation de 2 utilisateurs pilote (Equipe Process Wafers)
● Remontée potentielle de dysfonctionnements
● Correction des anomalies</t>
  </si>
  <si>
    <t>Modification du système d'ordonnancement</t>
  </si>
  <si>
    <t>● Mise en place du gestionnaire d'ordonnancement de la SMC
● Migration progressive de l'ordonnancement des flux DIS vers ce système</t>
  </si>
  <si>
    <t>● Paramétrage de la plateforme SAS 9.4
● Configuration des systèmes de logs</t>
  </si>
  <si>
    <t xml:space="preserve">● Migration d'un flux ETL DIS sur environnement de développement
● Tests du bon fonctionnement et des accès add-in
● Tests ordonnancement et montée en mémoire dans Visual Analytics
● Corrections des potentielles anomalies
</t>
  </si>
  <si>
    <t>Opération</t>
  </si>
  <si>
    <t>Estimation en j/h</t>
  </si>
  <si>
    <t xml:space="preserve">Datametric </t>
  </si>
  <si>
    <t>Autres</t>
  </si>
  <si>
    <t>Photowatt</t>
  </si>
  <si>
    <t>● Formation administration et fonctionnalités avancées de Visual Analytics</t>
  </si>
  <si>
    <t>Formation VA pour équipe IT</t>
  </si>
  <si>
    <t>N ° 3</t>
  </si>
  <si>
    <t>N ° 4</t>
  </si>
  <si>
    <t>OP
N° 2</t>
  </si>
  <si>
    <t>OP
N° 23</t>
  </si>
  <si>
    <t>N° 25</t>
  </si>
  <si>
    <t>OP.
N° 13</t>
  </si>
  <si>
    <t>N° 18</t>
  </si>
  <si>
    <t>N° 19</t>
  </si>
  <si>
    <t>OP
N° 26</t>
  </si>
  <si>
    <t>OP
N° 27</t>
  </si>
  <si>
    <t>Opération n° 28
Rapports GMAO</t>
  </si>
  <si>
    <t>Prestataire
SQL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</si>
  <si>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</si>
  <si>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</si>
  <si>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</si>
  <si>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</si>
  <si>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</si>
  <si>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</si>
  <si>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</si>
  <si>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</si>
  <si>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</si>
  <si>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</si>
  <si>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</si>
  <si>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</si>
  <si>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</si>
  <si>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</si>
  <si>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</si>
  <si>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</si>
  <si>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</si>
  <si>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</si>
  <si>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</si>
  <si>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</si>
  <si>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</si>
  <si>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</si>
  <si>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</si>
  <si>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</si>
  <si>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</si>
  <si>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</si>
  <si>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</si>
  <si>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</si>
  <si>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</si>
  <si>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</si>
  <si>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</si>
  <si>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</t>
  </si>
  <si>
    <t>L</t>
  </si>
  <si>
    <t>M</t>
  </si>
  <si>
    <t>J</t>
  </si>
  <si>
    <t>V</t>
  </si>
  <si>
    <t>Septembre 2015</t>
  </si>
  <si>
    <t>PLANIFICATION DES OPERATIONS</t>
  </si>
  <si>
    <t>Octobre 2015</t>
  </si>
  <si>
    <t>Opération n° 5
Test util. pilote</t>
  </si>
  <si>
    <t>Novembre 2015</t>
  </si>
  <si>
    <t>Décembre 2015</t>
  </si>
  <si>
    <t>Rédaction des spécifications pour migration</t>
  </si>
  <si>
    <t>● Rédaction des spécifications pour migration des tableaux de bord vers VA
● Rédaction des spécifications des travaux de mise en œuvre pré-requis SAS
● Rédaction des spécifications pour la mise en œuvre du delta
● Rédaction des spécifications pour la migration vers plateforme 9.4
● Rédaction des spécifications pour migration fouille de données vers VA</t>
  </si>
  <si>
    <t>Travail delta</t>
  </si>
  <si>
    <t>● Revoir l'architecture du tableau de bord avec le responsable UAP Wafers
● Rédaction spécifications reporting rapport production Wafers</t>
  </si>
  <si>
    <t>Opération n° 0</t>
  </si>
  <si>
    <t>Opération n° 1
Spécifications</t>
  </si>
  <si>
    <t>Opération n° 0
Travail delta</t>
  </si>
  <si>
    <t>OP
N° 6</t>
  </si>
  <si>
    <t>N ° 7</t>
  </si>
  <si>
    <t>N ° 8</t>
  </si>
  <si>
    <t>OP
N° 9</t>
  </si>
  <si>
    <t>Opération n° 10
Travail sur pré-requis Flux ETL</t>
  </si>
  <si>
    <t>Op. n° 11
Rapports VA</t>
  </si>
  <si>
    <t>N° 12</t>
  </si>
  <si>
    <t>OP
N° 14</t>
  </si>
  <si>
    <t>OP.
N° 15</t>
  </si>
  <si>
    <t>OP.
N° 16</t>
  </si>
  <si>
    <t>OP
N° 17</t>
  </si>
  <si>
    <t>OP. N° 20
Architecture</t>
  </si>
  <si>
    <t>N° 21</t>
  </si>
  <si>
    <t>Opération n° 22
Tests plateforme</t>
  </si>
  <si>
    <t>N° 24</t>
  </si>
  <si>
    <t>Opération n° 29
Modif ordonnanc.</t>
  </si>
  <si>
    <t>N° 30</t>
  </si>
  <si>
    <t>Janvier 2015</t>
  </si>
  <si>
    <t>Février 2014</t>
  </si>
  <si>
    <t xml:space="preserve">Atelier assistance utilisateur </t>
  </si>
  <si>
    <t>Mars 2014</t>
  </si>
  <si>
    <t>Recueil anomalies, incidents et correctifs</t>
  </si>
  <si>
    <t>OP
N° 32</t>
  </si>
  <si>
    <t>● Assistance aux utilisateurs sur l'usage quotidien de VA
● Organisation d'atelier de mise en pratique d'exploration Process</t>
  </si>
  <si>
    <t>Correction des anomalies remontées</t>
  </si>
  <si>
    <t>● Correctif des anomalies remontées
● Mise en place de légères améliorations
● Audit sommaire du fonctionnement de la plateforme
● Reconfiguration de certains paramètres</t>
  </si>
  <si>
    <t>Est. en j/h</t>
  </si>
  <si>
    <t>Opération n° 2
Travail sur pré-requis Flux ETL</t>
  </si>
  <si>
    <t>OP
N° 3</t>
  </si>
  <si>
    <t>N ° 5</t>
  </si>
  <si>
    <t>Opération n° 6
Test util. pilote</t>
  </si>
  <si>
    <t>OP
N° 7</t>
  </si>
  <si>
    <t>N ° 9</t>
  </si>
  <si>
    <t>OP
N° 10</t>
  </si>
  <si>
    <t>OP n° 13
Atelier  utilisateur</t>
  </si>
  <si>
    <t>OP.
N° 14</t>
  </si>
  <si>
    <t>OP
N° 15</t>
  </si>
  <si>
    <t>OP
N° 16</t>
  </si>
  <si>
    <t>Opération n° 18
Rapports GMAO</t>
  </si>
  <si>
    <t>OP.
N° 20</t>
  </si>
  <si>
    <t>OP.
N° 21</t>
  </si>
  <si>
    <t>Opération n° 22
Modif ordonnanc.</t>
  </si>
  <si>
    <t>OP. N° 26
Architecture</t>
  </si>
  <si>
    <t>N° 27</t>
  </si>
  <si>
    <t>Opération n° 28
Tests plateforme</t>
  </si>
  <si>
    <t>OP
N° 29</t>
  </si>
  <si>
    <t>N°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</si>
</sst>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2" borderId="1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6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left" vertical="top" wrapText="1" indent="1"/>
    </xf>
    <xf numFmtId="0" fontId="0" fillId="0" borderId="0" xfId="0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1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/>
    <xf numFmtId="44" fontId="0" fillId="0" borderId="0" xfId="1" applyFont="1"/>
    <xf numFmtId="4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 vertical="top" indent="1"/>
    </xf>
    <xf numFmtId="0" fontId="3" fillId="0" borderId="0" xfId="0" applyFont="1" applyAlignment="1">
      <alignment horizontal="left" vertical="top" indent="1"/>
    </xf>
    <xf numFmtId="0" fontId="2" fillId="2" borderId="5" xfId="0" applyFont="1" applyFill="1" applyBorder="1" applyAlignment="1">
      <alignment horizontal="left" vertical="top" indent="1"/>
    </xf>
    <xf numFmtId="0" fontId="0" fillId="0" borderId="5" xfId="0" applyBorder="1" applyAlignment="1">
      <alignment horizontal="left" vertical="top" wrapText="1" indent="1"/>
    </xf>
    <xf numFmtId="44" fontId="0" fillId="0" borderId="5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5" xfId="1" applyFont="1" applyBorder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4" fontId="3" fillId="5" borderId="5" xfId="1" applyFont="1" applyFill="1" applyBorder="1" applyAlignment="1">
      <alignment horizontal="center" vertical="center"/>
    </xf>
    <xf numFmtId="44" fontId="3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indent="1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12" fillId="0" borderId="0" xfId="0" applyFont="1"/>
    <xf numFmtId="0" fontId="11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top" wrapText="1" indent="1"/>
    </xf>
    <xf numFmtId="0" fontId="0" fillId="0" borderId="5" xfId="0" applyBorder="1" applyAlignment="1">
      <alignment horizontal="left" vertical="top" indent="1"/>
    </xf>
    <xf numFmtId="2" fontId="3" fillId="0" borderId="5" xfId="0" applyNumberFormat="1" applyFont="1" applyBorder="1" applyAlignment="1">
      <alignment horizontal="right" vertical="center" indent="2"/>
    </xf>
    <xf numFmtId="0" fontId="3" fillId="0" borderId="0" xfId="0" applyFont="1" applyAlignment="1">
      <alignment horizontal="right" vertical="center" indent="2"/>
    </xf>
    <xf numFmtId="14" fontId="9" fillId="0" borderId="0" xfId="0" applyNumberFormat="1" applyFont="1"/>
    <xf numFmtId="0" fontId="0" fillId="6" borderId="5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2" fillId="0" borderId="0" xfId="0" applyFont="1" applyAlignment="1">
      <alignment horizontal="left" vertical="center" indent="1"/>
    </xf>
    <xf numFmtId="0" fontId="3" fillId="0" borderId="19" xfId="0" applyFont="1" applyBorder="1"/>
    <xf numFmtId="0" fontId="0" fillId="0" borderId="19" xfId="0" applyBorder="1"/>
    <xf numFmtId="14" fontId="3" fillId="0" borderId="5" xfId="0" applyNumberFormat="1" applyFont="1" applyBorder="1" applyAlignment="1">
      <alignment horizontal="right" vertical="center" indent="2"/>
    </xf>
    <xf numFmtId="0" fontId="3" fillId="0" borderId="5" xfId="0" applyFont="1" applyBorder="1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4" fillId="0" borderId="0" xfId="0" applyFont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7" borderId="16" xfId="0" applyFont="1" applyFill="1" applyBorder="1" applyAlignment="1">
      <alignment horizontal="center" wrapText="1"/>
    </xf>
    <xf numFmtId="0" fontId="2" fillId="7" borderId="0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49" fontId="2" fillId="2" borderId="23" xfId="0" applyNumberFormat="1" applyFont="1" applyFill="1" applyBorder="1" applyAlignment="1">
      <alignment horizontal="center"/>
    </xf>
    <xf numFmtId="49" fontId="2" fillId="2" borderId="24" xfId="0" applyNumberFormat="1" applyFont="1" applyFill="1" applyBorder="1" applyAlignment="1">
      <alignment horizontal="center"/>
    </xf>
    <xf numFmtId="49" fontId="2" fillId="2" borderId="25" xfId="0" applyNumberFormat="1" applyFont="1" applyFill="1" applyBorder="1" applyAlignment="1">
      <alignment horizontal="center"/>
    </xf>
    <xf numFmtId="0" fontId="2" fillId="9" borderId="5" xfId="0" applyFont="1" applyFill="1" applyBorder="1" applyAlignment="1">
      <alignment horizontal="left" vertical="center" indent="1"/>
    </xf>
    <xf numFmtId="0" fontId="2" fillId="9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/>
    </xf>
    <xf numFmtId="0" fontId="2" fillId="11" borderId="5" xfId="0" applyFont="1" applyFill="1" applyBorder="1" applyAlignment="1">
      <alignment horizontal="left" vertical="center" indent="1"/>
    </xf>
    <xf numFmtId="0" fontId="2" fillId="11" borderId="18" xfId="0" applyFont="1" applyFill="1" applyBorder="1" applyAlignment="1">
      <alignment horizontal="center" wrapText="1"/>
    </xf>
    <xf numFmtId="0" fontId="2" fillId="11" borderId="16" xfId="0" applyFont="1" applyFill="1" applyBorder="1" applyAlignment="1">
      <alignment horizontal="center"/>
    </xf>
    <xf numFmtId="0" fontId="2" fillId="11" borderId="18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 wrapText="1"/>
    </xf>
    <xf numFmtId="0" fontId="2" fillId="8" borderId="18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left" vertical="center" indent="1"/>
    </xf>
    <xf numFmtId="0" fontId="2" fillId="7" borderId="0" xfId="0" applyFont="1" applyFill="1" applyAlignment="1">
      <alignment horizontal="center" wrapText="1"/>
    </xf>
    <xf numFmtId="0" fontId="2" fillId="7" borderId="16" xfId="0" applyFont="1" applyFill="1" applyBorder="1" applyAlignment="1">
      <alignment horizontal="center" vertical="center" textRotation="90"/>
    </xf>
    <xf numFmtId="0" fontId="2" fillId="8" borderId="5" xfId="0" applyFont="1" applyFill="1" applyBorder="1" applyAlignment="1">
      <alignment horizontal="left" vertical="center" indent="1"/>
    </xf>
    <xf numFmtId="0" fontId="2" fillId="8" borderId="13" xfId="0" applyFont="1" applyFill="1" applyBorder="1" applyAlignment="1">
      <alignment horizontal="center" wrapText="1"/>
    </xf>
    <xf numFmtId="0" fontId="2" fillId="8" borderId="13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 vertical="center" textRotation="90"/>
    </xf>
    <xf numFmtId="0" fontId="2" fillId="7" borderId="0" xfId="0" applyFont="1" applyFill="1" applyAlignment="1">
      <alignment horizontal="center" vertical="center" textRotation="90"/>
    </xf>
    <xf numFmtId="0" fontId="2" fillId="11" borderId="17" xfId="0" applyFont="1" applyFill="1" applyBorder="1" applyAlignment="1">
      <alignment horizontal="center" wrapText="1"/>
    </xf>
    <xf numFmtId="0" fontId="2" fillId="11" borderId="17" xfId="0" applyFont="1" applyFill="1" applyBorder="1" applyAlignment="1">
      <alignment horizontal="center"/>
    </xf>
    <xf numFmtId="0" fontId="2" fillId="11" borderId="16" xfId="0" applyFont="1" applyFill="1" applyBorder="1" applyAlignment="1">
      <alignment horizontal="center" textRotation="90"/>
    </xf>
    <xf numFmtId="0" fontId="2" fillId="8" borderId="14" xfId="0" applyFont="1" applyFill="1" applyBorder="1" applyAlignment="1">
      <alignment horizontal="center" vertical="center" textRotation="90"/>
    </xf>
    <xf numFmtId="0" fontId="2" fillId="8" borderId="15" xfId="0" applyFont="1" applyFill="1" applyBorder="1" applyAlignment="1">
      <alignment horizontal="center" vertical="center" textRotation="90"/>
    </xf>
    <xf numFmtId="0" fontId="2" fillId="9" borderId="0" xfId="0" applyFont="1" applyFill="1" applyBorder="1" applyAlignment="1">
      <alignment horizontal="center" wrapText="1"/>
    </xf>
    <xf numFmtId="0" fontId="2" fillId="9" borderId="17" xfId="0" applyFont="1" applyFill="1" applyBorder="1" applyAlignment="1">
      <alignment horizontal="center" wrapText="1"/>
    </xf>
    <xf numFmtId="0" fontId="2" fillId="9" borderId="16" xfId="0" applyFont="1" applyFill="1" applyBorder="1" applyAlignment="1">
      <alignment horizontal="center" wrapText="1"/>
    </xf>
    <xf numFmtId="0" fontId="2" fillId="9" borderId="18" xfId="0" applyFont="1" applyFill="1" applyBorder="1" applyAlignment="1">
      <alignment horizontal="center" wrapText="1"/>
    </xf>
    <xf numFmtId="0" fontId="2" fillId="9" borderId="16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left" vertical="center" wrapText="1" indent="1"/>
    </xf>
    <xf numFmtId="0" fontId="2" fillId="12" borderId="5" xfId="0" applyFont="1" applyFill="1" applyBorder="1" applyAlignment="1">
      <alignment horizontal="left" vertical="center" indent="1"/>
    </xf>
    <xf numFmtId="0" fontId="2" fillId="12" borderId="0" xfId="0" applyFont="1" applyFill="1" applyAlignment="1">
      <alignment horizontal="center" wrapText="1"/>
    </xf>
    <xf numFmtId="0" fontId="2" fillId="8" borderId="14" xfId="0" applyFont="1" applyFill="1" applyBorder="1" applyAlignment="1">
      <alignment horizontal="center" vertical="center" textRotation="90" wrapText="1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wrapText="1" indent="1"/>
    </xf>
    <xf numFmtId="17" fontId="2" fillId="2" borderId="23" xfId="0" quotePrefix="1" applyNumberFormat="1" applyFont="1" applyFill="1" applyBorder="1" applyAlignment="1">
      <alignment horizontal="center"/>
    </xf>
    <xf numFmtId="17" fontId="2" fillId="2" borderId="24" xfId="0" quotePrefix="1" applyNumberFormat="1" applyFont="1" applyFill="1" applyBorder="1" applyAlignment="1">
      <alignment horizontal="center"/>
    </xf>
    <xf numFmtId="17" fontId="2" fillId="2" borderId="25" xfId="0" quotePrefix="1" applyNumberFormat="1" applyFont="1" applyFill="1" applyBorder="1" applyAlignment="1">
      <alignment horizontal="center"/>
    </xf>
    <xf numFmtId="0" fontId="2" fillId="2" borderId="23" xfId="0" quotePrefix="1" applyFont="1" applyFill="1" applyBorder="1" applyAlignment="1">
      <alignment horizontal="center"/>
    </xf>
    <xf numFmtId="0" fontId="2" fillId="2" borderId="24" xfId="0" quotePrefix="1" applyFont="1" applyFill="1" applyBorder="1" applyAlignment="1">
      <alignment horizontal="center"/>
    </xf>
    <xf numFmtId="0" fontId="2" fillId="2" borderId="25" xfId="0" quotePrefix="1" applyFont="1" applyFill="1" applyBorder="1" applyAlignment="1">
      <alignment horizontal="center"/>
    </xf>
    <xf numFmtId="0" fontId="2" fillId="2" borderId="32" xfId="0" quotePrefix="1" applyFont="1" applyFill="1" applyBorder="1" applyAlignment="1">
      <alignment horizontal="center"/>
    </xf>
    <xf numFmtId="0" fontId="2" fillId="2" borderId="33" xfId="0" quotePrefix="1" applyFont="1" applyFill="1" applyBorder="1" applyAlignment="1">
      <alignment horizontal="center"/>
    </xf>
    <xf numFmtId="0" fontId="2" fillId="7" borderId="0" xfId="0" applyFont="1" applyFill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 wrapText="1"/>
    </xf>
  </cellXfs>
  <cellStyles count="2">
    <cellStyle name="Monétaire" xfId="1" builtinId="4"/>
    <cellStyle name="Normal" xfId="0" builtinId="0"/>
  </cellStyles>
  <dxfs count="21"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showGridLines="0" topLeftCell="A14" workbookViewId="0">
      <selection activeCell="K8" sqref="K8"/>
    </sheetView>
  </sheetViews>
  <sheetFormatPr baseColWidth="10" defaultRowHeight="15" x14ac:dyDescent="0.25"/>
  <cols>
    <col min="1" max="1" width="1.28515625" customWidth="1"/>
    <col min="2" max="2" width="57.140625" style="73" customWidth="1"/>
    <col min="3" max="3" width="1.28515625" customWidth="1"/>
    <col min="4" max="6" width="12.85546875" style="1" customWidth="1"/>
    <col min="7" max="7" width="1.28515625" customWidth="1"/>
    <col min="8" max="9" width="11.85546875" bestFit="1" customWidth="1"/>
    <col min="10" max="10" width="1.28515625" customWidth="1"/>
    <col min="11" max="11" width="11.85546875" bestFit="1" customWidth="1"/>
    <col min="13" max="13" width="1.28515625" customWidth="1"/>
    <col min="14" max="14" width="11.85546875" style="24" bestFit="1" customWidth="1"/>
    <col min="15" max="16" width="11.85546875" style="70" bestFit="1" customWidth="1"/>
    <col min="17" max="17" width="1.28515625" customWidth="1"/>
  </cols>
  <sheetData>
    <row r="2" spans="2:16" ht="26.25" x14ac:dyDescent="0.25">
      <c r="B2" s="105" t="s">
        <v>101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</row>
    <row r="4" spans="2:16" x14ac:dyDescent="0.25">
      <c r="D4" s="103">
        <v>2016</v>
      </c>
      <c r="E4" s="103"/>
      <c r="F4" s="103"/>
      <c r="H4" s="103">
        <v>2017</v>
      </c>
      <c r="I4" s="103"/>
      <c r="K4" s="103">
        <v>2018</v>
      </c>
      <c r="L4" s="103"/>
      <c r="N4" s="104" t="s">
        <v>100</v>
      </c>
      <c r="O4" s="104"/>
      <c r="P4" s="104"/>
    </row>
    <row r="5" spans="2:16" s="70" customFormat="1" ht="45" x14ac:dyDescent="0.25">
      <c r="B5" s="74"/>
      <c r="D5" s="81" t="s">
        <v>92</v>
      </c>
      <c r="E5" s="81" t="s">
        <v>94</v>
      </c>
      <c r="F5" s="81" t="s">
        <v>93</v>
      </c>
      <c r="H5" s="81" t="s">
        <v>94</v>
      </c>
      <c r="I5" s="81" t="s">
        <v>93</v>
      </c>
      <c r="K5" s="81" t="s">
        <v>94</v>
      </c>
      <c r="L5" s="81" t="s">
        <v>93</v>
      </c>
      <c r="N5" s="81" t="s">
        <v>92</v>
      </c>
      <c r="O5" s="81" t="s">
        <v>94</v>
      </c>
      <c r="P5" s="81" t="s">
        <v>93</v>
      </c>
    </row>
    <row r="7" spans="2:16" x14ac:dyDescent="0.25">
      <c r="B7" s="75" t="s">
        <v>87</v>
      </c>
    </row>
    <row r="8" spans="2:16" ht="127.5" customHeight="1" x14ac:dyDescent="0.25">
      <c r="B8" s="76" t="s">
        <v>95</v>
      </c>
      <c r="D8" s="79">
        <v>0</v>
      </c>
      <c r="E8" s="79">
        <v>13433</v>
      </c>
      <c r="F8" s="79">
        <f>Synthese!R5</f>
        <v>15600</v>
      </c>
      <c r="G8" s="78"/>
      <c r="H8" s="77">
        <f>E8</f>
        <v>13433</v>
      </c>
      <c r="I8" s="77">
        <f>Synthese!S5/2</f>
        <v>7650</v>
      </c>
      <c r="J8" s="78"/>
      <c r="K8" s="77">
        <f>H8</f>
        <v>13433</v>
      </c>
      <c r="L8" s="77">
        <f>I8</f>
        <v>7650</v>
      </c>
      <c r="M8" s="78"/>
      <c r="N8" s="82">
        <f>SUM(D8)</f>
        <v>0</v>
      </c>
      <c r="O8" s="82">
        <f>SUM(E8,H8,K8)</f>
        <v>40299</v>
      </c>
      <c r="P8" s="82">
        <f>SUM(F8,I8,L8)</f>
        <v>30900</v>
      </c>
    </row>
    <row r="9" spans="2:16" x14ac:dyDescent="0.25">
      <c r="D9" s="80"/>
      <c r="E9" s="80"/>
      <c r="F9" s="80"/>
      <c r="G9" s="78"/>
      <c r="H9" s="78"/>
      <c r="I9" s="78"/>
      <c r="J9" s="78"/>
      <c r="K9" s="78"/>
      <c r="L9" s="78"/>
      <c r="M9" s="78"/>
      <c r="N9" s="83"/>
      <c r="O9" s="83"/>
      <c r="P9" s="83"/>
    </row>
    <row r="10" spans="2:16" x14ac:dyDescent="0.25">
      <c r="B10" s="75" t="s">
        <v>88</v>
      </c>
      <c r="D10" s="80"/>
      <c r="E10" s="80"/>
      <c r="F10" s="80"/>
      <c r="G10" s="78"/>
      <c r="H10" s="78"/>
      <c r="I10" s="78"/>
      <c r="J10" s="78"/>
      <c r="K10" s="78"/>
      <c r="L10" s="78"/>
      <c r="M10" s="78"/>
      <c r="N10" s="83"/>
      <c r="O10" s="83"/>
      <c r="P10" s="83"/>
    </row>
    <row r="11" spans="2:16" ht="129" customHeight="1" x14ac:dyDescent="0.25">
      <c r="B11" s="76" t="s">
        <v>96</v>
      </c>
      <c r="D11" s="79">
        <v>45900</v>
      </c>
      <c r="E11" s="79">
        <f>E8+13500</f>
        <v>26933</v>
      </c>
      <c r="F11" s="79">
        <f>Synthese!R6</f>
        <v>22380</v>
      </c>
      <c r="G11" s="78"/>
      <c r="H11" s="77">
        <f>E11</f>
        <v>26933</v>
      </c>
      <c r="I11" s="77">
        <f>Synthese!S6/2</f>
        <v>7650</v>
      </c>
      <c r="J11" s="78"/>
      <c r="K11" s="77">
        <f>H11</f>
        <v>26933</v>
      </c>
      <c r="L11" s="77">
        <f>I11</f>
        <v>7650</v>
      </c>
      <c r="M11" s="78"/>
      <c r="N11" s="82">
        <f>D11</f>
        <v>45900</v>
      </c>
      <c r="O11" s="82">
        <f>E11+H11+K11</f>
        <v>80799</v>
      </c>
      <c r="P11" s="82">
        <f>F11+I11+L11</f>
        <v>37680</v>
      </c>
    </row>
    <row r="12" spans="2:16" x14ac:dyDescent="0.25">
      <c r="D12" s="80"/>
      <c r="E12" s="80"/>
      <c r="F12" s="80"/>
      <c r="G12" s="78"/>
      <c r="H12" s="78"/>
      <c r="I12" s="78"/>
      <c r="J12" s="78"/>
      <c r="K12" s="78"/>
      <c r="L12" s="78"/>
      <c r="M12" s="78"/>
      <c r="N12" s="83"/>
      <c r="O12" s="83"/>
      <c r="P12" s="83"/>
    </row>
    <row r="13" spans="2:16" x14ac:dyDescent="0.25">
      <c r="B13" s="75" t="s">
        <v>18</v>
      </c>
      <c r="D13" s="80"/>
      <c r="E13" s="80"/>
      <c r="F13" s="80"/>
      <c r="G13" s="78"/>
      <c r="H13" s="78"/>
      <c r="I13" s="78"/>
      <c r="J13" s="78"/>
      <c r="K13" s="78"/>
      <c r="L13" s="78"/>
      <c r="M13" s="78"/>
      <c r="N13" s="83"/>
      <c r="O13" s="83"/>
      <c r="P13" s="83"/>
    </row>
    <row r="14" spans="2:16" ht="128.25" customHeight="1" x14ac:dyDescent="0.25">
      <c r="B14" s="76" t="s">
        <v>97</v>
      </c>
      <c r="D14" s="79">
        <f>D11</f>
        <v>45900</v>
      </c>
      <c r="E14" s="79">
        <f>E11</f>
        <v>26933</v>
      </c>
      <c r="F14" s="79">
        <f>Synthese!R7</f>
        <v>27780</v>
      </c>
      <c r="G14" s="78"/>
      <c r="H14" s="77">
        <f>E14</f>
        <v>26933</v>
      </c>
      <c r="I14" s="77">
        <f>Synthese!S7/2</f>
        <v>7305</v>
      </c>
      <c r="J14" s="78"/>
      <c r="K14" s="77">
        <f>H14</f>
        <v>26933</v>
      </c>
      <c r="L14" s="77">
        <f>I14</f>
        <v>7305</v>
      </c>
      <c r="M14" s="78"/>
      <c r="N14" s="82">
        <f>D14</f>
        <v>45900</v>
      </c>
      <c r="O14" s="82">
        <f>E14+H14+K14</f>
        <v>80799</v>
      </c>
      <c r="P14" s="82">
        <f>F14+I14+L14</f>
        <v>42390</v>
      </c>
    </row>
    <row r="15" spans="2:16" x14ac:dyDescent="0.25">
      <c r="D15" s="80"/>
      <c r="E15" s="80"/>
      <c r="F15" s="80"/>
      <c r="G15" s="78"/>
      <c r="H15" s="78"/>
      <c r="I15" s="78"/>
      <c r="J15" s="78"/>
      <c r="K15" s="78"/>
      <c r="L15" s="78"/>
      <c r="M15" s="78"/>
      <c r="N15" s="83"/>
      <c r="O15" s="83"/>
      <c r="P15" s="83"/>
    </row>
    <row r="16" spans="2:16" x14ac:dyDescent="0.25">
      <c r="B16" s="75" t="s">
        <v>19</v>
      </c>
      <c r="D16" s="80"/>
      <c r="E16" s="80"/>
      <c r="F16" s="80"/>
      <c r="G16" s="78"/>
      <c r="H16" s="78"/>
      <c r="I16" s="78"/>
      <c r="J16" s="78"/>
      <c r="K16" s="78"/>
      <c r="L16" s="78"/>
      <c r="M16" s="78"/>
      <c r="N16" s="83"/>
      <c r="O16" s="83"/>
      <c r="P16" s="83"/>
    </row>
    <row r="17" spans="2:16" ht="143.25" customHeight="1" x14ac:dyDescent="0.25">
      <c r="B17" s="76" t="s">
        <v>98</v>
      </c>
      <c r="D17" s="79">
        <f>D14</f>
        <v>45900</v>
      </c>
      <c r="E17" s="79">
        <f>E14</f>
        <v>26933</v>
      </c>
      <c r="F17" s="79">
        <f>Synthese!R8</f>
        <v>28980</v>
      </c>
      <c r="G17" s="78"/>
      <c r="H17" s="77">
        <f>E17</f>
        <v>26933</v>
      </c>
      <c r="I17" s="77">
        <f>Synthese!S8/2</f>
        <v>7305</v>
      </c>
      <c r="J17" s="78"/>
      <c r="K17" s="77">
        <f>H17</f>
        <v>26933</v>
      </c>
      <c r="L17" s="77">
        <f>I17</f>
        <v>7305</v>
      </c>
      <c r="M17" s="78"/>
      <c r="N17" s="82">
        <f>D17</f>
        <v>45900</v>
      </c>
      <c r="O17" s="82">
        <f>E17+H17+K17</f>
        <v>80799</v>
      </c>
      <c r="P17" s="82">
        <f>F17+I17+L17</f>
        <v>43590</v>
      </c>
    </row>
    <row r="18" spans="2:16" x14ac:dyDescent="0.25">
      <c r="D18" s="80"/>
      <c r="E18" s="80"/>
      <c r="F18" s="80"/>
      <c r="G18" s="78"/>
      <c r="H18" s="78"/>
      <c r="I18" s="78"/>
      <c r="J18" s="78"/>
      <c r="K18" s="78"/>
      <c r="L18" s="78"/>
      <c r="M18" s="78"/>
      <c r="N18" s="83"/>
      <c r="O18" s="83"/>
      <c r="P18" s="83"/>
    </row>
    <row r="19" spans="2:16" x14ac:dyDescent="0.25">
      <c r="B19" s="75" t="s">
        <v>89</v>
      </c>
      <c r="D19" s="80"/>
      <c r="E19" s="80"/>
      <c r="F19" s="80"/>
      <c r="G19" s="78"/>
      <c r="H19" s="78"/>
      <c r="I19" s="78"/>
      <c r="J19" s="78"/>
      <c r="K19" s="78"/>
      <c r="L19" s="78"/>
      <c r="M19" s="78"/>
      <c r="N19" s="83"/>
      <c r="O19" s="83"/>
      <c r="P19" s="83"/>
    </row>
    <row r="20" spans="2:16" ht="147" customHeight="1" x14ac:dyDescent="0.25">
      <c r="B20" s="76" t="s">
        <v>99</v>
      </c>
      <c r="D20" s="79">
        <f>D17</f>
        <v>45900</v>
      </c>
      <c r="E20" s="79">
        <f>E17</f>
        <v>26933</v>
      </c>
      <c r="F20" s="79">
        <f>Synthese!R9</f>
        <v>34980</v>
      </c>
      <c r="G20" s="78"/>
      <c r="H20" s="77">
        <f>E20</f>
        <v>26933</v>
      </c>
      <c r="I20" s="77">
        <f>Synthese!S9/2</f>
        <v>7305</v>
      </c>
      <c r="J20" s="78"/>
      <c r="K20" s="77">
        <f>H20</f>
        <v>26933</v>
      </c>
      <c r="L20" s="77">
        <f>I20</f>
        <v>7305</v>
      </c>
      <c r="M20" s="78"/>
      <c r="N20" s="82">
        <f>D20</f>
        <v>45900</v>
      </c>
      <c r="O20" s="82">
        <f>E20+H20+K20</f>
        <v>80799</v>
      </c>
      <c r="P20" s="82">
        <f>F20+I20+L20</f>
        <v>49590</v>
      </c>
    </row>
  </sheetData>
  <mergeCells count="5">
    <mergeCell ref="D4:F4"/>
    <mergeCell ref="H4:I4"/>
    <mergeCell ref="K4:L4"/>
    <mergeCell ref="N4:P4"/>
    <mergeCell ref="B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62"/>
  <sheetViews>
    <sheetView showGridLines="0" workbookViewId="0">
      <selection activeCell="K8" sqref="K8"/>
    </sheetView>
  </sheetViews>
  <sheetFormatPr baseColWidth="10" defaultRowHeight="15" x14ac:dyDescent="0.25"/>
  <cols>
    <col min="1" max="1" width="2.28515625" customWidth="1"/>
    <col min="2" max="2" width="61.140625" style="2" customWidth="1"/>
    <col min="3" max="3" width="2.42578125" customWidth="1"/>
    <col min="4" max="4" width="14.140625" customWidth="1"/>
    <col min="5" max="5" width="21" customWidth="1"/>
    <col min="6" max="6" width="25.7109375" customWidth="1"/>
    <col min="7" max="7" width="2.85546875" customWidth="1"/>
    <col min="8" max="8" width="10.140625" customWidth="1"/>
    <col min="9" max="9" width="10.140625" style="8" customWidth="1"/>
    <col min="10" max="12" width="10.140625" customWidth="1"/>
    <col min="13" max="13" width="3.140625" customWidth="1"/>
  </cols>
  <sheetData>
    <row r="2" spans="2:12" s="4" customFormat="1" ht="47.25" x14ac:dyDescent="0.25">
      <c r="B2" s="3"/>
      <c r="D2" s="25" t="s">
        <v>54</v>
      </c>
      <c r="E2" s="25" t="s">
        <v>55</v>
      </c>
      <c r="F2" s="25" t="s">
        <v>56</v>
      </c>
      <c r="G2"/>
      <c r="H2" s="25" t="s">
        <v>21</v>
      </c>
      <c r="I2" s="25" t="s">
        <v>16</v>
      </c>
      <c r="J2" s="25" t="s">
        <v>17</v>
      </c>
      <c r="K2" s="25" t="s">
        <v>18</v>
      </c>
      <c r="L2" s="25" t="s">
        <v>19</v>
      </c>
    </row>
    <row r="4" spans="2:12" ht="15.75" x14ac:dyDescent="0.25">
      <c r="B4" s="42" t="s">
        <v>0</v>
      </c>
    </row>
    <row r="5" spans="2:12" x14ac:dyDescent="0.25">
      <c r="B5" s="38"/>
    </row>
    <row r="6" spans="2:12" x14ac:dyDescent="0.25">
      <c r="B6" s="37" t="s">
        <v>1</v>
      </c>
      <c r="D6" s="6"/>
      <c r="E6" s="6"/>
      <c r="F6" s="6"/>
      <c r="H6" s="6"/>
      <c r="I6" s="9"/>
      <c r="J6" s="6"/>
      <c r="K6" s="6"/>
      <c r="L6" s="6"/>
    </row>
    <row r="7" spans="2:12" ht="30" x14ac:dyDescent="0.25">
      <c r="B7" s="40" t="s">
        <v>74</v>
      </c>
      <c r="D7" s="50" t="s">
        <v>77</v>
      </c>
      <c r="E7" s="54">
        <v>1</v>
      </c>
      <c r="F7" s="16" t="s">
        <v>85</v>
      </c>
      <c r="H7" s="50" t="s">
        <v>20</v>
      </c>
      <c r="I7" s="10" t="s">
        <v>20</v>
      </c>
      <c r="J7" s="10"/>
      <c r="K7" s="10"/>
      <c r="L7" s="16"/>
    </row>
    <row r="8" spans="2:12" ht="30" x14ac:dyDescent="0.25">
      <c r="B8" s="40" t="s">
        <v>76</v>
      </c>
      <c r="D8" s="53" t="s">
        <v>78</v>
      </c>
      <c r="E8" s="55">
        <v>1</v>
      </c>
      <c r="F8" s="17" t="s">
        <v>85</v>
      </c>
      <c r="H8" s="53" t="s">
        <v>20</v>
      </c>
      <c r="I8" s="11" t="s">
        <v>20</v>
      </c>
      <c r="J8" s="11" t="s">
        <v>20</v>
      </c>
      <c r="K8" s="11" t="s">
        <v>20</v>
      </c>
      <c r="L8" s="17" t="s">
        <v>20</v>
      </c>
    </row>
    <row r="9" spans="2:12" ht="45" x14ac:dyDescent="0.25">
      <c r="B9" s="40" t="s">
        <v>75</v>
      </c>
      <c r="D9" s="51" t="s">
        <v>77</v>
      </c>
      <c r="E9" s="56">
        <v>3</v>
      </c>
      <c r="F9" s="18" t="s">
        <v>85</v>
      </c>
      <c r="H9" s="51" t="s">
        <v>20</v>
      </c>
      <c r="I9" s="12" t="s">
        <v>20</v>
      </c>
      <c r="J9" s="12"/>
      <c r="K9" s="12"/>
      <c r="L9" s="18"/>
    </row>
    <row r="10" spans="2:12" x14ac:dyDescent="0.25">
      <c r="B10" s="38"/>
      <c r="D10" s="13"/>
      <c r="E10" s="57"/>
      <c r="F10" s="2"/>
      <c r="H10" s="13"/>
      <c r="I10" s="13"/>
      <c r="J10" s="13"/>
      <c r="K10" s="19"/>
      <c r="L10" s="8"/>
    </row>
    <row r="11" spans="2:12" x14ac:dyDescent="0.25">
      <c r="B11" s="37" t="s">
        <v>2</v>
      </c>
      <c r="D11" s="9"/>
      <c r="E11" s="58"/>
      <c r="F11" s="6"/>
      <c r="H11" s="9"/>
      <c r="I11" s="9"/>
      <c r="J11" s="9"/>
      <c r="K11" s="20"/>
      <c r="L11" s="8"/>
    </row>
    <row r="12" spans="2:12" ht="30" x14ac:dyDescent="0.25">
      <c r="B12" s="40" t="s">
        <v>81</v>
      </c>
      <c r="D12" s="50" t="s">
        <v>77</v>
      </c>
      <c r="E12" s="54">
        <v>1</v>
      </c>
      <c r="F12" s="16" t="s">
        <v>85</v>
      </c>
      <c r="H12" s="50" t="s">
        <v>20</v>
      </c>
      <c r="I12" s="10" t="s">
        <v>20</v>
      </c>
      <c r="J12" s="10"/>
      <c r="K12" s="10"/>
      <c r="L12" s="16"/>
    </row>
    <row r="13" spans="2:12" ht="45" x14ac:dyDescent="0.25">
      <c r="B13" s="40" t="s">
        <v>80</v>
      </c>
      <c r="D13" s="51" t="s">
        <v>77</v>
      </c>
      <c r="E13" s="56">
        <v>1</v>
      </c>
      <c r="F13" s="18" t="s">
        <v>85</v>
      </c>
      <c r="H13" s="51" t="s">
        <v>20</v>
      </c>
      <c r="I13" s="12" t="s">
        <v>20</v>
      </c>
      <c r="J13" s="12"/>
      <c r="K13" s="12"/>
      <c r="L13" s="18"/>
    </row>
    <row r="14" spans="2:12" x14ac:dyDescent="0.25">
      <c r="B14" s="38"/>
      <c r="D14" s="13"/>
      <c r="E14" s="57"/>
      <c r="F14" s="2"/>
      <c r="H14" s="13"/>
      <c r="I14" s="13"/>
      <c r="J14" s="13"/>
      <c r="K14" s="19"/>
      <c r="L14" s="8"/>
    </row>
    <row r="15" spans="2:12" ht="15.75" x14ac:dyDescent="0.25">
      <c r="B15" s="42" t="s">
        <v>3</v>
      </c>
      <c r="D15" s="14"/>
      <c r="E15" s="59"/>
      <c r="F15" s="5"/>
      <c r="H15" s="14"/>
      <c r="I15" s="14"/>
      <c r="J15" s="14"/>
      <c r="K15" s="21"/>
      <c r="L15" s="8"/>
    </row>
    <row r="16" spans="2:12" x14ac:dyDescent="0.25">
      <c r="B16" s="38"/>
      <c r="D16" s="13"/>
      <c r="E16" s="57"/>
      <c r="F16" s="2"/>
      <c r="H16" s="13"/>
      <c r="I16" s="13"/>
      <c r="J16" s="13"/>
      <c r="K16" s="19"/>
      <c r="L16" s="8"/>
    </row>
    <row r="17" spans="2:12" x14ac:dyDescent="0.25">
      <c r="B17" s="37" t="s">
        <v>4</v>
      </c>
      <c r="D17" s="9"/>
      <c r="E17" s="58"/>
      <c r="F17" s="6"/>
      <c r="H17" s="9"/>
      <c r="I17" s="9"/>
      <c r="J17" s="9"/>
      <c r="K17" s="20"/>
      <c r="L17" s="8"/>
    </row>
    <row r="18" spans="2:12" ht="30" x14ac:dyDescent="0.25">
      <c r="B18" s="40" t="s">
        <v>82</v>
      </c>
      <c r="D18" s="50" t="s">
        <v>77</v>
      </c>
      <c r="E18" s="54">
        <v>1</v>
      </c>
      <c r="F18" s="16" t="s">
        <v>85</v>
      </c>
      <c r="H18" s="50" t="s">
        <v>20</v>
      </c>
      <c r="I18" s="10" t="s">
        <v>20</v>
      </c>
      <c r="J18" s="10"/>
      <c r="K18" s="10"/>
      <c r="L18" s="16"/>
    </row>
    <row r="19" spans="2:12" ht="30" x14ac:dyDescent="0.25">
      <c r="B19" s="40" t="s">
        <v>79</v>
      </c>
      <c r="D19" s="51" t="s">
        <v>77</v>
      </c>
      <c r="E19" s="56">
        <v>1</v>
      </c>
      <c r="F19" s="18" t="s">
        <v>85</v>
      </c>
      <c r="H19" s="51" t="s">
        <v>20</v>
      </c>
      <c r="I19" s="12" t="s">
        <v>20</v>
      </c>
      <c r="J19" s="12"/>
      <c r="K19" s="12"/>
      <c r="L19" s="18"/>
    </row>
    <row r="20" spans="2:12" x14ac:dyDescent="0.25">
      <c r="B20" s="38"/>
      <c r="D20" s="13"/>
      <c r="E20" s="57"/>
      <c r="F20" s="2"/>
      <c r="H20" s="13"/>
      <c r="I20" s="13"/>
      <c r="J20" s="13"/>
      <c r="K20" s="19"/>
      <c r="L20" s="8"/>
    </row>
    <row r="21" spans="2:12" x14ac:dyDescent="0.25">
      <c r="B21" s="37" t="s">
        <v>5</v>
      </c>
      <c r="D21" s="8"/>
      <c r="E21" s="60"/>
      <c r="H21" s="8"/>
      <c r="J21" s="8"/>
      <c r="K21" s="22"/>
      <c r="L21" s="8"/>
    </row>
    <row r="22" spans="2:12" ht="30" x14ac:dyDescent="0.25">
      <c r="B22" s="40" t="s">
        <v>73</v>
      </c>
      <c r="D22" s="52" t="s">
        <v>78</v>
      </c>
      <c r="E22" s="61">
        <v>3</v>
      </c>
      <c r="F22" s="23" t="s">
        <v>85</v>
      </c>
      <c r="H22" s="52" t="s">
        <v>20</v>
      </c>
      <c r="I22" s="15" t="s">
        <v>20</v>
      </c>
      <c r="J22" s="15"/>
      <c r="K22" s="15"/>
      <c r="L22" s="23"/>
    </row>
    <row r="23" spans="2:12" x14ac:dyDescent="0.25">
      <c r="B23" s="38"/>
      <c r="D23" s="13"/>
      <c r="E23" s="57"/>
      <c r="F23" s="2"/>
      <c r="H23" s="13"/>
      <c r="I23" s="13"/>
      <c r="J23" s="13"/>
      <c r="K23" s="19"/>
      <c r="L23" s="8"/>
    </row>
    <row r="24" spans="2:12" x14ac:dyDescent="0.25">
      <c r="B24" s="37" t="s">
        <v>6</v>
      </c>
      <c r="D24" s="9"/>
      <c r="E24" s="58"/>
      <c r="F24" s="6"/>
      <c r="H24" s="9"/>
      <c r="I24" s="9"/>
      <c r="J24" s="9"/>
      <c r="K24" s="20"/>
      <c r="L24" s="8"/>
    </row>
    <row r="25" spans="2:12" ht="45" x14ac:dyDescent="0.25">
      <c r="B25" s="40" t="s">
        <v>71</v>
      </c>
      <c r="D25" s="50" t="s">
        <v>77</v>
      </c>
      <c r="E25" s="54">
        <v>1</v>
      </c>
      <c r="F25" s="16" t="s">
        <v>85</v>
      </c>
      <c r="H25" s="50" t="s">
        <v>20</v>
      </c>
      <c r="I25" s="10" t="s">
        <v>20</v>
      </c>
      <c r="J25" s="10"/>
      <c r="K25" s="10"/>
      <c r="L25" s="16"/>
    </row>
    <row r="26" spans="2:12" ht="60" x14ac:dyDescent="0.25">
      <c r="B26" s="40" t="s">
        <v>72</v>
      </c>
      <c r="D26" s="51" t="s">
        <v>77</v>
      </c>
      <c r="E26" s="56">
        <v>0.5</v>
      </c>
      <c r="F26" s="18" t="s">
        <v>85</v>
      </c>
      <c r="H26" s="51" t="s">
        <v>20</v>
      </c>
      <c r="I26" s="12" t="s">
        <v>20</v>
      </c>
      <c r="J26" s="12"/>
      <c r="K26" s="12"/>
      <c r="L26" s="18"/>
    </row>
    <row r="27" spans="2:12" x14ac:dyDescent="0.25">
      <c r="B27" s="38"/>
      <c r="D27" s="13"/>
      <c r="E27" s="57"/>
      <c r="F27" s="2"/>
      <c r="H27" s="13"/>
      <c r="I27" s="13"/>
      <c r="J27" s="13"/>
      <c r="K27" s="19"/>
      <c r="L27" s="8"/>
    </row>
    <row r="28" spans="2:12" ht="15.75" x14ac:dyDescent="0.25">
      <c r="B28" s="42" t="s">
        <v>7</v>
      </c>
      <c r="D28" s="14"/>
      <c r="E28" s="59"/>
      <c r="F28" s="5"/>
      <c r="H28" s="14"/>
      <c r="I28" s="14"/>
      <c r="J28" s="14"/>
      <c r="K28" s="21"/>
      <c r="L28" s="8"/>
    </row>
    <row r="29" spans="2:12" x14ac:dyDescent="0.25">
      <c r="B29" s="38"/>
      <c r="D29" s="13"/>
      <c r="E29" s="57"/>
      <c r="F29" s="2"/>
      <c r="H29" s="13"/>
      <c r="I29" s="13"/>
      <c r="J29" s="13"/>
      <c r="K29" s="19"/>
      <c r="L29" s="8"/>
    </row>
    <row r="30" spans="2:12" x14ac:dyDescent="0.25">
      <c r="B30" s="37" t="s">
        <v>8</v>
      </c>
      <c r="D30" s="9"/>
      <c r="E30" s="58"/>
      <c r="F30" s="6"/>
      <c r="H30" s="9"/>
      <c r="I30" s="9"/>
      <c r="J30" s="9"/>
      <c r="K30" s="20"/>
      <c r="L30" s="8"/>
    </row>
    <row r="31" spans="2:12" ht="30" x14ac:dyDescent="0.25">
      <c r="B31" s="40" t="s">
        <v>63</v>
      </c>
      <c r="D31" s="50" t="s">
        <v>77</v>
      </c>
      <c r="E31" s="54">
        <v>2</v>
      </c>
      <c r="F31" s="16" t="s">
        <v>85</v>
      </c>
      <c r="H31" s="50" t="s">
        <v>20</v>
      </c>
      <c r="I31" s="10" t="s">
        <v>20</v>
      </c>
      <c r="J31" s="10" t="s">
        <v>20</v>
      </c>
      <c r="K31" s="10" t="s">
        <v>20</v>
      </c>
      <c r="L31" s="16" t="s">
        <v>20</v>
      </c>
    </row>
    <row r="32" spans="2:12" ht="45" x14ac:dyDescent="0.25">
      <c r="B32" s="40" t="s">
        <v>65</v>
      </c>
      <c r="D32" s="53" t="s">
        <v>77</v>
      </c>
      <c r="E32" s="55">
        <v>1</v>
      </c>
      <c r="F32" s="17" t="s">
        <v>85</v>
      </c>
      <c r="H32" s="53" t="s">
        <v>20</v>
      </c>
      <c r="I32" s="11" t="s">
        <v>20</v>
      </c>
      <c r="J32" s="11" t="s">
        <v>20</v>
      </c>
      <c r="K32" s="11" t="s">
        <v>20</v>
      </c>
      <c r="L32" s="17" t="s">
        <v>20</v>
      </c>
    </row>
    <row r="33" spans="2:12" ht="30" x14ac:dyDescent="0.25">
      <c r="B33" s="40" t="s">
        <v>64</v>
      </c>
      <c r="D33" s="51" t="s">
        <v>78</v>
      </c>
      <c r="E33" s="56">
        <v>3</v>
      </c>
      <c r="F33" s="18" t="s">
        <v>85</v>
      </c>
      <c r="H33" s="51" t="s">
        <v>20</v>
      </c>
      <c r="I33" s="12" t="s">
        <v>20</v>
      </c>
      <c r="J33" s="12" t="s">
        <v>20</v>
      </c>
      <c r="K33" s="12" t="s">
        <v>20</v>
      </c>
      <c r="L33" s="18" t="s">
        <v>20</v>
      </c>
    </row>
    <row r="34" spans="2:12" x14ac:dyDescent="0.25">
      <c r="B34" s="38"/>
      <c r="D34" s="13"/>
      <c r="E34" s="57"/>
      <c r="F34" s="2"/>
      <c r="H34" s="13"/>
      <c r="I34" s="13"/>
      <c r="J34" s="13"/>
      <c r="K34" s="19"/>
      <c r="L34" s="8"/>
    </row>
    <row r="35" spans="2:12" x14ac:dyDescent="0.25">
      <c r="B35" s="37" t="s">
        <v>9</v>
      </c>
      <c r="D35" s="9"/>
      <c r="E35" s="58"/>
      <c r="F35" s="6"/>
      <c r="H35" s="9"/>
      <c r="I35" s="9"/>
      <c r="J35" s="9"/>
      <c r="K35" s="20"/>
      <c r="L35" s="8"/>
    </row>
    <row r="36" spans="2:12" ht="60" x14ac:dyDescent="0.25">
      <c r="B36" s="40" t="s">
        <v>57</v>
      </c>
      <c r="D36" s="50" t="s">
        <v>77</v>
      </c>
      <c r="E36" s="54">
        <v>5</v>
      </c>
      <c r="F36" s="16" t="s">
        <v>85</v>
      </c>
      <c r="H36" s="50" t="s">
        <v>20</v>
      </c>
      <c r="I36" s="10"/>
      <c r="J36" s="10"/>
      <c r="K36" s="10"/>
      <c r="L36" s="16"/>
    </row>
    <row r="37" spans="2:12" ht="75" x14ac:dyDescent="0.25">
      <c r="B37" s="40" t="s">
        <v>58</v>
      </c>
      <c r="D37" s="53" t="s">
        <v>78</v>
      </c>
      <c r="E37" s="55">
        <v>7</v>
      </c>
      <c r="F37" s="17" t="s">
        <v>85</v>
      </c>
      <c r="H37" s="53" t="s">
        <v>20</v>
      </c>
      <c r="I37" s="11" t="s">
        <v>20</v>
      </c>
      <c r="J37" s="11" t="s">
        <v>20</v>
      </c>
      <c r="K37" s="11" t="s">
        <v>20</v>
      </c>
      <c r="L37" s="17" t="s">
        <v>20</v>
      </c>
    </row>
    <row r="38" spans="2:12" ht="45" x14ac:dyDescent="0.25">
      <c r="B38" s="40" t="s">
        <v>59</v>
      </c>
      <c r="D38" s="51" t="s">
        <v>77</v>
      </c>
      <c r="E38" s="56">
        <v>3</v>
      </c>
      <c r="F38" s="18" t="s">
        <v>85</v>
      </c>
      <c r="H38" s="51" t="s">
        <v>20</v>
      </c>
      <c r="I38" s="12" t="s">
        <v>20</v>
      </c>
      <c r="J38" s="12" t="s">
        <v>20</v>
      </c>
      <c r="K38" s="12" t="s">
        <v>20</v>
      </c>
      <c r="L38" s="18" t="s">
        <v>20</v>
      </c>
    </row>
    <row r="39" spans="2:12" x14ac:dyDescent="0.25">
      <c r="B39" s="38"/>
      <c r="D39" s="13"/>
      <c r="E39" s="57"/>
      <c r="F39" s="2"/>
      <c r="H39" s="13"/>
      <c r="I39" s="13"/>
      <c r="J39" s="13"/>
      <c r="K39" s="19"/>
      <c r="L39" s="8"/>
    </row>
    <row r="40" spans="2:12" x14ac:dyDescent="0.25">
      <c r="B40" s="37" t="s">
        <v>10</v>
      </c>
      <c r="D40" s="9"/>
      <c r="E40" s="58"/>
      <c r="F40" s="6"/>
      <c r="H40" s="9"/>
      <c r="I40" s="9"/>
      <c r="J40" s="9"/>
      <c r="K40" s="20"/>
      <c r="L40" s="8"/>
    </row>
    <row r="41" spans="2:12" ht="30" x14ac:dyDescent="0.25">
      <c r="B41" s="40" t="s">
        <v>62</v>
      </c>
      <c r="D41" s="50" t="s">
        <v>78</v>
      </c>
      <c r="E41" s="54">
        <v>1.5</v>
      </c>
      <c r="F41" s="16" t="s">
        <v>85</v>
      </c>
      <c r="H41" s="50" t="s">
        <v>20</v>
      </c>
      <c r="I41" s="10" t="s">
        <v>20</v>
      </c>
      <c r="J41" s="10" t="s">
        <v>20</v>
      </c>
      <c r="K41" s="10" t="s">
        <v>20</v>
      </c>
      <c r="L41" s="16" t="s">
        <v>20</v>
      </c>
    </row>
    <row r="42" spans="2:12" ht="30" x14ac:dyDescent="0.25">
      <c r="B42" s="40" t="s">
        <v>61</v>
      </c>
      <c r="D42" s="53" t="s">
        <v>77</v>
      </c>
      <c r="E42" s="55">
        <v>5</v>
      </c>
      <c r="F42" s="17" t="s">
        <v>85</v>
      </c>
      <c r="H42" s="53" t="s">
        <v>20</v>
      </c>
      <c r="I42" s="11" t="s">
        <v>20</v>
      </c>
      <c r="J42" s="11" t="s">
        <v>20</v>
      </c>
      <c r="K42" s="11" t="s">
        <v>20</v>
      </c>
      <c r="L42" s="17" t="s">
        <v>20</v>
      </c>
    </row>
    <row r="43" spans="2:12" ht="45" x14ac:dyDescent="0.25">
      <c r="B43" s="40" t="s">
        <v>60</v>
      </c>
      <c r="D43" s="51" t="s">
        <v>78</v>
      </c>
      <c r="E43" s="56">
        <v>2</v>
      </c>
      <c r="F43" s="18" t="s">
        <v>85</v>
      </c>
      <c r="H43" s="51" t="s">
        <v>20</v>
      </c>
      <c r="I43" s="12" t="s">
        <v>20</v>
      </c>
      <c r="J43" s="12" t="s">
        <v>20</v>
      </c>
      <c r="K43" s="12" t="s">
        <v>20</v>
      </c>
      <c r="L43" s="18" t="s">
        <v>20</v>
      </c>
    </row>
    <row r="44" spans="2:12" x14ac:dyDescent="0.25">
      <c r="B44" s="38"/>
      <c r="D44" s="13"/>
      <c r="E44" s="57"/>
      <c r="F44" s="2"/>
      <c r="H44" s="13"/>
      <c r="I44" s="13"/>
      <c r="J44" s="13"/>
      <c r="K44" s="19"/>
      <c r="L44" s="8"/>
    </row>
    <row r="45" spans="2:12" x14ac:dyDescent="0.25">
      <c r="B45" s="37" t="s">
        <v>11</v>
      </c>
      <c r="D45" s="9"/>
      <c r="E45" s="58"/>
      <c r="F45" s="6"/>
      <c r="H45" s="9"/>
      <c r="I45" s="9"/>
      <c r="J45" s="9"/>
      <c r="K45" s="20"/>
      <c r="L45" s="8"/>
    </row>
    <row r="46" spans="2:12" ht="30" x14ac:dyDescent="0.25">
      <c r="B46" s="40" t="s">
        <v>83</v>
      </c>
      <c r="D46" s="50" t="s">
        <v>78</v>
      </c>
      <c r="E46" s="54">
        <v>0.5</v>
      </c>
      <c r="F46" s="16" t="s">
        <v>85</v>
      </c>
      <c r="H46" s="50" t="s">
        <v>20</v>
      </c>
      <c r="I46" s="10" t="s">
        <v>20</v>
      </c>
      <c r="J46" s="10"/>
      <c r="K46" s="10"/>
      <c r="L46" s="16"/>
    </row>
    <row r="47" spans="2:12" ht="30" x14ac:dyDescent="0.25">
      <c r="B47" s="40" t="s">
        <v>84</v>
      </c>
      <c r="D47" s="51" t="s">
        <v>78</v>
      </c>
      <c r="E47" s="56">
        <v>0.5</v>
      </c>
      <c r="F47" s="18" t="s">
        <v>85</v>
      </c>
      <c r="H47" s="51" t="s">
        <v>20</v>
      </c>
      <c r="I47" s="12" t="s">
        <v>20</v>
      </c>
      <c r="J47" s="12"/>
      <c r="K47" s="12"/>
      <c r="L47" s="18"/>
    </row>
    <row r="48" spans="2:12" x14ac:dyDescent="0.25">
      <c r="B48" s="38"/>
      <c r="D48" s="13"/>
      <c r="E48" s="57"/>
      <c r="F48" s="2"/>
      <c r="H48" s="13"/>
      <c r="I48" s="13"/>
      <c r="J48" s="13"/>
      <c r="K48" s="19"/>
      <c r="L48" s="8"/>
    </row>
    <row r="49" spans="2:12" x14ac:dyDescent="0.25">
      <c r="B49" s="37" t="s">
        <v>12</v>
      </c>
      <c r="D49" s="9"/>
      <c r="E49" s="58"/>
      <c r="F49" s="6"/>
      <c r="H49" s="9"/>
      <c r="I49" s="9"/>
      <c r="J49" s="9"/>
      <c r="K49" s="20"/>
      <c r="L49" s="8"/>
    </row>
    <row r="50" spans="2:12" ht="30" x14ac:dyDescent="0.25">
      <c r="B50" s="40" t="s">
        <v>70</v>
      </c>
      <c r="D50" s="50" t="s">
        <v>78</v>
      </c>
      <c r="E50" s="54">
        <v>1</v>
      </c>
      <c r="F50" s="16" t="s">
        <v>85</v>
      </c>
      <c r="H50" s="50" t="s">
        <v>20</v>
      </c>
      <c r="I50" s="10" t="s">
        <v>20</v>
      </c>
      <c r="J50" s="10" t="s">
        <v>20</v>
      </c>
      <c r="K50" s="10" t="s">
        <v>20</v>
      </c>
      <c r="L50" s="16" t="s">
        <v>20</v>
      </c>
    </row>
    <row r="51" spans="2:12" x14ac:dyDescent="0.25">
      <c r="B51" s="40" t="s">
        <v>66</v>
      </c>
      <c r="D51" s="53" t="s">
        <v>78</v>
      </c>
      <c r="E51" s="55">
        <v>2</v>
      </c>
      <c r="F51" s="17" t="s">
        <v>85</v>
      </c>
      <c r="H51" s="53" t="s">
        <v>20</v>
      </c>
      <c r="I51" s="11" t="s">
        <v>20</v>
      </c>
      <c r="J51" s="11" t="s">
        <v>20</v>
      </c>
      <c r="K51" s="11" t="s">
        <v>20</v>
      </c>
      <c r="L51" s="17" t="s">
        <v>20</v>
      </c>
    </row>
    <row r="52" spans="2:12" ht="30" x14ac:dyDescent="0.25">
      <c r="B52" s="40" t="s">
        <v>67</v>
      </c>
      <c r="D52" s="51" t="s">
        <v>78</v>
      </c>
      <c r="E52" s="56">
        <v>1</v>
      </c>
      <c r="F52" s="18" t="s">
        <v>85</v>
      </c>
      <c r="H52" s="51" t="s">
        <v>20</v>
      </c>
      <c r="I52" s="12" t="s">
        <v>20</v>
      </c>
      <c r="J52" s="12" t="s">
        <v>20</v>
      </c>
      <c r="K52" s="12" t="s">
        <v>20</v>
      </c>
      <c r="L52" s="18" t="s">
        <v>20</v>
      </c>
    </row>
    <row r="53" spans="2:12" x14ac:dyDescent="0.25">
      <c r="B53" s="38"/>
      <c r="D53" s="13"/>
      <c r="E53" s="57"/>
      <c r="F53" s="2"/>
      <c r="H53" s="13"/>
      <c r="I53" s="13"/>
      <c r="J53" s="13"/>
      <c r="K53" s="19"/>
      <c r="L53" s="8"/>
    </row>
    <row r="54" spans="2:12" ht="15.75" x14ac:dyDescent="0.25">
      <c r="B54" s="42" t="s">
        <v>13</v>
      </c>
      <c r="D54" s="14"/>
      <c r="E54" s="59"/>
      <c r="F54" s="5"/>
      <c r="H54" s="14"/>
      <c r="I54" s="14"/>
      <c r="J54" s="14"/>
      <c r="K54" s="21"/>
      <c r="L54" s="8"/>
    </row>
    <row r="55" spans="2:12" x14ac:dyDescent="0.25">
      <c r="B55" s="38"/>
      <c r="D55" s="13"/>
      <c r="E55" s="57"/>
      <c r="F55" s="2"/>
      <c r="H55" s="13"/>
      <c r="I55" s="13"/>
      <c r="J55" s="13"/>
      <c r="K55" s="19"/>
      <c r="L55" s="8"/>
    </row>
    <row r="56" spans="2:12" x14ac:dyDescent="0.25">
      <c r="B56" s="37" t="s">
        <v>14</v>
      </c>
      <c r="D56" s="9"/>
      <c r="E56" s="58"/>
      <c r="F56" s="6"/>
      <c r="H56" s="9"/>
      <c r="I56" s="9"/>
      <c r="J56" s="9"/>
      <c r="K56" s="20"/>
      <c r="L56" s="8"/>
    </row>
    <row r="57" spans="2:12" ht="45" x14ac:dyDescent="0.25">
      <c r="B57" s="40" t="s">
        <v>69</v>
      </c>
      <c r="D57" s="50" t="s">
        <v>77</v>
      </c>
      <c r="E57" s="54">
        <v>0.5</v>
      </c>
      <c r="F57" s="16" t="s">
        <v>85</v>
      </c>
      <c r="H57" s="50" t="s">
        <v>20</v>
      </c>
      <c r="I57" s="10" t="s">
        <v>20</v>
      </c>
      <c r="J57" s="10"/>
      <c r="K57" s="10"/>
      <c r="L57" s="16"/>
    </row>
    <row r="58" spans="2:12" ht="45" x14ac:dyDescent="0.25">
      <c r="B58" s="40" t="s">
        <v>68</v>
      </c>
      <c r="D58" s="51" t="s">
        <v>78</v>
      </c>
      <c r="E58" s="56">
        <v>3</v>
      </c>
      <c r="F58" s="18" t="s">
        <v>85</v>
      </c>
      <c r="H58" s="51" t="s">
        <v>20</v>
      </c>
      <c r="I58" s="12" t="s">
        <v>20</v>
      </c>
      <c r="J58" s="12"/>
      <c r="K58" s="12"/>
      <c r="L58" s="18"/>
    </row>
    <row r="61" spans="2:12" x14ac:dyDescent="0.25">
      <c r="D61">
        <f>COUNTIF($D$7:$D$58,"Forte")</f>
        <v>14</v>
      </c>
    </row>
    <row r="62" spans="2:12" x14ac:dyDescent="0.25">
      <c r="D62">
        <f>COUNTIF($D$7:$D$58,"Faible")</f>
        <v>12</v>
      </c>
    </row>
  </sheetData>
  <pageMargins left="0.7" right="0.7" top="0.75" bottom="0.75" header="0.3" footer="0.3"/>
  <pageSetup paperSize="9" scale="7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2"/>
  <sheetViews>
    <sheetView showGridLines="0" workbookViewId="0">
      <selection activeCell="K8" sqref="K8"/>
    </sheetView>
  </sheetViews>
  <sheetFormatPr baseColWidth="10" defaultRowHeight="15" x14ac:dyDescent="0.25"/>
  <cols>
    <col min="1" max="1" width="1.7109375" customWidth="1"/>
    <col min="2" max="2" width="61.140625" style="2" customWidth="1"/>
    <col min="3" max="3" width="5.85546875" customWidth="1"/>
    <col min="4" max="4" width="14.5703125" style="8" customWidth="1"/>
    <col min="5" max="5" width="25.7109375" style="8" bestFit="1" customWidth="1"/>
    <col min="6" max="6" width="25.7109375" customWidth="1"/>
    <col min="7" max="7" width="4.42578125" customWidth="1"/>
    <col min="8" max="8" width="13.140625" bestFit="1" customWidth="1"/>
    <col min="9" max="10" width="13.7109375" bestFit="1" customWidth="1"/>
    <col min="11" max="11" width="4.28515625" customWidth="1"/>
  </cols>
  <sheetData>
    <row r="2" spans="2:10" s="24" customFormat="1" ht="47.25" x14ac:dyDescent="0.25">
      <c r="B2" s="7"/>
      <c r="D2" s="25" t="s">
        <v>54</v>
      </c>
      <c r="E2" s="25" t="s">
        <v>55</v>
      </c>
      <c r="F2" s="25" t="s">
        <v>56</v>
      </c>
      <c r="G2" s="26"/>
      <c r="H2" s="27" t="s">
        <v>17</v>
      </c>
      <c r="I2" s="27" t="s">
        <v>18</v>
      </c>
      <c r="J2" s="27" t="s">
        <v>19</v>
      </c>
    </row>
    <row r="3" spans="2:10" s="4" customFormat="1" x14ac:dyDescent="0.25">
      <c r="B3" s="3"/>
      <c r="D3" s="8"/>
      <c r="E3" s="8"/>
    </row>
    <row r="4" spans="2:10" s="4" customFormat="1" ht="15.75" x14ac:dyDescent="0.25">
      <c r="B4" s="41" t="s">
        <v>31</v>
      </c>
      <c r="D4" s="8"/>
      <c r="E4" s="8"/>
    </row>
    <row r="5" spans="2:10" s="4" customFormat="1" x14ac:dyDescent="0.25">
      <c r="B5" s="3"/>
      <c r="D5" s="8"/>
      <c r="E5" s="8"/>
    </row>
    <row r="6" spans="2:10" s="4" customFormat="1" x14ac:dyDescent="0.25">
      <c r="B6" s="37" t="s">
        <v>32</v>
      </c>
      <c r="D6" s="8"/>
      <c r="E6" s="8"/>
    </row>
    <row r="7" spans="2:10" s="4" customFormat="1" x14ac:dyDescent="0.25">
      <c r="B7" s="38" t="s">
        <v>33</v>
      </c>
      <c r="D7" s="44" t="s">
        <v>77</v>
      </c>
      <c r="E7" s="64">
        <v>1</v>
      </c>
      <c r="F7" s="30" t="s">
        <v>86</v>
      </c>
      <c r="H7" s="28" t="s">
        <v>20</v>
      </c>
      <c r="I7" s="29" t="s">
        <v>20</v>
      </c>
      <c r="J7" s="30" t="s">
        <v>20</v>
      </c>
    </row>
    <row r="8" spans="2:10" s="4" customFormat="1" x14ac:dyDescent="0.25">
      <c r="B8" s="38" t="s">
        <v>34</v>
      </c>
      <c r="D8" s="47" t="s">
        <v>77</v>
      </c>
      <c r="E8" s="65">
        <v>1</v>
      </c>
      <c r="F8" s="33" t="s">
        <v>86</v>
      </c>
      <c r="H8" s="31" t="s">
        <v>20</v>
      </c>
      <c r="I8" s="32" t="s">
        <v>20</v>
      </c>
      <c r="J8" s="33" t="s">
        <v>20</v>
      </c>
    </row>
    <row r="9" spans="2:10" s="4" customFormat="1" x14ac:dyDescent="0.25">
      <c r="B9" s="38"/>
      <c r="D9" s="8"/>
      <c r="E9" s="60"/>
    </row>
    <row r="10" spans="2:10" s="4" customFormat="1" x14ac:dyDescent="0.25">
      <c r="B10" s="37" t="s">
        <v>0</v>
      </c>
      <c r="D10" s="8"/>
      <c r="E10" s="60"/>
    </row>
    <row r="11" spans="2:10" s="4" customFormat="1" x14ac:dyDescent="0.25">
      <c r="B11" s="38" t="s">
        <v>35</v>
      </c>
      <c r="D11" s="44" t="s">
        <v>77</v>
      </c>
      <c r="E11" s="64">
        <v>0.5</v>
      </c>
      <c r="F11" s="30" t="s">
        <v>86</v>
      </c>
      <c r="H11" s="28"/>
      <c r="I11" s="29"/>
      <c r="J11" s="30" t="s">
        <v>20</v>
      </c>
    </row>
    <row r="12" spans="2:10" s="4" customFormat="1" x14ac:dyDescent="0.25">
      <c r="B12" s="38" t="s">
        <v>36</v>
      </c>
      <c r="D12" s="47" t="s">
        <v>77</v>
      </c>
      <c r="E12" s="65">
        <v>0.5</v>
      </c>
      <c r="F12" s="33" t="s">
        <v>86</v>
      </c>
      <c r="H12" s="31"/>
      <c r="I12" s="32"/>
      <c r="J12" s="33" t="s">
        <v>20</v>
      </c>
    </row>
    <row r="13" spans="2:10" s="4" customFormat="1" x14ac:dyDescent="0.25">
      <c r="B13" s="38"/>
      <c r="D13" s="8"/>
      <c r="E13" s="60"/>
    </row>
    <row r="14" spans="2:10" s="4" customFormat="1" x14ac:dyDescent="0.25">
      <c r="B14" s="37" t="s">
        <v>37</v>
      </c>
      <c r="D14" s="8"/>
      <c r="E14" s="60"/>
    </row>
    <row r="15" spans="2:10" s="4" customFormat="1" x14ac:dyDescent="0.25">
      <c r="B15" s="38" t="s">
        <v>41</v>
      </c>
      <c r="D15" s="44" t="s">
        <v>77</v>
      </c>
      <c r="E15" s="64">
        <v>0.5</v>
      </c>
      <c r="F15" s="30" t="s">
        <v>86</v>
      </c>
      <c r="H15" s="28" t="s">
        <v>20</v>
      </c>
      <c r="I15" s="29" t="s">
        <v>20</v>
      </c>
      <c r="J15" s="30" t="s">
        <v>20</v>
      </c>
    </row>
    <row r="16" spans="2:10" s="4" customFormat="1" x14ac:dyDescent="0.25">
      <c r="B16" s="38" t="s">
        <v>38</v>
      </c>
      <c r="D16" s="62" t="s">
        <v>77</v>
      </c>
      <c r="E16" s="66">
        <v>2</v>
      </c>
      <c r="F16" s="36" t="s">
        <v>86</v>
      </c>
      <c r="H16" s="34" t="s">
        <v>20</v>
      </c>
      <c r="I16" s="35" t="s">
        <v>20</v>
      </c>
      <c r="J16" s="36" t="s">
        <v>20</v>
      </c>
    </row>
    <row r="17" spans="2:10" s="4" customFormat="1" x14ac:dyDescent="0.25">
      <c r="B17" s="38" t="s">
        <v>39</v>
      </c>
      <c r="D17" s="62" t="s">
        <v>77</v>
      </c>
      <c r="E17" s="66">
        <v>3</v>
      </c>
      <c r="F17" s="36" t="s">
        <v>90</v>
      </c>
      <c r="H17" s="34" t="s">
        <v>20</v>
      </c>
      <c r="I17" s="35" t="s">
        <v>20</v>
      </c>
      <c r="J17" s="36" t="s">
        <v>20</v>
      </c>
    </row>
    <row r="18" spans="2:10" s="4" customFormat="1" x14ac:dyDescent="0.25">
      <c r="B18" s="38" t="s">
        <v>44</v>
      </c>
      <c r="D18" s="47" t="s">
        <v>77</v>
      </c>
      <c r="E18" s="65">
        <v>0.5</v>
      </c>
      <c r="F18" s="33" t="s">
        <v>86</v>
      </c>
      <c r="H18" s="31" t="s">
        <v>20</v>
      </c>
      <c r="I18" s="32" t="s">
        <v>20</v>
      </c>
      <c r="J18" s="33" t="s">
        <v>20</v>
      </c>
    </row>
    <row r="19" spans="2:10" s="4" customFormat="1" x14ac:dyDescent="0.25">
      <c r="B19" s="38"/>
      <c r="D19" s="8"/>
      <c r="E19" s="60"/>
    </row>
    <row r="20" spans="2:10" s="4" customFormat="1" x14ac:dyDescent="0.25">
      <c r="B20" s="37" t="s">
        <v>40</v>
      </c>
      <c r="D20" s="8"/>
      <c r="E20" s="60"/>
    </row>
    <row r="21" spans="2:10" s="4" customFormat="1" ht="30" x14ac:dyDescent="0.25">
      <c r="B21" s="43" t="s">
        <v>42</v>
      </c>
      <c r="D21" s="44" t="s">
        <v>77</v>
      </c>
      <c r="E21" s="64">
        <v>0.5</v>
      </c>
      <c r="F21" s="30" t="s">
        <v>86</v>
      </c>
      <c r="H21" s="44" t="s">
        <v>20</v>
      </c>
      <c r="I21" s="45" t="s">
        <v>20</v>
      </c>
      <c r="J21" s="46" t="s">
        <v>20</v>
      </c>
    </row>
    <row r="22" spans="2:10" s="4" customFormat="1" ht="45" x14ac:dyDescent="0.25">
      <c r="B22" s="38" t="s">
        <v>43</v>
      </c>
      <c r="D22" s="47" t="s">
        <v>77</v>
      </c>
      <c r="E22" s="65">
        <v>0.5</v>
      </c>
      <c r="F22" s="33" t="s">
        <v>86</v>
      </c>
      <c r="H22" s="47" t="s">
        <v>20</v>
      </c>
      <c r="I22" s="48" t="s">
        <v>20</v>
      </c>
      <c r="J22" s="49" t="s">
        <v>20</v>
      </c>
    </row>
    <row r="23" spans="2:10" s="4" customFormat="1" x14ac:dyDescent="0.25">
      <c r="B23" s="3"/>
      <c r="D23" s="8"/>
      <c r="E23" s="60"/>
    </row>
    <row r="24" spans="2:10" s="4" customFormat="1" ht="15.75" x14ac:dyDescent="0.25">
      <c r="B24" s="41" t="s">
        <v>53</v>
      </c>
      <c r="D24" s="8"/>
      <c r="E24" s="60"/>
    </row>
    <row r="25" spans="2:10" s="4" customFormat="1" x14ac:dyDescent="0.25">
      <c r="B25" s="3"/>
      <c r="D25" s="8"/>
      <c r="E25" s="60"/>
    </row>
    <row r="26" spans="2:10" s="4" customFormat="1" x14ac:dyDescent="0.25">
      <c r="B26" s="37" t="s">
        <v>32</v>
      </c>
      <c r="D26" s="8"/>
      <c r="E26" s="60"/>
    </row>
    <row r="27" spans="2:10" s="4" customFormat="1" x14ac:dyDescent="0.25">
      <c r="B27" s="38" t="s">
        <v>46</v>
      </c>
      <c r="D27" s="44" t="s">
        <v>77</v>
      </c>
      <c r="E27" s="64">
        <v>2</v>
      </c>
      <c r="F27" s="46" t="s">
        <v>86</v>
      </c>
      <c r="H27" s="28"/>
      <c r="I27" s="29" t="s">
        <v>20</v>
      </c>
      <c r="J27" s="30" t="s">
        <v>20</v>
      </c>
    </row>
    <row r="28" spans="2:10" s="4" customFormat="1" x14ac:dyDescent="0.25">
      <c r="B28" s="38" t="s">
        <v>47</v>
      </c>
      <c r="D28" s="47" t="s">
        <v>77</v>
      </c>
      <c r="E28" s="65">
        <v>2</v>
      </c>
      <c r="F28" s="49" t="s">
        <v>86</v>
      </c>
      <c r="H28" s="31"/>
      <c r="I28" s="32" t="s">
        <v>20</v>
      </c>
      <c r="J28" s="33" t="s">
        <v>20</v>
      </c>
    </row>
    <row r="29" spans="2:10" s="4" customFormat="1" x14ac:dyDescent="0.25">
      <c r="B29" s="38"/>
      <c r="D29" s="8"/>
      <c r="E29" s="60"/>
    </row>
    <row r="30" spans="2:10" s="4" customFormat="1" x14ac:dyDescent="0.25">
      <c r="B30" s="37" t="s">
        <v>0</v>
      </c>
      <c r="D30" s="8"/>
      <c r="E30" s="60"/>
    </row>
    <row r="31" spans="2:10" s="4" customFormat="1" x14ac:dyDescent="0.25">
      <c r="B31" s="38" t="s">
        <v>52</v>
      </c>
      <c r="D31" s="44" t="s">
        <v>77</v>
      </c>
      <c r="E31" s="64">
        <v>0.5</v>
      </c>
      <c r="F31" s="46" t="s">
        <v>86</v>
      </c>
      <c r="H31" s="28"/>
      <c r="I31" s="29" t="s">
        <v>20</v>
      </c>
      <c r="J31" s="30" t="s">
        <v>20</v>
      </c>
    </row>
    <row r="32" spans="2:10" s="4" customFormat="1" x14ac:dyDescent="0.25">
      <c r="B32" s="38" t="s">
        <v>51</v>
      </c>
      <c r="D32" s="47" t="s">
        <v>77</v>
      </c>
      <c r="E32" s="65">
        <v>0.5</v>
      </c>
      <c r="F32" s="49" t="s">
        <v>86</v>
      </c>
      <c r="H32" s="31"/>
      <c r="I32" s="32" t="s">
        <v>20</v>
      </c>
      <c r="J32" s="33" t="s">
        <v>20</v>
      </c>
    </row>
    <row r="33" spans="2:10" s="4" customFormat="1" x14ac:dyDescent="0.25">
      <c r="B33" s="38"/>
      <c r="D33" s="8"/>
      <c r="E33" s="60"/>
    </row>
    <row r="34" spans="2:10" s="4" customFormat="1" x14ac:dyDescent="0.25">
      <c r="B34" s="37" t="s">
        <v>48</v>
      </c>
      <c r="D34" s="8"/>
      <c r="E34" s="60"/>
    </row>
    <row r="35" spans="2:10" s="4" customFormat="1" x14ac:dyDescent="0.25">
      <c r="B35" s="38" t="s">
        <v>49</v>
      </c>
      <c r="D35" s="44" t="s">
        <v>77</v>
      </c>
      <c r="E35" s="64">
        <v>2</v>
      </c>
      <c r="F35" s="46" t="s">
        <v>86</v>
      </c>
      <c r="H35" s="28"/>
      <c r="I35" s="29" t="s">
        <v>20</v>
      </c>
      <c r="J35" s="30" t="s">
        <v>20</v>
      </c>
    </row>
    <row r="36" spans="2:10" s="4" customFormat="1" ht="30" x14ac:dyDescent="0.25">
      <c r="B36" s="38" t="s">
        <v>50</v>
      </c>
      <c r="D36" s="47" t="s">
        <v>77</v>
      </c>
      <c r="E36" s="65">
        <v>1</v>
      </c>
      <c r="F36" s="49" t="s">
        <v>86</v>
      </c>
      <c r="H36" s="31"/>
      <c r="I36" s="32" t="s">
        <v>20</v>
      </c>
      <c r="J36" s="33" t="s">
        <v>20</v>
      </c>
    </row>
    <row r="37" spans="2:10" s="4" customFormat="1" x14ac:dyDescent="0.25">
      <c r="B37" s="3"/>
      <c r="D37" s="8"/>
      <c r="E37" s="60"/>
    </row>
    <row r="38" spans="2:10" s="4" customFormat="1" ht="15.75" x14ac:dyDescent="0.25">
      <c r="B38" s="41" t="s">
        <v>45</v>
      </c>
      <c r="D38" s="8"/>
      <c r="E38" s="60"/>
    </row>
    <row r="39" spans="2:10" x14ac:dyDescent="0.25">
      <c r="E39" s="60"/>
      <c r="G39" s="4"/>
    </row>
    <row r="40" spans="2:10" x14ac:dyDescent="0.25">
      <c r="B40" s="39" t="s">
        <v>0</v>
      </c>
      <c r="E40" s="60"/>
      <c r="G40" s="4"/>
    </row>
    <row r="41" spans="2:10" x14ac:dyDescent="0.25">
      <c r="B41" s="38"/>
      <c r="E41" s="60"/>
      <c r="G41" s="4"/>
    </row>
    <row r="42" spans="2:10" x14ac:dyDescent="0.25">
      <c r="B42" s="37" t="s">
        <v>1</v>
      </c>
      <c r="D42" s="9"/>
      <c r="E42" s="58"/>
      <c r="F42" s="6"/>
      <c r="G42" s="4"/>
      <c r="H42" s="6"/>
      <c r="I42" s="6"/>
      <c r="J42" s="6"/>
    </row>
    <row r="43" spans="2:10" x14ac:dyDescent="0.25">
      <c r="B43" s="40" t="s">
        <v>22</v>
      </c>
      <c r="D43" s="50" t="s">
        <v>77</v>
      </c>
      <c r="E43" s="54">
        <v>0.5</v>
      </c>
      <c r="F43" s="16" t="s">
        <v>86</v>
      </c>
      <c r="G43" s="4"/>
      <c r="H43" s="50" t="s">
        <v>20</v>
      </c>
      <c r="I43" s="10" t="s">
        <v>20</v>
      </c>
      <c r="J43" s="16" t="s">
        <v>20</v>
      </c>
    </row>
    <row r="44" spans="2:10" ht="45" x14ac:dyDescent="0.25">
      <c r="B44" s="40" t="s">
        <v>23</v>
      </c>
      <c r="D44" s="51" t="s">
        <v>77</v>
      </c>
      <c r="E44" s="56">
        <v>1</v>
      </c>
      <c r="F44" s="18" t="s">
        <v>86</v>
      </c>
      <c r="G44" s="4"/>
      <c r="H44" s="51" t="s">
        <v>20</v>
      </c>
      <c r="I44" s="12" t="s">
        <v>20</v>
      </c>
      <c r="J44" s="18" t="s">
        <v>20</v>
      </c>
    </row>
    <row r="45" spans="2:10" x14ac:dyDescent="0.25">
      <c r="B45" s="38"/>
      <c r="D45" s="13"/>
      <c r="E45" s="57"/>
      <c r="F45" s="2"/>
      <c r="G45" s="4"/>
      <c r="H45" s="13"/>
      <c r="I45" s="19"/>
      <c r="J45" s="8"/>
    </row>
    <row r="46" spans="2:10" x14ac:dyDescent="0.25">
      <c r="B46" s="39" t="s">
        <v>3</v>
      </c>
      <c r="D46" s="14"/>
      <c r="E46" s="59"/>
      <c r="F46" s="5"/>
      <c r="G46" s="4"/>
      <c r="H46" s="14"/>
      <c r="I46" s="21"/>
      <c r="J46" s="8"/>
    </row>
    <row r="47" spans="2:10" x14ac:dyDescent="0.25">
      <c r="B47" s="38"/>
      <c r="D47" s="13"/>
      <c r="E47" s="57"/>
      <c r="F47" s="2"/>
      <c r="G47" s="4"/>
      <c r="H47" s="13"/>
      <c r="I47" s="19"/>
      <c r="J47" s="8"/>
    </row>
    <row r="48" spans="2:10" x14ac:dyDescent="0.25">
      <c r="B48" s="37" t="s">
        <v>5</v>
      </c>
      <c r="E48" s="60"/>
      <c r="G48" s="4"/>
      <c r="H48" s="8"/>
      <c r="I48" s="22"/>
      <c r="J48" s="8"/>
    </row>
    <row r="49" spans="2:10" ht="30" x14ac:dyDescent="0.25">
      <c r="B49" s="40" t="s">
        <v>24</v>
      </c>
      <c r="D49" s="52" t="s">
        <v>78</v>
      </c>
      <c r="E49" s="61">
        <v>3</v>
      </c>
      <c r="F49" s="23" t="s">
        <v>90</v>
      </c>
      <c r="G49" s="4"/>
      <c r="H49" s="52" t="s">
        <v>20</v>
      </c>
      <c r="I49" s="15" t="s">
        <v>20</v>
      </c>
      <c r="J49" s="23" t="s">
        <v>20</v>
      </c>
    </row>
    <row r="50" spans="2:10" x14ac:dyDescent="0.25">
      <c r="B50" s="38"/>
      <c r="D50" s="13"/>
      <c r="E50" s="57"/>
      <c r="F50" s="2"/>
      <c r="G50" s="4"/>
      <c r="H50" s="13"/>
      <c r="I50" s="19"/>
      <c r="J50" s="8"/>
    </row>
    <row r="51" spans="2:10" x14ac:dyDescent="0.25">
      <c r="B51" s="37" t="s">
        <v>6</v>
      </c>
      <c r="D51" s="9"/>
      <c r="E51" s="58"/>
      <c r="F51" s="6"/>
      <c r="G51" s="4"/>
      <c r="H51" s="9"/>
      <c r="I51" s="20"/>
      <c r="J51" s="8"/>
    </row>
    <row r="52" spans="2:10" x14ac:dyDescent="0.25">
      <c r="B52" s="40" t="s">
        <v>25</v>
      </c>
      <c r="D52" s="50" t="s">
        <v>77</v>
      </c>
      <c r="E52" s="54">
        <v>0.15</v>
      </c>
      <c r="F52" s="16" t="s">
        <v>86</v>
      </c>
      <c r="G52" s="4"/>
      <c r="H52" s="50" t="s">
        <v>20</v>
      </c>
      <c r="I52" s="10" t="s">
        <v>20</v>
      </c>
      <c r="J52" s="16" t="s">
        <v>20</v>
      </c>
    </row>
    <row r="53" spans="2:10" x14ac:dyDescent="0.25">
      <c r="B53" s="40" t="s">
        <v>26</v>
      </c>
      <c r="D53" s="51" t="s">
        <v>77</v>
      </c>
      <c r="E53" s="56">
        <v>0.15</v>
      </c>
      <c r="F53" s="18" t="s">
        <v>86</v>
      </c>
      <c r="G53" s="4"/>
      <c r="H53" s="51" t="s">
        <v>20</v>
      </c>
      <c r="I53" s="12" t="s">
        <v>20</v>
      </c>
      <c r="J53" s="18" t="s">
        <v>20</v>
      </c>
    </row>
    <row r="54" spans="2:10" x14ac:dyDescent="0.25">
      <c r="B54" s="38"/>
      <c r="D54" s="13"/>
      <c r="E54" s="57"/>
      <c r="F54" s="2"/>
      <c r="G54" s="4"/>
      <c r="H54" s="13"/>
      <c r="I54" s="19"/>
      <c r="J54" s="8"/>
    </row>
    <row r="55" spans="2:10" x14ac:dyDescent="0.25">
      <c r="B55" s="39" t="s">
        <v>7</v>
      </c>
      <c r="D55" s="14"/>
      <c r="E55" s="59"/>
      <c r="F55" s="5"/>
      <c r="G55" s="4"/>
      <c r="H55" s="14"/>
      <c r="I55" s="21"/>
      <c r="J55" s="8"/>
    </row>
    <row r="56" spans="2:10" x14ac:dyDescent="0.25">
      <c r="B56" s="38"/>
      <c r="D56" s="13"/>
      <c r="E56" s="57"/>
      <c r="F56" s="2"/>
      <c r="G56" s="4"/>
      <c r="H56" s="13"/>
      <c r="I56" s="19"/>
      <c r="J56" s="8"/>
    </row>
    <row r="57" spans="2:10" x14ac:dyDescent="0.25">
      <c r="B57" s="37" t="s">
        <v>11</v>
      </c>
      <c r="D57" s="9"/>
      <c r="E57" s="58"/>
      <c r="F57" s="6"/>
      <c r="G57" s="4"/>
      <c r="H57" s="9"/>
      <c r="I57" s="20"/>
      <c r="J57" s="8"/>
    </row>
    <row r="58" spans="2:10" ht="30" x14ac:dyDescent="0.25">
      <c r="B58" s="40" t="s">
        <v>27</v>
      </c>
      <c r="D58" s="50" t="s">
        <v>77</v>
      </c>
      <c r="E58" s="54">
        <v>0.1</v>
      </c>
      <c r="F58" s="16" t="s">
        <v>86</v>
      </c>
      <c r="G58" s="4"/>
      <c r="H58" s="50" t="s">
        <v>20</v>
      </c>
      <c r="I58" s="10" t="s">
        <v>20</v>
      </c>
      <c r="J58" s="16" t="s">
        <v>20</v>
      </c>
    </row>
    <row r="59" spans="2:10" ht="30" x14ac:dyDescent="0.25">
      <c r="B59" s="40" t="s">
        <v>28</v>
      </c>
      <c r="D59" s="51" t="s">
        <v>77</v>
      </c>
      <c r="E59" s="56">
        <v>0.1</v>
      </c>
      <c r="F59" s="18" t="s">
        <v>86</v>
      </c>
      <c r="G59" s="4"/>
      <c r="H59" s="51" t="s">
        <v>20</v>
      </c>
      <c r="I59" s="12" t="s">
        <v>20</v>
      </c>
      <c r="J59" s="18" t="s">
        <v>20</v>
      </c>
    </row>
    <row r="60" spans="2:10" x14ac:dyDescent="0.25">
      <c r="B60" s="38"/>
      <c r="D60" s="13"/>
      <c r="E60" s="57"/>
      <c r="F60" s="2"/>
      <c r="G60" s="4"/>
      <c r="H60" s="13"/>
      <c r="I60" s="19"/>
      <c r="J60" s="8"/>
    </row>
    <row r="61" spans="2:10" x14ac:dyDescent="0.25">
      <c r="B61" s="39" t="s">
        <v>13</v>
      </c>
      <c r="D61" s="14"/>
      <c r="E61" s="59"/>
      <c r="F61" s="5"/>
      <c r="G61" s="4"/>
      <c r="H61" s="14"/>
      <c r="I61" s="21"/>
      <c r="J61" s="8"/>
    </row>
    <row r="62" spans="2:10" x14ac:dyDescent="0.25">
      <c r="B62" s="38"/>
      <c r="D62" s="13"/>
      <c r="E62" s="57"/>
      <c r="F62" s="2"/>
      <c r="G62" s="4"/>
      <c r="H62" s="13"/>
      <c r="I62" s="19"/>
      <c r="J62" s="8"/>
    </row>
    <row r="63" spans="2:10" x14ac:dyDescent="0.25">
      <c r="B63" s="37" t="s">
        <v>14</v>
      </c>
      <c r="D63" s="9"/>
      <c r="E63" s="58"/>
      <c r="F63" s="6"/>
      <c r="G63" s="4"/>
      <c r="H63" s="9"/>
      <c r="I63" s="20"/>
      <c r="J63" s="8"/>
    </row>
    <row r="64" spans="2:10" ht="30" x14ac:dyDescent="0.25">
      <c r="B64" s="40" t="s">
        <v>29</v>
      </c>
      <c r="D64" s="50" t="s">
        <v>77</v>
      </c>
      <c r="E64" s="54">
        <v>0.15</v>
      </c>
      <c r="F64" s="16" t="s">
        <v>86</v>
      </c>
      <c r="G64" s="4"/>
      <c r="H64" s="50" t="s">
        <v>20</v>
      </c>
      <c r="I64" s="10" t="s">
        <v>20</v>
      </c>
      <c r="J64" s="16" t="s">
        <v>20</v>
      </c>
    </row>
    <row r="65" spans="2:10" ht="45" x14ac:dyDescent="0.25">
      <c r="B65" s="40" t="s">
        <v>30</v>
      </c>
      <c r="D65" s="51" t="s">
        <v>78</v>
      </c>
      <c r="E65" s="56">
        <v>2.85</v>
      </c>
      <c r="F65" s="18" t="s">
        <v>90</v>
      </c>
      <c r="G65" s="4"/>
      <c r="H65" s="51" t="s">
        <v>20</v>
      </c>
      <c r="I65" s="12" t="s">
        <v>20</v>
      </c>
      <c r="J65" s="18" t="s">
        <v>20</v>
      </c>
    </row>
    <row r="66" spans="2:10" x14ac:dyDescent="0.25">
      <c r="E66" s="60"/>
      <c r="G66" s="4"/>
    </row>
    <row r="67" spans="2:10" x14ac:dyDescent="0.25">
      <c r="E67" s="60"/>
      <c r="G67" s="4"/>
    </row>
    <row r="68" spans="2:10" x14ac:dyDescent="0.25">
      <c r="E68" s="60"/>
      <c r="G68" s="4"/>
    </row>
    <row r="69" spans="2:10" x14ac:dyDescent="0.25">
      <c r="E69" s="60"/>
      <c r="G69" s="4"/>
    </row>
    <row r="70" spans="2:10" x14ac:dyDescent="0.25">
      <c r="E70" s="60"/>
      <c r="G70" s="4"/>
    </row>
    <row r="71" spans="2:10" x14ac:dyDescent="0.25">
      <c r="G71" s="4"/>
    </row>
    <row r="72" spans="2:10" x14ac:dyDescent="0.25">
      <c r="G72" s="4"/>
    </row>
  </sheetData>
  <pageMargins left="0.7" right="0.7" top="0.75" bottom="0.75" header="0.3" footer="0.3"/>
  <pageSetup paperSize="9" scale="7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8"/>
  <sheetViews>
    <sheetView showGridLines="0" workbookViewId="0">
      <selection activeCell="K8" sqref="K8"/>
    </sheetView>
  </sheetViews>
  <sheetFormatPr baseColWidth="10" defaultRowHeight="15" x14ac:dyDescent="0.25"/>
  <cols>
    <col min="1" max="1" width="2.5703125" customWidth="1"/>
    <col min="2" max="2" width="13" style="70" bestFit="1" customWidth="1"/>
    <col min="3" max="3" width="2.5703125" customWidth="1"/>
    <col min="6" max="6" width="3.42578125" customWidth="1"/>
    <col min="9" max="9" width="2.5703125" customWidth="1"/>
    <col min="10" max="10" width="11.85546875" bestFit="1" customWidth="1"/>
    <col min="11" max="11" width="11.5703125" bestFit="1" customWidth="1"/>
    <col min="12" max="12" width="11.85546875" bestFit="1" customWidth="1"/>
    <col min="13" max="13" width="2.7109375" customWidth="1"/>
    <col min="14" max="14" width="12.28515625" bestFit="1" customWidth="1"/>
    <col min="15" max="15" width="12.28515625" style="70" bestFit="1" customWidth="1"/>
    <col min="16" max="17" width="2.7109375" customWidth="1"/>
    <col min="18" max="20" width="11.85546875" bestFit="1" customWidth="1"/>
  </cols>
  <sheetData>
    <row r="2" spans="2:20" s="72" customFormat="1" x14ac:dyDescent="0.25">
      <c r="B2" s="71" t="s">
        <v>86</v>
      </c>
      <c r="D2" s="71" t="s">
        <v>77</v>
      </c>
      <c r="E2" s="71" t="s">
        <v>78</v>
      </c>
      <c r="F2" s="71"/>
      <c r="G2" s="71" t="s">
        <v>77</v>
      </c>
      <c r="H2" s="71" t="s">
        <v>78</v>
      </c>
      <c r="J2" s="71" t="s">
        <v>77</v>
      </c>
      <c r="K2" s="71" t="s">
        <v>78</v>
      </c>
      <c r="L2" s="71" t="s">
        <v>91</v>
      </c>
      <c r="R2" s="106" t="s">
        <v>15</v>
      </c>
      <c r="S2" s="106"/>
    </row>
    <row r="3" spans="2:20" x14ac:dyDescent="0.25">
      <c r="O3" s="72"/>
      <c r="P3" s="72"/>
      <c r="Q3" s="72"/>
      <c r="R3" s="71" t="s">
        <v>77</v>
      </c>
      <c r="S3" s="71" t="s">
        <v>78</v>
      </c>
      <c r="T3" s="71" t="s">
        <v>91</v>
      </c>
    </row>
    <row r="4" spans="2:20" x14ac:dyDescent="0.25">
      <c r="B4" s="70" t="s">
        <v>87</v>
      </c>
      <c r="D4" s="63">
        <f t="array" ref="D4">SUM((INDEX(Prerequis,0,1)=D$2)*(INDEX(Prerequis,0,ROW()+1)="X")*(INDEX(Prerequis,0,3)=$B$2)*(INDEX(Prerequis,0,2))*1)</f>
        <v>0</v>
      </c>
      <c r="E4" s="63">
        <f t="array" ref="E4">SUM((INDEX(Prerequis,0,1)=E$2)*(INDEX(Prerequis,0,ROW()+1)="X")*(INDEX(Prerequis,0,3)=$B$2)*(INDEX(Prerequis,0,2))*1)</f>
        <v>0</v>
      </c>
      <c r="F4" s="67"/>
      <c r="G4" s="63">
        <v>0</v>
      </c>
      <c r="H4" s="63">
        <v>0</v>
      </c>
      <c r="J4" s="68">
        <f>1200*SUM(D4,G4)</f>
        <v>0</v>
      </c>
      <c r="K4" s="68">
        <f>600*SUM(E4,H4)</f>
        <v>0</v>
      </c>
      <c r="L4" s="68">
        <f>SUM(J4:K4)</f>
        <v>0</v>
      </c>
    </row>
    <row r="5" spans="2:20" x14ac:dyDescent="0.25">
      <c r="B5" s="70" t="s">
        <v>88</v>
      </c>
      <c r="D5" s="63">
        <f t="array" ref="D5">SUM((INDEX(Prerequis,0,1)=D$2)*(INDEX(Prerequis,0,ROW()+1)="X")*(INDEX(Prerequis,0,3)=$B$2)*(INDEX(Prerequis,0,2))*1)</f>
        <v>0</v>
      </c>
      <c r="E5" s="63">
        <f t="array" ref="E5">SUM((INDEX(Prerequis,0,1)=E$2)*(INDEX(Prerequis,0,ROW()+1)="X")*(INDEX(Prerequis,0,3)=$B$2)*(INDEX(Prerequis,0,2))*1)</f>
        <v>0</v>
      </c>
      <c r="F5" s="67"/>
      <c r="G5" s="63">
        <v>0</v>
      </c>
      <c r="H5" s="63">
        <v>0</v>
      </c>
      <c r="J5" s="68">
        <f>1200*SUM(D6,G6)</f>
        <v>9780</v>
      </c>
      <c r="K5" s="68">
        <f>600*SUM(E6,H6)</f>
        <v>0</v>
      </c>
      <c r="L5" s="68">
        <f t="shared" ref="L5:L8" si="0">SUM(J5:K5)</f>
        <v>9780</v>
      </c>
      <c r="O5" s="70" t="s">
        <v>87</v>
      </c>
      <c r="R5" s="69">
        <f t="shared" ref="R5:T9" si="1">J4+J14</f>
        <v>15600</v>
      </c>
      <c r="S5" s="69">
        <f t="shared" si="1"/>
        <v>15300</v>
      </c>
      <c r="T5" s="69">
        <f t="shared" si="1"/>
        <v>30900</v>
      </c>
    </row>
    <row r="6" spans="2:20" x14ac:dyDescent="0.25">
      <c r="B6" s="70" t="s">
        <v>18</v>
      </c>
      <c r="D6" s="63">
        <f t="array" ref="D6">SUM((INDEX(Prerequis,0,1)=D$2)*(INDEX(Prerequis,0,ROW()+1)="X")*(INDEX(Prerequis,0,3)=$B$2)*(INDEX(Prerequis,0,2))*1)</f>
        <v>0</v>
      </c>
      <c r="E6" s="63">
        <f t="array" ref="E6">SUM((INDEX(Prerequis,0,1)=E$2)*(INDEX(Prerequis,0,ROW()+1)="X")*(INDEX(Prerequis,0,3)=$B$2)*(INDEX(Prerequis,0,2))*1)</f>
        <v>0</v>
      </c>
      <c r="F6" s="67"/>
      <c r="G6" s="63">
        <f t="array" ref="G6">SUM((INDEX(Migration,0,1)=G$2)*(INDEX(Migration,0,ROW()-1)="X")*(INDEX(Migration,0,3)=$B$2)*(INDEX(Migration,0,2))*1)</f>
        <v>8.15</v>
      </c>
      <c r="H6" s="63">
        <f t="array" ref="H6">SUM((INDEX(Migration,0,1)=H$2)*(INDEX(Migration,0,ROW()-1)="X")*(INDEX(Migration,0,3)=$B$2)*(INDEX(Migration,0,2))*1)</f>
        <v>0</v>
      </c>
      <c r="J6" s="68">
        <f>1200*SUM(D7,G7)</f>
        <v>19380</v>
      </c>
      <c r="K6" s="68">
        <f>600*SUM(E7,H7)</f>
        <v>0</v>
      </c>
      <c r="L6" s="68">
        <f t="shared" si="0"/>
        <v>19380</v>
      </c>
      <c r="O6" s="70" t="s">
        <v>88</v>
      </c>
      <c r="R6" s="69">
        <f t="shared" si="1"/>
        <v>22380</v>
      </c>
      <c r="S6" s="69">
        <f t="shared" si="1"/>
        <v>15300</v>
      </c>
      <c r="T6" s="69">
        <f t="shared" si="1"/>
        <v>37680</v>
      </c>
    </row>
    <row r="7" spans="2:20" x14ac:dyDescent="0.25">
      <c r="B7" s="70" t="s">
        <v>19</v>
      </c>
      <c r="D7" s="63">
        <f t="array" ref="D7">SUM((INDEX(Prerequis,0,1)=D$2)*(INDEX(Prerequis,0,ROW()+1)="X")*(INDEX(Prerequis,0,3)=$B$2)*(INDEX(Prerequis,0,2))*1)</f>
        <v>0</v>
      </c>
      <c r="E7" s="63">
        <f t="array" ref="E7">SUM((INDEX(Prerequis,0,1)=E$2)*(INDEX(Prerequis,0,ROW()+1)="X")*(INDEX(Prerequis,0,3)=$B$2)*(INDEX(Prerequis,0,2))*1)</f>
        <v>0</v>
      </c>
      <c r="F7" s="67"/>
      <c r="G7" s="63">
        <f t="array" ref="G7">SUM((INDEX(Migration,0,1)=G$2)*(INDEX(Migration,0,ROW()-1)="X")*(INDEX(Migration,0,3)=$B$2)*(INDEX(Migration,0,2))*1)</f>
        <v>16.149999999999999</v>
      </c>
      <c r="H7" s="63">
        <f t="array" ref="H7">SUM((INDEX(Migration,0,1)=H$2)*(INDEX(Migration,0,ROW()-1)="X")*(INDEX(Migration,0,3)=$B$2)*(INDEX(Migration,0,2))*1)</f>
        <v>0</v>
      </c>
      <c r="J7" s="68">
        <f>1200*SUM(D8,G8)</f>
        <v>20580</v>
      </c>
      <c r="K7" s="68">
        <f>600*SUM(E8,H8)</f>
        <v>0</v>
      </c>
      <c r="L7" s="68">
        <f t="shared" si="0"/>
        <v>20580</v>
      </c>
      <c r="O7" s="70" t="s">
        <v>18</v>
      </c>
      <c r="R7" s="69">
        <f t="shared" si="1"/>
        <v>27780</v>
      </c>
      <c r="S7" s="69">
        <f t="shared" si="1"/>
        <v>14610</v>
      </c>
      <c r="T7" s="69">
        <f t="shared" si="1"/>
        <v>42390</v>
      </c>
    </row>
    <row r="8" spans="2:20" x14ac:dyDescent="0.25">
      <c r="B8" s="70" t="s">
        <v>89</v>
      </c>
      <c r="D8" s="63">
        <f t="array" ref="D8">SUM((INDEX(Prerequis,0,1)=D$2)*(INDEX(Prerequis,0,ROW()+1)="X")*(INDEX(Prerequis,0,3)=$B$2)*(INDEX(Prerequis,0,2))*1)</f>
        <v>0</v>
      </c>
      <c r="E8" s="63">
        <f t="array" ref="E8">SUM((INDEX(Prerequis,0,1)=E$2)*(INDEX(Prerequis,0,ROW()+1)="X")*(INDEX(Prerequis,0,3)=$B$2)*(INDEX(Prerequis,0,2))*1)</f>
        <v>0</v>
      </c>
      <c r="F8" s="67"/>
      <c r="G8" s="63">
        <f t="array" ref="G8">SUM((INDEX(Migration,0,1)=G$2)*(INDEX(Migration,0,ROW()-1)="X")*(INDEX(Migration,0,3)=$B$2)*(INDEX(Migration,0,2))*1)</f>
        <v>17.149999999999999</v>
      </c>
      <c r="H8" s="63">
        <f t="array" ref="H8">SUM((INDEX(Migration,0,1)=H$2)*(INDEX(Migration,0,ROW()-1)="X")*(INDEX(Migration,0,3)=$B$2)*(INDEX(Migration,0,2))*1)</f>
        <v>0</v>
      </c>
      <c r="J8" s="68">
        <f>J7+1200*5</f>
        <v>26580</v>
      </c>
      <c r="K8" s="68">
        <v>0</v>
      </c>
      <c r="L8" s="68">
        <f t="shared" si="0"/>
        <v>26580</v>
      </c>
      <c r="O8" s="70" t="s">
        <v>19</v>
      </c>
      <c r="R8" s="69">
        <f t="shared" si="1"/>
        <v>28980</v>
      </c>
      <c r="S8" s="69">
        <f t="shared" si="1"/>
        <v>14610</v>
      </c>
      <c r="T8" s="69">
        <f t="shared" si="1"/>
        <v>43590</v>
      </c>
    </row>
    <row r="9" spans="2:20" x14ac:dyDescent="0.25">
      <c r="O9" s="70" t="s">
        <v>89</v>
      </c>
      <c r="R9" s="69">
        <f t="shared" si="1"/>
        <v>34980</v>
      </c>
      <c r="S9" s="69">
        <f t="shared" si="1"/>
        <v>14610</v>
      </c>
      <c r="T9" s="69">
        <f t="shared" si="1"/>
        <v>49590</v>
      </c>
    </row>
    <row r="12" spans="2:20" s="72" customFormat="1" x14ac:dyDescent="0.25">
      <c r="B12" s="71" t="s">
        <v>90</v>
      </c>
      <c r="D12" s="71" t="s">
        <v>77</v>
      </c>
      <c r="E12" s="71" t="s">
        <v>78</v>
      </c>
      <c r="F12" s="71"/>
      <c r="G12" s="71" t="s">
        <v>77</v>
      </c>
      <c r="H12" s="71" t="s">
        <v>78</v>
      </c>
      <c r="J12" s="71" t="s">
        <v>77</v>
      </c>
      <c r="K12" s="71" t="s">
        <v>78</v>
      </c>
      <c r="L12" s="71" t="s">
        <v>91</v>
      </c>
    </row>
    <row r="14" spans="2:20" x14ac:dyDescent="0.25">
      <c r="B14" s="70" t="s">
        <v>87</v>
      </c>
      <c r="D14" s="63">
        <f t="array" ref="D14">SUM((INDEX(Prerequis,0,1)=D$12)*(INDEX(Prerequis,0,ROW()-10+1)="X")*(INDEX(Prerequis,0,3)&lt;&gt;$B$2)*(INDEX(Prerequis,0,2))*1)</f>
        <v>26</v>
      </c>
      <c r="E14" s="63">
        <f t="array" ref="E14">SUM((INDEX(Prerequis,0,1)=E$12)*(INDEX(Prerequis,0,ROW()-10+1)="X")*(INDEX(Prerequis,0,3)&lt;&gt;$B$2)*(INDEX(Prerequis,0,2))*1)</f>
        <v>25.5</v>
      </c>
      <c r="F14" s="67"/>
      <c r="G14" s="63">
        <f t="array" ref="G14">SUM((INDEX(Prerequis,0,1)=G$12)*(INDEX(Prerequis,0,ROW()-10+1)="X")*(INDEX(Prerequis,0,3)=$B$12)*(INDEX(Prerequis,0,2))*1)</f>
        <v>0</v>
      </c>
      <c r="H14" s="63">
        <f t="array" ref="H14">SUM((INDEX(Prerequis,0,1)=H$12)*(INDEX(Prerequis,0,ROW()-10+1)="X")*(INDEX(Prerequis,0,3)=$B$12)*(INDEX(Prerequis,0,2))*1)</f>
        <v>0</v>
      </c>
      <c r="J14" s="68">
        <f>600*SUM(D14,G14)</f>
        <v>15600</v>
      </c>
      <c r="K14" s="68">
        <f>600*SUM(E14,H14)</f>
        <v>15300</v>
      </c>
      <c r="L14" s="68">
        <f>SUM(J14:K14)</f>
        <v>30900</v>
      </c>
    </row>
    <row r="15" spans="2:20" x14ac:dyDescent="0.25">
      <c r="B15" s="70" t="s">
        <v>88</v>
      </c>
      <c r="D15" s="63">
        <f t="array" ref="D15">SUM((INDEX(Prerequis,0,1)=D$12)*(INDEX(Prerequis,0,ROW()-10+1)="X")*(INDEX(Prerequis,0,3)&lt;&gt;$B$2)*(INDEX(Prerequis,0,2))*1)</f>
        <v>21</v>
      </c>
      <c r="E15" s="63">
        <f t="array" ref="E15">SUM((INDEX(Prerequis,0,1)=E$12)*(INDEX(Prerequis,0,ROW()-10+1)="X")*(INDEX(Prerequis,0,3)&lt;&gt;$B$2)*(INDEX(Prerequis,0,2))*1)</f>
        <v>25.5</v>
      </c>
      <c r="F15" s="67"/>
      <c r="G15" s="63">
        <f t="array" ref="G15">SUM((INDEX(Prerequis,0,1)=G$12)*(INDEX(Prerequis,0,ROW()-10+1)="X")*(INDEX(Prerequis,0,3)=$B$12)*(INDEX(Prerequis,0,2))*1)</f>
        <v>0</v>
      </c>
      <c r="H15" s="63">
        <f t="array" ref="H15">SUM((INDEX(Prerequis,0,1)=H$12)*(INDEX(Prerequis,0,ROW()-10+1)="X")*(INDEX(Prerequis,0,3)=$B$12)*(INDEX(Prerequis,0,2))*1)</f>
        <v>0</v>
      </c>
      <c r="J15" s="68">
        <f t="shared" ref="J15:J18" si="2">600*SUM(D15,G15)</f>
        <v>12600</v>
      </c>
      <c r="K15" s="68">
        <f t="shared" ref="K15:K18" si="3">600*SUM(E15,H15)</f>
        <v>15300</v>
      </c>
      <c r="L15" s="68">
        <f t="shared" ref="L15:L18" si="4">SUM(J15:K15)</f>
        <v>27900</v>
      </c>
    </row>
    <row r="16" spans="2:20" x14ac:dyDescent="0.25">
      <c r="B16" s="70" t="s">
        <v>18</v>
      </c>
      <c r="D16" s="63">
        <f t="array" ref="D16">SUM((INDEX(Prerequis,0,1)=D$12)*(INDEX(Prerequis,0,ROW()-10+1)="X")*(INDEX(Prerequis,0,3)&lt;&gt;$B$2)*(INDEX(Prerequis,0,2))*1)</f>
        <v>11</v>
      </c>
      <c r="E16" s="63">
        <f t="array" ref="E16">SUM((INDEX(Prerequis,0,1)=E$12)*(INDEX(Prerequis,0,ROW()-10+1)="X")*(INDEX(Prerequis,0,3)&lt;&gt;$B$2)*(INDEX(Prerequis,0,2))*1)</f>
        <v>18.5</v>
      </c>
      <c r="F16" s="67"/>
      <c r="G16" s="63">
        <f t="array" ref="G16">SUM((INDEX(Migration,0,1)=G$2)*(INDEX(Migration,0,ROW()-11)="X")*(INDEX(Migration,0,3)&lt;&gt;$B$2)*(INDEX(Migration,0,2))*1)</f>
        <v>3</v>
      </c>
      <c r="H16" s="63">
        <f t="array" ref="H16">SUM((INDEX(Migration,0,1)=H$2)*(INDEX(Migration,0,ROW()-11)="X")*(INDEX(Migration,0,3)&lt;&gt;$B$2)*(INDEX(Migration,0,2))*1)</f>
        <v>5.85</v>
      </c>
      <c r="J16" s="68">
        <f t="shared" si="2"/>
        <v>8400</v>
      </c>
      <c r="K16" s="68">
        <f t="shared" si="3"/>
        <v>14610</v>
      </c>
      <c r="L16" s="68">
        <f t="shared" si="4"/>
        <v>23010</v>
      </c>
    </row>
    <row r="17" spans="2:12" x14ac:dyDescent="0.25">
      <c r="B17" s="70" t="s">
        <v>19</v>
      </c>
      <c r="D17" s="63">
        <f t="array" ref="D17">SUM((INDEX(Prerequis,0,1)=D$12)*(INDEX(Prerequis,0,ROW()-10+1)="X")*(INDEX(Prerequis,0,3)&lt;&gt;$B$2)*(INDEX(Prerequis,0,2))*1)</f>
        <v>11</v>
      </c>
      <c r="E17" s="63">
        <f t="array" ref="E17">SUM((INDEX(Prerequis,0,1)=E$12)*(INDEX(Prerequis,0,ROW()-10+1)="X")*(INDEX(Prerequis,0,3)&lt;&gt;$B$2)*(INDEX(Prerequis,0,2))*1)</f>
        <v>18.5</v>
      </c>
      <c r="F17" s="67"/>
      <c r="G17" s="63">
        <f t="array" ref="G17">SUM((INDEX(Migration,0,1)=G$2)*(INDEX(Migration,0,ROW()-11)="X")*(INDEX(Migration,0,3)&lt;&gt;$B$2)*(INDEX(Migration,0,2))*1)</f>
        <v>3</v>
      </c>
      <c r="H17" s="63">
        <f t="array" ref="H17">SUM((INDEX(Migration,0,1)=H$2)*(INDEX(Migration,0,ROW()-11)="X")*(INDEX(Migration,0,3)&lt;&gt;$B$2)*(INDEX(Migration,0,2))*1)</f>
        <v>5.85</v>
      </c>
      <c r="J17" s="68">
        <f t="shared" si="2"/>
        <v>8400</v>
      </c>
      <c r="K17" s="68">
        <f t="shared" si="3"/>
        <v>14610</v>
      </c>
      <c r="L17" s="68">
        <f t="shared" si="4"/>
        <v>23010</v>
      </c>
    </row>
    <row r="18" spans="2:12" x14ac:dyDescent="0.25">
      <c r="B18" s="70" t="s">
        <v>89</v>
      </c>
      <c r="D18" s="63">
        <f t="array" ref="D18">SUM((INDEX(Prerequis,0,1)=D$12)*(INDEX(Prerequis,0,ROW()-10+1)="X")*(INDEX(Prerequis,0,3)&lt;&gt;$B$2)*(INDEX(Prerequis,0,2))*1)</f>
        <v>11</v>
      </c>
      <c r="E18" s="63">
        <f t="array" ref="E18">SUM((INDEX(Prerequis,0,1)=E$12)*(INDEX(Prerequis,0,ROW()-10+1)="X")*(INDEX(Prerequis,0,3)&lt;&gt;$B$2)*(INDEX(Prerequis,0,2))*1)</f>
        <v>18.5</v>
      </c>
      <c r="F18" s="67"/>
      <c r="G18" s="63">
        <f t="array" ref="G18">SUM((INDEX(Migration,0,1)=G$2)*(INDEX(Migration,0,ROW()-11)="X")*(INDEX(Migration,0,3)&lt;&gt;$B$2)*(INDEX(Migration,0,2))*1)</f>
        <v>3</v>
      </c>
      <c r="H18" s="63">
        <f t="array" ref="H18">SUM((INDEX(Migration,0,1)=H$2)*(INDEX(Migration,0,ROW()-11)="X")*(INDEX(Migration,0,3)&lt;&gt;$B$2)*(INDEX(Migration,0,2))*1)</f>
        <v>5.85</v>
      </c>
      <c r="J18" s="68">
        <f t="shared" si="2"/>
        <v>8400</v>
      </c>
      <c r="K18" s="68">
        <f t="shared" si="3"/>
        <v>14610</v>
      </c>
      <c r="L18" s="68">
        <f t="shared" si="4"/>
        <v>23010</v>
      </c>
    </row>
  </sheetData>
  <mergeCells count="1">
    <mergeCell ref="R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2"/>
  <sheetViews>
    <sheetView showGridLines="0" workbookViewId="0">
      <selection activeCell="G4" sqref="G4"/>
    </sheetView>
  </sheetViews>
  <sheetFormatPr baseColWidth="10" defaultRowHeight="15" x14ac:dyDescent="0.25"/>
  <cols>
    <col min="1" max="1" width="1.7109375" customWidth="1"/>
    <col min="2" max="2" width="3" bestFit="1" customWidth="1"/>
    <col min="3" max="3" width="42.85546875" style="84" bestFit="1" customWidth="1"/>
    <col min="4" max="4" width="1.5703125" customWidth="1"/>
    <col min="5" max="5" width="69.5703125" style="85" customWidth="1"/>
    <col min="6" max="6" width="13.7109375" style="8" customWidth="1"/>
    <col min="7" max="7" width="22.42578125" style="94" customWidth="1"/>
    <col min="8" max="8" width="1.7109375" customWidth="1"/>
  </cols>
  <sheetData>
    <row r="1" spans="2:9" ht="9.75" customHeight="1" x14ac:dyDescent="0.25"/>
    <row r="2" spans="2:9" ht="18.75" x14ac:dyDescent="0.3">
      <c r="B2" s="107" t="s">
        <v>166</v>
      </c>
      <c r="C2" s="107"/>
      <c r="D2" s="88"/>
      <c r="E2" s="89" t="s">
        <v>105</v>
      </c>
      <c r="F2" s="90" t="s">
        <v>106</v>
      </c>
      <c r="G2" s="90" t="s">
        <v>167</v>
      </c>
      <c r="H2" s="4"/>
      <c r="I2" s="4"/>
    </row>
    <row r="3" spans="2:9" x14ac:dyDescent="0.25">
      <c r="C3"/>
      <c r="E3"/>
      <c r="F3"/>
      <c r="G3"/>
      <c r="I3" s="4"/>
    </row>
    <row r="4" spans="2:9" ht="90" x14ac:dyDescent="0.25">
      <c r="B4" s="86">
        <v>0</v>
      </c>
      <c r="C4" s="87" t="s">
        <v>227</v>
      </c>
      <c r="E4" s="76" t="s">
        <v>228</v>
      </c>
      <c r="F4" s="86" t="s">
        <v>157</v>
      </c>
      <c r="G4" s="93">
        <v>5</v>
      </c>
      <c r="H4" s="4"/>
      <c r="I4" s="4"/>
    </row>
    <row r="5" spans="2:9" ht="78" customHeight="1" x14ac:dyDescent="0.25">
      <c r="B5" s="86">
        <v>1</v>
      </c>
      <c r="C5" s="87" t="s">
        <v>114</v>
      </c>
      <c r="E5" s="91" t="s">
        <v>156</v>
      </c>
      <c r="F5" s="86" t="s">
        <v>157</v>
      </c>
      <c r="G5" s="93">
        <v>20</v>
      </c>
    </row>
    <row r="6" spans="2:9" ht="18.75" customHeight="1" x14ac:dyDescent="0.25">
      <c r="B6" s="86">
        <v>2</v>
      </c>
      <c r="C6" s="87" t="s">
        <v>172</v>
      </c>
      <c r="E6" s="92" t="s">
        <v>171</v>
      </c>
      <c r="F6" s="86" t="s">
        <v>86</v>
      </c>
      <c r="G6" s="93">
        <v>2</v>
      </c>
    </row>
    <row r="7" spans="2:9" ht="30" x14ac:dyDescent="0.25">
      <c r="B7" s="86">
        <v>3</v>
      </c>
      <c r="C7" s="87" t="s">
        <v>118</v>
      </c>
      <c r="E7" s="76" t="s">
        <v>126</v>
      </c>
      <c r="F7" s="86" t="s">
        <v>86</v>
      </c>
      <c r="G7" s="93">
        <v>1</v>
      </c>
    </row>
    <row r="8" spans="2:9" x14ac:dyDescent="0.25">
      <c r="B8" s="86">
        <v>4</v>
      </c>
      <c r="C8" s="87" t="s">
        <v>120</v>
      </c>
      <c r="E8" s="92" t="s">
        <v>123</v>
      </c>
      <c r="F8" s="86" t="s">
        <v>86</v>
      </c>
      <c r="G8" s="93">
        <v>1</v>
      </c>
    </row>
    <row r="9" spans="2:9" ht="75" x14ac:dyDescent="0.25">
      <c r="B9" s="86">
        <v>5</v>
      </c>
      <c r="C9" s="87" t="s">
        <v>119</v>
      </c>
      <c r="E9" s="76" t="s">
        <v>161</v>
      </c>
      <c r="F9" s="86" t="s">
        <v>157</v>
      </c>
      <c r="G9" s="93">
        <v>5</v>
      </c>
    </row>
    <row r="10" spans="2:9" ht="30" x14ac:dyDescent="0.25">
      <c r="B10" s="86">
        <v>6</v>
      </c>
      <c r="C10" s="87" t="s">
        <v>102</v>
      </c>
      <c r="E10" s="76" t="s">
        <v>124</v>
      </c>
      <c r="F10" s="86" t="s">
        <v>159</v>
      </c>
      <c r="G10" s="93">
        <v>10</v>
      </c>
    </row>
    <row r="11" spans="2:9" ht="60" x14ac:dyDescent="0.25">
      <c r="B11" s="86">
        <v>7</v>
      </c>
      <c r="C11" s="87" t="s">
        <v>103</v>
      </c>
      <c r="E11" s="76" t="s">
        <v>125</v>
      </c>
      <c r="F11" s="86" t="s">
        <v>159</v>
      </c>
      <c r="G11" s="93">
        <v>3</v>
      </c>
    </row>
    <row r="12" spans="2:9" ht="30" x14ac:dyDescent="0.25">
      <c r="B12" s="86">
        <v>8</v>
      </c>
      <c r="C12" s="87" t="s">
        <v>107</v>
      </c>
      <c r="E12" s="76" t="s">
        <v>127</v>
      </c>
      <c r="F12" s="86" t="s">
        <v>86</v>
      </c>
      <c r="G12" s="93">
        <v>3</v>
      </c>
    </row>
    <row r="13" spans="2:9" ht="30" x14ac:dyDescent="0.25">
      <c r="B13" s="86">
        <v>9</v>
      </c>
      <c r="C13" s="87" t="s">
        <v>110</v>
      </c>
      <c r="E13" s="76" t="s">
        <v>164</v>
      </c>
      <c r="F13" s="86" t="s">
        <v>86</v>
      </c>
      <c r="G13" s="93">
        <v>1</v>
      </c>
    </row>
    <row r="14" spans="2:9" ht="45" x14ac:dyDescent="0.25">
      <c r="B14" s="86">
        <v>10</v>
      </c>
      <c r="C14" s="87" t="s">
        <v>138</v>
      </c>
      <c r="E14" s="76" t="s">
        <v>139</v>
      </c>
      <c r="F14" s="86" t="s">
        <v>86</v>
      </c>
      <c r="G14" s="93">
        <v>1</v>
      </c>
    </row>
    <row r="15" spans="2:9" ht="34.5" customHeight="1" x14ac:dyDescent="0.25">
      <c r="B15" s="86">
        <v>11</v>
      </c>
      <c r="C15" s="87" t="s">
        <v>115</v>
      </c>
      <c r="E15" s="76" t="s">
        <v>128</v>
      </c>
      <c r="F15" s="86" t="s">
        <v>159</v>
      </c>
      <c r="G15" s="93">
        <v>2</v>
      </c>
    </row>
    <row r="16" spans="2:9" ht="60" x14ac:dyDescent="0.25">
      <c r="B16" s="86">
        <v>12</v>
      </c>
      <c r="C16" s="87" t="s">
        <v>116</v>
      </c>
      <c r="E16" s="76" t="s">
        <v>130</v>
      </c>
      <c r="F16" s="86" t="s">
        <v>86</v>
      </c>
      <c r="G16" s="93">
        <v>4</v>
      </c>
    </row>
    <row r="17" spans="2:7" x14ac:dyDescent="0.25">
      <c r="B17" s="86">
        <v>13</v>
      </c>
      <c r="C17" s="87" t="s">
        <v>111</v>
      </c>
      <c r="E17" s="92" t="s">
        <v>129</v>
      </c>
      <c r="F17" s="86" t="s">
        <v>159</v>
      </c>
      <c r="G17" s="93">
        <v>3</v>
      </c>
    </row>
    <row r="18" spans="2:7" x14ac:dyDescent="0.25">
      <c r="B18" s="86">
        <v>14</v>
      </c>
      <c r="C18" s="87" t="s">
        <v>113</v>
      </c>
      <c r="E18" s="92" t="s">
        <v>131</v>
      </c>
      <c r="F18" s="86" t="s">
        <v>86</v>
      </c>
      <c r="G18" s="93">
        <v>1</v>
      </c>
    </row>
    <row r="19" spans="2:7" ht="69" customHeight="1" x14ac:dyDescent="0.25">
      <c r="B19" s="86">
        <v>15</v>
      </c>
      <c r="C19" s="87" t="s">
        <v>112</v>
      </c>
      <c r="E19" s="76" t="s">
        <v>165</v>
      </c>
      <c r="F19" s="86" t="s">
        <v>157</v>
      </c>
      <c r="G19" s="93">
        <v>5</v>
      </c>
    </row>
    <row r="20" spans="2:7" ht="75" x14ac:dyDescent="0.25">
      <c r="B20" s="86">
        <v>16</v>
      </c>
      <c r="C20" s="87" t="s">
        <v>122</v>
      </c>
      <c r="E20" s="76" t="s">
        <v>144</v>
      </c>
      <c r="F20" s="86" t="s">
        <v>86</v>
      </c>
      <c r="G20" s="93">
        <v>3</v>
      </c>
    </row>
    <row r="21" spans="2:7" ht="45" x14ac:dyDescent="0.25">
      <c r="B21" s="86">
        <v>17</v>
      </c>
      <c r="C21" s="87" t="s">
        <v>121</v>
      </c>
      <c r="E21" s="76" t="s">
        <v>141</v>
      </c>
      <c r="F21" s="86" t="s">
        <v>159</v>
      </c>
      <c r="G21" s="93">
        <v>3</v>
      </c>
    </row>
    <row r="22" spans="2:7" ht="30" x14ac:dyDescent="0.25">
      <c r="B22" s="86">
        <v>18</v>
      </c>
      <c r="C22" s="87" t="s">
        <v>143</v>
      </c>
      <c r="E22" s="76" t="s">
        <v>160</v>
      </c>
      <c r="F22" s="86" t="s">
        <v>86</v>
      </c>
      <c r="G22" s="93">
        <v>1</v>
      </c>
    </row>
    <row r="23" spans="2:7" x14ac:dyDescent="0.25">
      <c r="B23" s="86">
        <v>19</v>
      </c>
      <c r="C23" s="87" t="s">
        <v>151</v>
      </c>
      <c r="E23" s="76" t="s">
        <v>152</v>
      </c>
      <c r="F23" s="86" t="s">
        <v>157</v>
      </c>
      <c r="G23" s="93">
        <v>1</v>
      </c>
    </row>
    <row r="24" spans="2:7" x14ac:dyDescent="0.25">
      <c r="B24" s="86">
        <v>20</v>
      </c>
      <c r="C24" s="87" t="s">
        <v>137</v>
      </c>
      <c r="E24" s="76" t="s">
        <v>142</v>
      </c>
      <c r="F24" s="86" t="s">
        <v>86</v>
      </c>
      <c r="G24" s="93">
        <v>2</v>
      </c>
    </row>
    <row r="25" spans="2:7" ht="45" x14ac:dyDescent="0.25">
      <c r="B25" s="86">
        <v>21</v>
      </c>
      <c r="C25" s="87" t="s">
        <v>133</v>
      </c>
      <c r="E25" s="76" t="s">
        <v>147</v>
      </c>
      <c r="F25" s="86" t="s">
        <v>86</v>
      </c>
      <c r="G25" s="93">
        <v>1</v>
      </c>
    </row>
    <row r="26" spans="2:7" x14ac:dyDescent="0.25">
      <c r="B26" s="86">
        <v>22</v>
      </c>
      <c r="C26" s="87" t="s">
        <v>145</v>
      </c>
      <c r="E26" s="76" t="s">
        <v>146</v>
      </c>
      <c r="F26" s="86" t="s">
        <v>86</v>
      </c>
      <c r="G26" s="93">
        <v>1</v>
      </c>
    </row>
    <row r="27" spans="2:7" x14ac:dyDescent="0.25">
      <c r="B27" s="86">
        <v>23</v>
      </c>
      <c r="C27" s="87" t="s">
        <v>135</v>
      </c>
      <c r="E27" s="92" t="s">
        <v>148</v>
      </c>
      <c r="F27" s="86" t="s">
        <v>157</v>
      </c>
      <c r="G27" s="93">
        <v>2</v>
      </c>
    </row>
    <row r="28" spans="2:7" x14ac:dyDescent="0.25">
      <c r="B28" s="86">
        <v>24</v>
      </c>
      <c r="C28" s="87" t="s">
        <v>136</v>
      </c>
      <c r="E28" s="76" t="s">
        <v>149</v>
      </c>
      <c r="F28" s="86" t="s">
        <v>158</v>
      </c>
      <c r="G28" s="93">
        <v>4</v>
      </c>
    </row>
    <row r="29" spans="2:7" ht="45" x14ac:dyDescent="0.25">
      <c r="B29" s="86">
        <v>25</v>
      </c>
      <c r="C29" s="87" t="s">
        <v>134</v>
      </c>
      <c r="E29" s="76" t="s">
        <v>147</v>
      </c>
      <c r="F29" s="86" t="s">
        <v>158</v>
      </c>
      <c r="G29" s="93">
        <v>1</v>
      </c>
    </row>
    <row r="30" spans="2:7" ht="30" x14ac:dyDescent="0.25">
      <c r="B30" s="86">
        <v>26</v>
      </c>
      <c r="C30" s="87" t="s">
        <v>104</v>
      </c>
      <c r="E30" s="76" t="s">
        <v>150</v>
      </c>
      <c r="F30" s="86" t="s">
        <v>158</v>
      </c>
      <c r="G30" s="93">
        <v>2</v>
      </c>
    </row>
    <row r="31" spans="2:7" ht="60" x14ac:dyDescent="0.25">
      <c r="B31" s="86">
        <v>27</v>
      </c>
      <c r="C31" s="87" t="s">
        <v>117</v>
      </c>
      <c r="E31" s="76" t="s">
        <v>153</v>
      </c>
      <c r="F31" s="86" t="s">
        <v>158</v>
      </c>
      <c r="G31" s="93">
        <v>2</v>
      </c>
    </row>
    <row r="32" spans="2:7" x14ac:dyDescent="0.25">
      <c r="B32" s="86">
        <v>28</v>
      </c>
      <c r="C32" s="87" t="s">
        <v>140</v>
      </c>
      <c r="E32" s="76" t="s">
        <v>154</v>
      </c>
      <c r="F32" s="86" t="s">
        <v>157</v>
      </c>
      <c r="G32" s="93">
        <v>5</v>
      </c>
    </row>
    <row r="33" spans="2:7" ht="30" x14ac:dyDescent="0.25">
      <c r="B33" s="86">
        <v>29</v>
      </c>
      <c r="C33" s="87" t="s">
        <v>132</v>
      </c>
      <c r="E33" s="76" t="s">
        <v>155</v>
      </c>
      <c r="F33" s="86" t="s">
        <v>157</v>
      </c>
      <c r="G33" s="93">
        <v>1</v>
      </c>
    </row>
    <row r="34" spans="2:7" ht="30" x14ac:dyDescent="0.25">
      <c r="B34" s="86">
        <v>30</v>
      </c>
      <c r="C34" s="87" t="s">
        <v>162</v>
      </c>
      <c r="E34" s="76" t="s">
        <v>163</v>
      </c>
      <c r="F34" s="86" t="s">
        <v>159</v>
      </c>
      <c r="G34" s="93">
        <v>4</v>
      </c>
    </row>
    <row r="37" spans="2:7" x14ac:dyDescent="0.25">
      <c r="F37" s="8" t="s">
        <v>170</v>
      </c>
      <c r="G37" s="94">
        <f t="array" ref="G37">SUM(($F$5:$F$34=$F37)*($G$5:$G$34)*1)</f>
        <v>39</v>
      </c>
    </row>
    <row r="38" spans="2:7" x14ac:dyDescent="0.25">
      <c r="F38" s="8" t="s">
        <v>159</v>
      </c>
      <c r="G38" s="94">
        <f t="array" ref="G38">SUM(($F$5:$F$34=$F38)*($G$5:$G$34)*1)</f>
        <v>25</v>
      </c>
    </row>
    <row r="39" spans="2:7" x14ac:dyDescent="0.25">
      <c r="F39" s="8" t="s">
        <v>86</v>
      </c>
      <c r="G39" s="94">
        <f t="array" ref="G39">SUM(($F$5:$F$34=$F39)*($G$5:$G$34)*1)</f>
        <v>22</v>
      </c>
    </row>
    <row r="40" spans="2:7" x14ac:dyDescent="0.25">
      <c r="F40" s="8" t="s">
        <v>158</v>
      </c>
      <c r="G40" s="94">
        <f t="array" ref="G40">SUM(($F$5:$F$34=$F40)*($G$5:$G$34)*1)</f>
        <v>9</v>
      </c>
    </row>
    <row r="42" spans="2:7" x14ac:dyDescent="0.25">
      <c r="G42" s="94">
        <f>SUM(G37:G41)</f>
        <v>95</v>
      </c>
    </row>
  </sheetData>
  <mergeCells count="1">
    <mergeCell ref="B2:C2"/>
  </mergeCells>
  <conditionalFormatting sqref="B5:C34 E5:G34">
    <cfRule type="expression" dxfId="20" priority="2">
      <formula>(MOD(ROW(),2)=0)</formula>
    </cfRule>
  </conditionalFormatting>
  <conditionalFormatting sqref="B4:C4 E4:G4">
    <cfRule type="expression" dxfId="19" priority="1">
      <formula>(MOD(ROW(),2)=0)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3"/>
  <sheetViews>
    <sheetView showGridLines="0" workbookViewId="0">
      <selection activeCell="E4" sqref="E4"/>
    </sheetView>
  </sheetViews>
  <sheetFormatPr baseColWidth="10" defaultRowHeight="15" x14ac:dyDescent="0.25"/>
  <cols>
    <col min="1" max="1" width="1.42578125" customWidth="1"/>
    <col min="2" max="2" width="3" bestFit="1" customWidth="1"/>
    <col min="3" max="3" width="44.85546875" style="84" bestFit="1" customWidth="1"/>
    <col min="4" max="4" width="1.5703125" customWidth="1"/>
    <col min="5" max="5" width="69.5703125" style="85" customWidth="1"/>
    <col min="6" max="6" width="13.7109375" style="8" customWidth="1"/>
    <col min="7" max="7" width="15.5703125" style="94" customWidth="1"/>
    <col min="8" max="8" width="1.7109375" customWidth="1"/>
    <col min="9" max="10" width="16.28515625" customWidth="1"/>
    <col min="11" max="11" width="3.42578125" customWidth="1"/>
  </cols>
  <sheetData>
    <row r="1" spans="1:10" ht="6" customHeight="1" x14ac:dyDescent="0.25"/>
    <row r="2" spans="1:10" ht="18.75" x14ac:dyDescent="0.3">
      <c r="B2" s="107" t="s">
        <v>166</v>
      </c>
      <c r="C2" s="107"/>
      <c r="D2" s="88"/>
      <c r="E2" s="89" t="s">
        <v>105</v>
      </c>
      <c r="F2" s="90" t="s">
        <v>106</v>
      </c>
      <c r="G2" s="90" t="s">
        <v>260</v>
      </c>
      <c r="H2" s="4"/>
      <c r="I2" s="90" t="s">
        <v>108</v>
      </c>
      <c r="J2" s="90" t="s">
        <v>109</v>
      </c>
    </row>
    <row r="3" spans="1:10" ht="8.25" customHeight="1" x14ac:dyDescent="0.25">
      <c r="C3"/>
      <c r="E3"/>
      <c r="F3"/>
      <c r="G3"/>
      <c r="I3" s="4"/>
    </row>
    <row r="4" spans="1:10" ht="80.25" customHeight="1" x14ac:dyDescent="0.25">
      <c r="A4" s="8"/>
      <c r="B4" s="102">
        <v>0</v>
      </c>
      <c r="C4" s="87" t="s">
        <v>114</v>
      </c>
      <c r="E4" s="91" t="s">
        <v>156</v>
      </c>
      <c r="F4" s="86" t="s">
        <v>157</v>
      </c>
      <c r="G4" s="93">
        <v>20</v>
      </c>
      <c r="I4" s="101">
        <v>42226</v>
      </c>
      <c r="J4" s="101">
        <v>42258</v>
      </c>
    </row>
    <row r="5" spans="1:10" ht="78" customHeight="1" x14ac:dyDescent="0.25">
      <c r="A5" s="8"/>
      <c r="B5" s="102">
        <v>1</v>
      </c>
      <c r="C5" s="87" t="s">
        <v>227</v>
      </c>
      <c r="E5" s="76" t="s">
        <v>228</v>
      </c>
      <c r="F5" s="86" t="s">
        <v>157</v>
      </c>
      <c r="G5" s="93">
        <v>5</v>
      </c>
      <c r="H5" s="4"/>
      <c r="I5" s="101">
        <v>42248</v>
      </c>
      <c r="J5" s="101">
        <v>42254</v>
      </c>
    </row>
    <row r="6" spans="1:10" ht="30" x14ac:dyDescent="0.25">
      <c r="A6" s="8"/>
      <c r="B6" s="102">
        <v>2</v>
      </c>
      <c r="C6" s="87" t="s">
        <v>102</v>
      </c>
      <c r="E6" s="76" t="s">
        <v>124</v>
      </c>
      <c r="F6" s="86" t="s">
        <v>159</v>
      </c>
      <c r="G6" s="93">
        <v>10</v>
      </c>
      <c r="I6" s="101">
        <v>42264</v>
      </c>
      <c r="J6" s="101">
        <v>42277</v>
      </c>
    </row>
    <row r="7" spans="1:10" x14ac:dyDescent="0.25">
      <c r="A7" s="8"/>
      <c r="B7" s="102">
        <v>3</v>
      </c>
      <c r="C7" s="87" t="s">
        <v>172</v>
      </c>
      <c r="E7" s="92" t="s">
        <v>171</v>
      </c>
      <c r="F7" s="86" t="s">
        <v>86</v>
      </c>
      <c r="G7" s="93">
        <v>3</v>
      </c>
      <c r="I7" s="101">
        <v>42282</v>
      </c>
      <c r="J7" s="101">
        <v>42284</v>
      </c>
    </row>
    <row r="8" spans="1:10" ht="30" x14ac:dyDescent="0.25">
      <c r="A8" s="8"/>
      <c r="B8" s="102">
        <v>4</v>
      </c>
      <c r="C8" s="87" t="s">
        <v>118</v>
      </c>
      <c r="E8" s="76" t="s">
        <v>126</v>
      </c>
      <c r="F8" s="86" t="s">
        <v>86</v>
      </c>
      <c r="G8" s="93">
        <v>1</v>
      </c>
      <c r="I8" s="101">
        <v>42285</v>
      </c>
      <c r="J8" s="101">
        <v>42285</v>
      </c>
    </row>
    <row r="9" spans="1:10" x14ac:dyDescent="0.25">
      <c r="A9" s="8"/>
      <c r="B9" s="102">
        <v>5</v>
      </c>
      <c r="C9" s="87" t="s">
        <v>120</v>
      </c>
      <c r="E9" s="92" t="s">
        <v>123</v>
      </c>
      <c r="F9" s="86" t="s">
        <v>86</v>
      </c>
      <c r="G9" s="93">
        <v>1</v>
      </c>
      <c r="I9" s="101">
        <v>42286</v>
      </c>
      <c r="J9" s="101">
        <v>42286</v>
      </c>
    </row>
    <row r="10" spans="1:10" ht="75" x14ac:dyDescent="0.25">
      <c r="A10" s="8"/>
      <c r="B10" s="102">
        <v>6</v>
      </c>
      <c r="C10" s="87" t="s">
        <v>119</v>
      </c>
      <c r="E10" s="76" t="s">
        <v>161</v>
      </c>
      <c r="F10" s="86" t="s">
        <v>157</v>
      </c>
      <c r="G10" s="93">
        <v>5</v>
      </c>
      <c r="I10" s="101">
        <v>42289</v>
      </c>
      <c r="J10" s="101">
        <v>42293</v>
      </c>
    </row>
    <row r="11" spans="1:10" x14ac:dyDescent="0.25">
      <c r="A11" s="8"/>
      <c r="B11" s="102">
        <v>7</v>
      </c>
      <c r="C11" s="87" t="s">
        <v>137</v>
      </c>
      <c r="E11" s="76" t="s">
        <v>142</v>
      </c>
      <c r="F11" s="86" t="s">
        <v>86</v>
      </c>
      <c r="G11" s="93">
        <v>2</v>
      </c>
      <c r="I11" s="101">
        <v>42296</v>
      </c>
      <c r="J11" s="101">
        <v>42297</v>
      </c>
    </row>
    <row r="12" spans="1:10" ht="45" x14ac:dyDescent="0.25">
      <c r="A12" s="8"/>
      <c r="B12" s="102">
        <v>8</v>
      </c>
      <c r="C12" s="87" t="s">
        <v>133</v>
      </c>
      <c r="E12" s="76" t="s">
        <v>147</v>
      </c>
      <c r="F12" s="86" t="s">
        <v>86</v>
      </c>
      <c r="G12" s="93">
        <v>1</v>
      </c>
      <c r="I12" s="101">
        <v>42298</v>
      </c>
      <c r="J12" s="101">
        <v>42298</v>
      </c>
    </row>
    <row r="13" spans="1:10" x14ac:dyDescent="0.25">
      <c r="A13" s="8"/>
      <c r="B13" s="102">
        <v>9</v>
      </c>
      <c r="C13" s="87" t="s">
        <v>145</v>
      </c>
      <c r="E13" s="76" t="s">
        <v>146</v>
      </c>
      <c r="F13" s="86" t="s">
        <v>86</v>
      </c>
      <c r="G13" s="93">
        <v>1</v>
      </c>
      <c r="I13" s="101">
        <v>42299</v>
      </c>
      <c r="J13" s="101">
        <v>42299</v>
      </c>
    </row>
    <row r="14" spans="1:10" ht="30" x14ac:dyDescent="0.25">
      <c r="A14" s="8"/>
      <c r="B14" s="102">
        <v>10</v>
      </c>
      <c r="C14" s="87" t="s">
        <v>135</v>
      </c>
      <c r="E14" s="76" t="s">
        <v>230</v>
      </c>
      <c r="F14" s="86" t="s">
        <v>157</v>
      </c>
      <c r="G14" s="93">
        <v>2</v>
      </c>
      <c r="I14" s="101">
        <v>42310</v>
      </c>
      <c r="J14" s="101">
        <v>42311</v>
      </c>
    </row>
    <row r="15" spans="1:10" ht="22.5" customHeight="1" x14ac:dyDescent="0.25">
      <c r="A15" s="8"/>
      <c r="B15" s="102">
        <v>11</v>
      </c>
      <c r="C15" s="87" t="s">
        <v>136</v>
      </c>
      <c r="E15" s="76" t="s">
        <v>149</v>
      </c>
      <c r="F15" s="86" t="s">
        <v>158</v>
      </c>
      <c r="G15" s="93">
        <v>4</v>
      </c>
      <c r="I15" s="101">
        <v>42317</v>
      </c>
      <c r="J15" s="101">
        <v>42320</v>
      </c>
    </row>
    <row r="16" spans="1:10" ht="45" x14ac:dyDescent="0.25">
      <c r="A16" s="8"/>
      <c r="B16" s="102">
        <v>12</v>
      </c>
      <c r="C16" s="87" t="s">
        <v>134</v>
      </c>
      <c r="E16" s="76" t="s">
        <v>147</v>
      </c>
      <c r="F16" s="86" t="s">
        <v>158</v>
      </c>
      <c r="G16" s="93">
        <v>1</v>
      </c>
      <c r="I16" s="101">
        <v>42321</v>
      </c>
      <c r="J16" s="101">
        <v>42321</v>
      </c>
    </row>
    <row r="17" spans="1:10" ht="30" x14ac:dyDescent="0.25">
      <c r="A17" s="8"/>
      <c r="B17" s="153">
        <v>13</v>
      </c>
      <c r="C17" s="87" t="s">
        <v>253</v>
      </c>
      <c r="E17" s="154" t="s">
        <v>257</v>
      </c>
      <c r="F17" s="86" t="s">
        <v>157</v>
      </c>
      <c r="G17" s="93">
        <v>5</v>
      </c>
      <c r="I17" s="101">
        <v>42324</v>
      </c>
      <c r="J17" s="101">
        <v>42328</v>
      </c>
    </row>
    <row r="18" spans="1:10" ht="60" x14ac:dyDescent="0.25">
      <c r="A18" s="8"/>
      <c r="B18" s="102">
        <v>14</v>
      </c>
      <c r="C18" s="87" t="s">
        <v>103</v>
      </c>
      <c r="E18" s="76" t="s">
        <v>125</v>
      </c>
      <c r="F18" s="86" t="s">
        <v>159</v>
      </c>
      <c r="G18" s="93">
        <v>3</v>
      </c>
      <c r="I18" s="101">
        <v>42331</v>
      </c>
      <c r="J18" s="101">
        <v>42333</v>
      </c>
    </row>
    <row r="19" spans="1:10" ht="45" x14ac:dyDescent="0.25">
      <c r="A19" s="8"/>
      <c r="B19" s="102">
        <v>15</v>
      </c>
      <c r="C19" s="87" t="s">
        <v>115</v>
      </c>
      <c r="E19" s="76" t="s">
        <v>128</v>
      </c>
      <c r="F19" s="86" t="s">
        <v>159</v>
      </c>
      <c r="G19" s="93">
        <v>2</v>
      </c>
      <c r="I19" s="101">
        <v>42334</v>
      </c>
      <c r="J19" s="101">
        <v>42335</v>
      </c>
    </row>
    <row r="20" spans="1:10" ht="30" x14ac:dyDescent="0.25">
      <c r="A20" s="8"/>
      <c r="B20" s="102">
        <v>16</v>
      </c>
      <c r="C20" s="87" t="s">
        <v>104</v>
      </c>
      <c r="E20" s="76" t="s">
        <v>150</v>
      </c>
      <c r="F20" s="86" t="s">
        <v>158</v>
      </c>
      <c r="G20" s="93">
        <v>2</v>
      </c>
      <c r="I20" s="101">
        <v>42339</v>
      </c>
      <c r="J20" s="101">
        <v>42340</v>
      </c>
    </row>
    <row r="21" spans="1:10" ht="60" x14ac:dyDescent="0.25">
      <c r="A21" s="8"/>
      <c r="B21" s="102">
        <v>17</v>
      </c>
      <c r="C21" s="87" t="s">
        <v>117</v>
      </c>
      <c r="E21" s="76" t="s">
        <v>153</v>
      </c>
      <c r="F21" s="86" t="s">
        <v>158</v>
      </c>
      <c r="G21" s="93">
        <v>2</v>
      </c>
      <c r="I21" s="101">
        <v>42341</v>
      </c>
      <c r="J21" s="101">
        <v>42342</v>
      </c>
    </row>
    <row r="22" spans="1:10" x14ac:dyDescent="0.25">
      <c r="A22" s="8"/>
      <c r="B22" s="102">
        <v>18</v>
      </c>
      <c r="C22" s="87" t="s">
        <v>140</v>
      </c>
      <c r="E22" s="76" t="s">
        <v>154</v>
      </c>
      <c r="F22" s="86" t="s">
        <v>157</v>
      </c>
      <c r="G22" s="93">
        <v>5</v>
      </c>
      <c r="I22" s="101">
        <v>42345</v>
      </c>
      <c r="J22" s="101">
        <v>42349</v>
      </c>
    </row>
    <row r="23" spans="1:10" ht="30" x14ac:dyDescent="0.25">
      <c r="A23" s="8"/>
      <c r="B23" s="102">
        <v>19</v>
      </c>
      <c r="C23" s="87" t="s">
        <v>132</v>
      </c>
      <c r="E23" s="76" t="s">
        <v>155</v>
      </c>
      <c r="F23" s="86" t="s">
        <v>157</v>
      </c>
      <c r="G23" s="93">
        <v>1</v>
      </c>
      <c r="I23" s="101">
        <v>42352</v>
      </c>
      <c r="J23" s="101">
        <v>42352</v>
      </c>
    </row>
    <row r="24" spans="1:10" x14ac:dyDescent="0.25">
      <c r="A24" s="8"/>
      <c r="B24" s="102">
        <v>20</v>
      </c>
      <c r="C24" s="87" t="s">
        <v>111</v>
      </c>
      <c r="E24" s="92" t="s">
        <v>129</v>
      </c>
      <c r="F24" s="86" t="s">
        <v>159</v>
      </c>
      <c r="G24" s="93">
        <v>3</v>
      </c>
      <c r="I24" s="101">
        <v>42376</v>
      </c>
      <c r="J24" s="101">
        <v>42380</v>
      </c>
    </row>
    <row r="25" spans="1:10" ht="45" x14ac:dyDescent="0.25">
      <c r="A25" s="8"/>
      <c r="B25" s="102">
        <v>21</v>
      </c>
      <c r="C25" s="87" t="s">
        <v>121</v>
      </c>
      <c r="E25" s="76" t="s">
        <v>141</v>
      </c>
      <c r="F25" s="86" t="s">
        <v>159</v>
      </c>
      <c r="G25" s="93">
        <v>3</v>
      </c>
      <c r="I25" s="101">
        <v>42383</v>
      </c>
      <c r="J25" s="101">
        <v>42387</v>
      </c>
    </row>
    <row r="26" spans="1:10" ht="30" x14ac:dyDescent="0.25">
      <c r="A26" s="8"/>
      <c r="B26" s="102">
        <v>22</v>
      </c>
      <c r="C26" s="87" t="s">
        <v>162</v>
      </c>
      <c r="E26" s="76" t="s">
        <v>163</v>
      </c>
      <c r="F26" s="86" t="s">
        <v>159</v>
      </c>
      <c r="G26" s="93">
        <v>4</v>
      </c>
      <c r="I26" s="101">
        <v>42390</v>
      </c>
      <c r="J26" s="101">
        <v>42396</v>
      </c>
    </row>
    <row r="27" spans="1:10" ht="30" x14ac:dyDescent="0.25">
      <c r="A27" s="8"/>
      <c r="B27" s="102">
        <v>23</v>
      </c>
      <c r="C27" s="87" t="s">
        <v>107</v>
      </c>
      <c r="E27" s="76" t="s">
        <v>127</v>
      </c>
      <c r="F27" s="86" t="s">
        <v>86</v>
      </c>
      <c r="G27" s="93">
        <v>3</v>
      </c>
      <c r="I27" s="101">
        <v>42402</v>
      </c>
      <c r="J27" s="101">
        <v>42404</v>
      </c>
    </row>
    <row r="28" spans="1:10" ht="30" x14ac:dyDescent="0.25">
      <c r="A28" s="8"/>
      <c r="B28" s="102">
        <v>24</v>
      </c>
      <c r="C28" s="87" t="s">
        <v>110</v>
      </c>
      <c r="E28" s="76" t="s">
        <v>164</v>
      </c>
      <c r="F28" s="86" t="s">
        <v>86</v>
      </c>
      <c r="G28" s="93">
        <v>1</v>
      </c>
      <c r="I28" s="101">
        <v>42405</v>
      </c>
      <c r="J28" s="101">
        <v>42405</v>
      </c>
    </row>
    <row r="29" spans="1:10" ht="45" x14ac:dyDescent="0.25">
      <c r="A29" s="8"/>
      <c r="B29" s="102">
        <v>25</v>
      </c>
      <c r="C29" s="87" t="s">
        <v>138</v>
      </c>
      <c r="E29" s="76" t="s">
        <v>139</v>
      </c>
      <c r="F29" s="86" t="s">
        <v>86</v>
      </c>
      <c r="G29" s="93">
        <v>1</v>
      </c>
      <c r="I29" s="101">
        <v>42408</v>
      </c>
      <c r="J29" s="101">
        <v>42408</v>
      </c>
    </row>
    <row r="30" spans="1:10" ht="60" x14ac:dyDescent="0.25">
      <c r="A30" s="8"/>
      <c r="B30" s="102">
        <v>26</v>
      </c>
      <c r="C30" s="87" t="s">
        <v>116</v>
      </c>
      <c r="E30" s="76" t="s">
        <v>130</v>
      </c>
      <c r="F30" s="86" t="s">
        <v>86</v>
      </c>
      <c r="G30" s="93">
        <v>4</v>
      </c>
      <c r="I30" s="101">
        <v>42409</v>
      </c>
      <c r="J30" s="101">
        <v>42412</v>
      </c>
    </row>
    <row r="31" spans="1:10" x14ac:dyDescent="0.25">
      <c r="A31" s="8"/>
      <c r="B31" s="102">
        <v>27</v>
      </c>
      <c r="C31" s="87" t="s">
        <v>113</v>
      </c>
      <c r="E31" s="92" t="s">
        <v>131</v>
      </c>
      <c r="F31" s="86" t="s">
        <v>86</v>
      </c>
      <c r="G31" s="93">
        <v>1</v>
      </c>
      <c r="I31" s="101">
        <v>42415</v>
      </c>
      <c r="J31" s="101">
        <v>42415</v>
      </c>
    </row>
    <row r="32" spans="1:10" ht="75" x14ac:dyDescent="0.25">
      <c r="A32" s="8"/>
      <c r="B32" s="102">
        <v>28</v>
      </c>
      <c r="C32" s="87" t="s">
        <v>112</v>
      </c>
      <c r="E32" s="76" t="s">
        <v>165</v>
      </c>
      <c r="F32" s="86" t="s">
        <v>157</v>
      </c>
      <c r="G32" s="93">
        <v>5</v>
      </c>
      <c r="I32" s="101">
        <v>42416</v>
      </c>
      <c r="J32" s="101">
        <v>42422</v>
      </c>
    </row>
    <row r="33" spans="1:10" ht="75" x14ac:dyDescent="0.25">
      <c r="A33" s="8"/>
      <c r="B33" s="102">
        <v>29</v>
      </c>
      <c r="C33" s="87" t="s">
        <v>122</v>
      </c>
      <c r="E33" s="76" t="s">
        <v>144</v>
      </c>
      <c r="F33" s="86" t="s">
        <v>86</v>
      </c>
      <c r="G33" s="93">
        <v>3</v>
      </c>
      <c r="I33" s="101">
        <v>42423</v>
      </c>
      <c r="J33" s="101">
        <v>42425</v>
      </c>
    </row>
    <row r="34" spans="1:10" ht="30" x14ac:dyDescent="0.25">
      <c r="A34" s="8"/>
      <c r="B34" s="102">
        <v>30</v>
      </c>
      <c r="C34" s="87" t="s">
        <v>143</v>
      </c>
      <c r="E34" s="76" t="s">
        <v>160</v>
      </c>
      <c r="F34" s="86" t="s">
        <v>86</v>
      </c>
      <c r="G34" s="93">
        <v>1</v>
      </c>
      <c r="I34" s="101">
        <v>42426</v>
      </c>
      <c r="J34" s="101">
        <v>42426</v>
      </c>
    </row>
    <row r="35" spans="1:10" x14ac:dyDescent="0.25">
      <c r="A35" s="8"/>
      <c r="B35" s="102">
        <v>31</v>
      </c>
      <c r="C35" s="87" t="s">
        <v>151</v>
      </c>
      <c r="E35" s="76" t="s">
        <v>152</v>
      </c>
      <c r="F35" s="86" t="s">
        <v>157</v>
      </c>
      <c r="G35" s="93">
        <v>1</v>
      </c>
      <c r="I35" s="101">
        <v>42429</v>
      </c>
      <c r="J35" s="101">
        <v>42429</v>
      </c>
    </row>
    <row r="36" spans="1:10" ht="60" x14ac:dyDescent="0.25">
      <c r="A36" s="8"/>
      <c r="B36" s="153">
        <v>32</v>
      </c>
      <c r="C36" s="87" t="s">
        <v>258</v>
      </c>
      <c r="E36" s="76" t="s">
        <v>259</v>
      </c>
      <c r="F36" s="86" t="s">
        <v>86</v>
      </c>
      <c r="G36" s="93">
        <v>3</v>
      </c>
      <c r="I36" s="101">
        <v>42457</v>
      </c>
      <c r="J36" s="101">
        <v>42459</v>
      </c>
    </row>
    <row r="38" spans="1:10" x14ac:dyDescent="0.25">
      <c r="F38" s="8" t="s">
        <v>170</v>
      </c>
      <c r="G38" s="94">
        <f t="array" ref="G38">SUM(($F$5:$F$34=$F38)*($G$5:$G$34)*1)</f>
        <v>28</v>
      </c>
    </row>
    <row r="39" spans="1:10" x14ac:dyDescent="0.25">
      <c r="F39" s="8" t="s">
        <v>159</v>
      </c>
      <c r="G39" s="94">
        <f t="array" ref="G39">SUM(($F$5:$F$34=$F39)*($G$5:$G$34)*1)</f>
        <v>25</v>
      </c>
    </row>
    <row r="40" spans="1:10" x14ac:dyDescent="0.25">
      <c r="F40" s="8" t="s">
        <v>86</v>
      </c>
      <c r="G40" s="94">
        <f t="array" ref="G40">SUM(($F$5:$F$34=$F40)*($G$5:$G$34)*1)</f>
        <v>23</v>
      </c>
    </row>
    <row r="41" spans="1:10" x14ac:dyDescent="0.25">
      <c r="F41" s="8" t="s">
        <v>158</v>
      </c>
      <c r="G41" s="94">
        <f t="array" ref="G41">SUM(($F$5:$F$34=$F41)*($G$5:$G$34)*1)</f>
        <v>9</v>
      </c>
    </row>
    <row r="43" spans="1:10" x14ac:dyDescent="0.25">
      <c r="G43" s="94">
        <f>SUM(G38:G42)</f>
        <v>85</v>
      </c>
    </row>
  </sheetData>
  <sortState ref="B4:J36">
    <sortCondition ref="I4:I36"/>
    <sortCondition ref="C4:C36"/>
  </sortState>
  <mergeCells count="1">
    <mergeCell ref="B2:C2"/>
  </mergeCells>
  <conditionalFormatting sqref="B5:C34 E5:G34 F35 B35">
    <cfRule type="expression" dxfId="18" priority="11">
      <formula>(MOD(ROW(),2)=0)</formula>
    </cfRule>
  </conditionalFormatting>
  <conditionalFormatting sqref="B4:C4 E4:G4">
    <cfRule type="expression" dxfId="17" priority="10">
      <formula>(MOD(ROW(),2)=0)</formula>
    </cfRule>
  </conditionalFormatting>
  <conditionalFormatting sqref="I4:J34">
    <cfRule type="expression" dxfId="16" priority="9">
      <formula>(MOD(ROW(),2)=0)</formula>
    </cfRule>
  </conditionalFormatting>
  <conditionalFormatting sqref="G35">
    <cfRule type="expression" dxfId="15" priority="8">
      <formula>(MOD(ROW(),2)=0)</formula>
    </cfRule>
  </conditionalFormatting>
  <conditionalFormatting sqref="C35">
    <cfRule type="expression" dxfId="14" priority="7">
      <formula>(MOD(ROW(),2)=0)</formula>
    </cfRule>
  </conditionalFormatting>
  <conditionalFormatting sqref="F36 B36">
    <cfRule type="expression" dxfId="13" priority="6">
      <formula>(MOD(ROW(),2)=0)</formula>
    </cfRule>
  </conditionalFormatting>
  <conditionalFormatting sqref="G36">
    <cfRule type="expression" dxfId="12" priority="5">
      <formula>(MOD(ROW(),2)=0)</formula>
    </cfRule>
  </conditionalFormatting>
  <conditionalFormatting sqref="C36">
    <cfRule type="expression" dxfId="11" priority="4">
      <formula>(MOD(ROW(),2)=0)</formula>
    </cfRule>
  </conditionalFormatting>
  <conditionalFormatting sqref="E36">
    <cfRule type="expression" dxfId="10" priority="3">
      <formula>(MOD(ROW(),2)=0)</formula>
    </cfRule>
  </conditionalFormatting>
  <conditionalFormatting sqref="I35:J36">
    <cfRule type="expression" dxfId="7" priority="1">
      <formula>(MOD(ROW(),2)=0)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47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103"/>
  <sheetViews>
    <sheetView showGridLines="0" tabSelected="1" workbookViewId="0"/>
  </sheetViews>
  <sheetFormatPr baseColWidth="10" defaultRowHeight="15" x14ac:dyDescent="0.25"/>
  <cols>
    <col min="1" max="1" width="3.42578125" customWidth="1"/>
    <col min="2" max="2" width="12.42578125" style="70" bestFit="1" customWidth="1"/>
    <col min="3" max="27" width="3.42578125" customWidth="1"/>
  </cols>
  <sheetData>
    <row r="1" spans="2:26" ht="15.75" thickBot="1" x14ac:dyDescent="0.3"/>
    <row r="2" spans="2:26" ht="20.25" thickTop="1" thickBot="1" x14ac:dyDescent="0.35">
      <c r="B2" s="150" t="s">
        <v>222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2"/>
    </row>
    <row r="3" spans="2:26" ht="15.75" thickTop="1" x14ac:dyDescent="0.25">
      <c r="D3" s="95">
        <v>42217</v>
      </c>
      <c r="E3" s="95">
        <f>D3+1</f>
        <v>42218</v>
      </c>
      <c r="F3" s="95">
        <f t="shared" ref="F3:Y3" si="0">E3+1</f>
        <v>42219</v>
      </c>
      <c r="G3" s="95">
        <f t="shared" si="0"/>
        <v>42220</v>
      </c>
      <c r="H3" s="95">
        <f t="shared" si="0"/>
        <v>42221</v>
      </c>
      <c r="I3" s="95">
        <f t="shared" si="0"/>
        <v>42222</v>
      </c>
      <c r="J3" s="95">
        <f t="shared" si="0"/>
        <v>42223</v>
      </c>
      <c r="K3" s="95" t="e">
        <f>#REF!+1</f>
        <v>#REF!</v>
      </c>
      <c r="L3" s="95" t="e">
        <f t="shared" si="0"/>
        <v>#REF!</v>
      </c>
      <c r="M3" s="95" t="e">
        <f t="shared" si="0"/>
        <v>#REF!</v>
      </c>
      <c r="N3" s="95" t="e">
        <f t="shared" si="0"/>
        <v>#REF!</v>
      </c>
      <c r="O3" s="95" t="e">
        <f t="shared" si="0"/>
        <v>#REF!</v>
      </c>
      <c r="P3" s="95" t="e">
        <f>#REF!+1</f>
        <v>#REF!</v>
      </c>
      <c r="Q3" s="95" t="e">
        <f t="shared" si="0"/>
        <v>#REF!</v>
      </c>
      <c r="R3" s="95" t="e">
        <f t="shared" si="0"/>
        <v>#REF!</v>
      </c>
      <c r="S3" s="95" t="e">
        <f t="shared" si="0"/>
        <v>#REF!</v>
      </c>
      <c r="T3" s="95" t="e">
        <f t="shared" si="0"/>
        <v>#REF!</v>
      </c>
      <c r="U3" s="95" t="e">
        <f>#REF!+1</f>
        <v>#REF!</v>
      </c>
      <c r="V3" s="95" t="e">
        <f t="shared" si="0"/>
        <v>#REF!</v>
      </c>
      <c r="W3" s="95" t="e">
        <f t="shared" si="0"/>
        <v>#REF!</v>
      </c>
      <c r="X3" s="95" t="e">
        <f t="shared" si="0"/>
        <v>#REF!</v>
      </c>
      <c r="Y3" s="95" t="e">
        <f t="shared" si="0"/>
        <v>#REF!</v>
      </c>
      <c r="Z3" s="95" t="e">
        <f>#REF!+1</f>
        <v>#REF!</v>
      </c>
    </row>
    <row r="4" spans="2:26" x14ac:dyDescent="0.25">
      <c r="D4" s="126" t="str">
        <f>PROPER(TEXT(D$3,"mmm aaaa"))</f>
        <v>Août 2015</v>
      </c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2:26" x14ac:dyDescent="0.25">
      <c r="D5" s="97" t="str">
        <f>PROPER(TEXT(D$3,"jj"))</f>
        <v>01</v>
      </c>
      <c r="E5" s="97" t="str">
        <f>PROPER(TEXT(E$3,"jj"))</f>
        <v>02</v>
      </c>
      <c r="F5" s="97" t="s">
        <v>187</v>
      </c>
      <c r="G5" s="97" t="s">
        <v>188</v>
      </c>
      <c r="H5" s="97" t="s">
        <v>189</v>
      </c>
      <c r="I5" s="97" t="s">
        <v>190</v>
      </c>
      <c r="J5" s="97" t="s">
        <v>191</v>
      </c>
      <c r="K5" s="97" t="s">
        <v>194</v>
      </c>
      <c r="L5" s="97" t="s">
        <v>195</v>
      </c>
      <c r="M5" s="97" t="s">
        <v>196</v>
      </c>
      <c r="N5" s="97" t="s">
        <v>197</v>
      </c>
      <c r="O5" s="97" t="s">
        <v>198</v>
      </c>
      <c r="P5" s="97" t="s">
        <v>201</v>
      </c>
      <c r="Q5" s="97" t="s">
        <v>202</v>
      </c>
      <c r="R5" s="97" t="s">
        <v>203</v>
      </c>
      <c r="S5" s="97" t="s">
        <v>204</v>
      </c>
      <c r="T5" s="97" t="s">
        <v>205</v>
      </c>
      <c r="U5" s="97" t="s">
        <v>208</v>
      </c>
      <c r="V5" s="97" t="s">
        <v>209</v>
      </c>
      <c r="W5" s="97" t="s">
        <v>210</v>
      </c>
      <c r="X5" s="97" t="s">
        <v>211</v>
      </c>
      <c r="Y5" s="97" t="s">
        <v>212</v>
      </c>
      <c r="Z5" s="97" t="s">
        <v>215</v>
      </c>
    </row>
    <row r="6" spans="2:26" x14ac:dyDescent="0.25">
      <c r="D6" s="96" t="str">
        <f>MID(PROPER(TEXT(D$3,"jjjj")),1,1)</f>
        <v>S</v>
      </c>
      <c r="E6" s="96" t="str">
        <f>MID(PROPER(TEXT(E$3,"jjjj")),1,1)</f>
        <v>D</v>
      </c>
      <c r="F6" s="96" t="s">
        <v>217</v>
      </c>
      <c r="G6" s="96" t="s">
        <v>218</v>
      </c>
      <c r="H6" s="96" t="s">
        <v>218</v>
      </c>
      <c r="I6" s="96" t="s">
        <v>219</v>
      </c>
      <c r="J6" s="96" t="s">
        <v>220</v>
      </c>
      <c r="K6" s="96" t="s">
        <v>217</v>
      </c>
      <c r="L6" s="96" t="s">
        <v>218</v>
      </c>
      <c r="M6" s="96" t="s">
        <v>218</v>
      </c>
      <c r="N6" s="96" t="s">
        <v>219</v>
      </c>
      <c r="O6" s="96" t="s">
        <v>220</v>
      </c>
      <c r="P6" s="96" t="s">
        <v>217</v>
      </c>
      <c r="Q6" s="96" t="s">
        <v>218</v>
      </c>
      <c r="R6" s="96" t="s">
        <v>218</v>
      </c>
      <c r="S6" s="96" t="s">
        <v>219</v>
      </c>
      <c r="T6" s="96" t="s">
        <v>220</v>
      </c>
      <c r="U6" s="96" t="s">
        <v>217</v>
      </c>
      <c r="V6" s="96" t="s">
        <v>218</v>
      </c>
      <c r="W6" s="96" t="s">
        <v>218</v>
      </c>
      <c r="X6" s="96" t="s">
        <v>219</v>
      </c>
      <c r="Y6" s="96" t="s">
        <v>220</v>
      </c>
      <c r="Z6" s="96" t="s">
        <v>217</v>
      </c>
    </row>
    <row r="8" spans="2:26" x14ac:dyDescent="0.25">
      <c r="B8" s="127" t="s">
        <v>157</v>
      </c>
      <c r="K8" s="108" t="s">
        <v>231</v>
      </c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spans="2:26" x14ac:dyDescent="0.25">
      <c r="B9" s="127"/>
      <c r="K9" s="108" t="s">
        <v>114</v>
      </c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spans="2:26" ht="15.75" thickBot="1" x14ac:dyDescent="0.3"/>
    <row r="11" spans="2:26" ht="15.75" thickTop="1" x14ac:dyDescent="0.25">
      <c r="B11" s="99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spans="2:26" ht="15" customHeight="1" x14ac:dyDescent="0.25">
      <c r="D12" s="126" t="s">
        <v>221</v>
      </c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</row>
    <row r="13" spans="2:26" x14ac:dyDescent="0.25">
      <c r="D13" s="97" t="s">
        <v>185</v>
      </c>
      <c r="E13" s="97" t="s">
        <v>186</v>
      </c>
      <c r="F13" s="97" t="s">
        <v>187</v>
      </c>
      <c r="G13" s="97" t="s">
        <v>188</v>
      </c>
      <c r="H13" s="97" t="s">
        <v>191</v>
      </c>
      <c r="I13" s="97" t="s">
        <v>192</v>
      </c>
      <c r="J13" s="97" t="s">
        <v>193</v>
      </c>
      <c r="K13" s="97" t="s">
        <v>194</v>
      </c>
      <c r="L13" s="97" t="s">
        <v>195</v>
      </c>
      <c r="M13" s="97" t="s">
        <v>198</v>
      </c>
      <c r="N13" s="97" t="s">
        <v>199</v>
      </c>
      <c r="O13" s="97" t="s">
        <v>200</v>
      </c>
      <c r="P13" s="97" t="s">
        <v>201</v>
      </c>
      <c r="Q13" s="97" t="s">
        <v>202</v>
      </c>
      <c r="R13" s="97" t="s">
        <v>205</v>
      </c>
      <c r="S13" s="97" t="s">
        <v>206</v>
      </c>
      <c r="T13" s="97" t="s">
        <v>207</v>
      </c>
      <c r="U13" s="97" t="s">
        <v>208</v>
      </c>
      <c r="V13" s="97" t="s">
        <v>209</v>
      </c>
      <c r="W13" s="97" t="s">
        <v>212</v>
      </c>
      <c r="X13" s="97" t="s">
        <v>213</v>
      </c>
      <c r="Y13" s="97" t="s">
        <v>214</v>
      </c>
    </row>
    <row r="14" spans="2:26" x14ac:dyDescent="0.25">
      <c r="D14" s="96" t="s">
        <v>218</v>
      </c>
      <c r="E14" s="96" t="s">
        <v>218</v>
      </c>
      <c r="F14" s="96" t="s">
        <v>219</v>
      </c>
      <c r="G14" s="96" t="s">
        <v>220</v>
      </c>
      <c r="H14" s="96" t="s">
        <v>217</v>
      </c>
      <c r="I14" s="96" t="s">
        <v>218</v>
      </c>
      <c r="J14" s="96" t="s">
        <v>218</v>
      </c>
      <c r="K14" s="96" t="s">
        <v>219</v>
      </c>
      <c r="L14" s="96" t="s">
        <v>220</v>
      </c>
      <c r="M14" s="96" t="s">
        <v>217</v>
      </c>
      <c r="N14" s="96" t="s">
        <v>218</v>
      </c>
      <c r="O14" s="96" t="s">
        <v>218</v>
      </c>
      <c r="P14" s="96" t="s">
        <v>219</v>
      </c>
      <c r="Q14" s="96" t="s">
        <v>220</v>
      </c>
      <c r="R14" s="96" t="s">
        <v>217</v>
      </c>
      <c r="S14" s="96" t="s">
        <v>218</v>
      </c>
      <c r="T14" s="96" t="s">
        <v>218</v>
      </c>
      <c r="U14" s="96" t="s">
        <v>219</v>
      </c>
      <c r="V14" s="96" t="s">
        <v>220</v>
      </c>
      <c r="W14" s="96" t="s">
        <v>217</v>
      </c>
      <c r="X14" s="96" t="s">
        <v>218</v>
      </c>
      <c r="Y14" s="96" t="s">
        <v>218</v>
      </c>
    </row>
    <row r="16" spans="2:26" x14ac:dyDescent="0.25">
      <c r="B16" s="127" t="s">
        <v>157</v>
      </c>
      <c r="D16" s="109" t="s">
        <v>232</v>
      </c>
      <c r="E16" s="110"/>
      <c r="F16" s="110"/>
      <c r="G16" s="110"/>
      <c r="H16" s="110"/>
      <c r="I16" s="111" t="s">
        <v>231</v>
      </c>
      <c r="J16" s="110"/>
      <c r="K16" s="110"/>
      <c r="L16" s="110"/>
    </row>
    <row r="17" spans="2:26" x14ac:dyDescent="0.25">
      <c r="B17" s="127"/>
      <c r="D17" s="111"/>
      <c r="E17" s="110"/>
      <c r="F17" s="110"/>
      <c r="G17" s="110"/>
      <c r="H17" s="110"/>
      <c r="I17" s="111" t="s">
        <v>229</v>
      </c>
      <c r="J17" s="110"/>
      <c r="K17" s="110"/>
      <c r="L17" s="110"/>
    </row>
    <row r="18" spans="2:26" x14ac:dyDescent="0.25">
      <c r="B18" s="98"/>
    </row>
    <row r="19" spans="2:26" x14ac:dyDescent="0.25">
      <c r="B19" s="115" t="s">
        <v>168</v>
      </c>
      <c r="P19" s="140" t="s">
        <v>261</v>
      </c>
      <c r="Q19" s="140"/>
      <c r="R19" s="140"/>
      <c r="S19" s="140"/>
      <c r="T19" s="140"/>
      <c r="U19" s="140"/>
      <c r="V19" s="140"/>
      <c r="W19" s="140"/>
      <c r="X19" s="140"/>
      <c r="Y19" s="141"/>
    </row>
    <row r="20" spans="2:26" x14ac:dyDescent="0.25">
      <c r="B20" s="115"/>
      <c r="P20" s="140"/>
      <c r="Q20" s="140"/>
      <c r="R20" s="140"/>
      <c r="S20" s="140"/>
      <c r="T20" s="140"/>
      <c r="U20" s="140"/>
      <c r="V20" s="140"/>
      <c r="W20" s="140"/>
      <c r="X20" s="140"/>
      <c r="Y20" s="141"/>
    </row>
    <row r="21" spans="2:26" ht="15.75" thickBot="1" x14ac:dyDescent="0.3">
      <c r="B21"/>
    </row>
    <row r="22" spans="2:26" ht="15.75" thickTop="1" x14ac:dyDescent="0.25">
      <c r="B22" s="99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spans="2:26" x14ac:dyDescent="0.25">
      <c r="D23" s="126" t="s">
        <v>223</v>
      </c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</row>
    <row r="24" spans="2:26" x14ac:dyDescent="0.25">
      <c r="D24" s="97" t="s">
        <v>185</v>
      </c>
      <c r="E24" s="97" t="s">
        <v>186</v>
      </c>
      <c r="F24" s="97" t="s">
        <v>189</v>
      </c>
      <c r="G24" s="97" t="s">
        <v>190</v>
      </c>
      <c r="H24" s="97" t="s">
        <v>191</v>
      </c>
      <c r="I24" s="97" t="s">
        <v>192</v>
      </c>
      <c r="J24" s="97" t="s">
        <v>193</v>
      </c>
      <c r="K24" s="97" t="s">
        <v>196</v>
      </c>
      <c r="L24" s="97" t="s">
        <v>197</v>
      </c>
      <c r="M24" s="97" t="s">
        <v>198</v>
      </c>
      <c r="N24" s="97" t="s">
        <v>199</v>
      </c>
      <c r="O24" s="97" t="s">
        <v>200</v>
      </c>
      <c r="P24" s="97" t="s">
        <v>203</v>
      </c>
      <c r="Q24" s="97" t="s">
        <v>204</v>
      </c>
      <c r="R24" s="97" t="s">
        <v>205</v>
      </c>
      <c r="S24" s="97" t="s">
        <v>206</v>
      </c>
      <c r="T24" s="97" t="s">
        <v>207</v>
      </c>
      <c r="U24" s="97" t="s">
        <v>210</v>
      </c>
      <c r="V24" s="97" t="s">
        <v>211</v>
      </c>
      <c r="W24" s="97" t="s">
        <v>212</v>
      </c>
      <c r="X24" s="97" t="s">
        <v>213</v>
      </c>
      <c r="Y24" s="97" t="s">
        <v>214</v>
      </c>
    </row>
    <row r="25" spans="2:26" x14ac:dyDescent="0.25">
      <c r="D25" s="96" t="s">
        <v>219</v>
      </c>
      <c r="E25" s="96" t="s">
        <v>220</v>
      </c>
      <c r="F25" s="96" t="s">
        <v>217</v>
      </c>
      <c r="G25" s="96" t="s">
        <v>218</v>
      </c>
      <c r="H25" s="96" t="s">
        <v>218</v>
      </c>
      <c r="I25" s="96" t="s">
        <v>219</v>
      </c>
      <c r="J25" s="96" t="s">
        <v>220</v>
      </c>
      <c r="K25" s="96" t="s">
        <v>217</v>
      </c>
      <c r="L25" s="96" t="s">
        <v>218</v>
      </c>
      <c r="M25" s="96" t="s">
        <v>218</v>
      </c>
      <c r="N25" s="96" t="s">
        <v>219</v>
      </c>
      <c r="O25" s="96" t="s">
        <v>220</v>
      </c>
      <c r="P25" s="96" t="s">
        <v>217</v>
      </c>
      <c r="Q25" s="96" t="s">
        <v>218</v>
      </c>
      <c r="R25" s="96" t="s">
        <v>218</v>
      </c>
      <c r="S25" s="96" t="s">
        <v>219</v>
      </c>
      <c r="T25" s="96" t="s">
        <v>220</v>
      </c>
      <c r="U25" s="96" t="s">
        <v>217</v>
      </c>
      <c r="V25" s="96" t="s">
        <v>218</v>
      </c>
      <c r="W25" s="96" t="s">
        <v>218</v>
      </c>
      <c r="X25" s="96" t="s">
        <v>219</v>
      </c>
      <c r="Y25" s="96" t="s">
        <v>220</v>
      </c>
    </row>
    <row r="27" spans="2:26" ht="15" customHeight="1" x14ac:dyDescent="0.25">
      <c r="B27" s="127" t="s">
        <v>157</v>
      </c>
      <c r="K27" s="128" t="s">
        <v>264</v>
      </c>
      <c r="L27" s="128"/>
      <c r="M27" s="128"/>
      <c r="N27" s="128"/>
      <c r="O27" s="128"/>
    </row>
    <row r="28" spans="2:26" x14ac:dyDescent="0.25">
      <c r="B28" s="127"/>
      <c r="K28" s="128"/>
      <c r="L28" s="128"/>
      <c r="M28" s="128"/>
      <c r="N28" s="128"/>
      <c r="O28" s="128"/>
    </row>
    <row r="29" spans="2:26" x14ac:dyDescent="0.25">
      <c r="B29" s="98"/>
    </row>
    <row r="30" spans="2:26" ht="17.25" customHeight="1" x14ac:dyDescent="0.25">
      <c r="B30" s="130" t="s">
        <v>86</v>
      </c>
      <c r="F30" s="169" t="s">
        <v>262</v>
      </c>
      <c r="G30" s="164"/>
      <c r="H30" s="165"/>
      <c r="I30" s="138" t="s">
        <v>174</v>
      </c>
      <c r="J30" s="138" t="s">
        <v>263</v>
      </c>
      <c r="P30" s="149" t="s">
        <v>265</v>
      </c>
      <c r="Q30" s="138"/>
      <c r="R30" s="138" t="s">
        <v>236</v>
      </c>
      <c r="S30" s="138" t="s">
        <v>266</v>
      </c>
    </row>
    <row r="31" spans="2:26" x14ac:dyDescent="0.25">
      <c r="B31" s="130"/>
      <c r="F31" s="166"/>
      <c r="G31" s="167"/>
      <c r="H31" s="168"/>
      <c r="I31" s="139"/>
      <c r="J31" s="139"/>
      <c r="P31" s="139"/>
      <c r="Q31" s="139"/>
      <c r="R31" s="139"/>
      <c r="S31" s="139"/>
    </row>
    <row r="32" spans="2:26" x14ac:dyDescent="0.25">
      <c r="B32" s="98"/>
    </row>
    <row r="33" spans="2:26" ht="15" customHeight="1" x14ac:dyDescent="0.25">
      <c r="B33" s="115" t="s">
        <v>168</v>
      </c>
    </row>
    <row r="34" spans="2:26" x14ac:dyDescent="0.25">
      <c r="B34" s="115"/>
    </row>
    <row r="35" spans="2:26" ht="15.75" thickBot="1" x14ac:dyDescent="0.3">
      <c r="B35"/>
    </row>
    <row r="36" spans="2:26" ht="15.75" thickTop="1" x14ac:dyDescent="0.25">
      <c r="B36" s="99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2:26" x14ac:dyDescent="0.25">
      <c r="B37"/>
      <c r="D37" s="112" t="s">
        <v>225</v>
      </c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4"/>
    </row>
    <row r="38" spans="2:26" x14ac:dyDescent="0.25">
      <c r="B38"/>
      <c r="D38" s="97" t="s">
        <v>185</v>
      </c>
      <c r="E38" s="97" t="s">
        <v>186</v>
      </c>
      <c r="F38" s="97" t="s">
        <v>187</v>
      </c>
      <c r="G38" s="97" t="s">
        <v>188</v>
      </c>
      <c r="H38" s="97" t="s">
        <v>189</v>
      </c>
      <c r="I38" s="97" t="s">
        <v>190</v>
      </c>
      <c r="J38" s="97" t="s">
        <v>193</v>
      </c>
      <c r="K38" s="97" t="s">
        <v>194</v>
      </c>
      <c r="L38" s="97" t="s">
        <v>195</v>
      </c>
      <c r="M38" s="97" t="s">
        <v>196</v>
      </c>
      <c r="N38" s="97" t="s">
        <v>197</v>
      </c>
      <c r="O38" s="97" t="s">
        <v>200</v>
      </c>
      <c r="P38" s="97" t="s">
        <v>201</v>
      </c>
      <c r="Q38" s="97" t="s">
        <v>202</v>
      </c>
      <c r="R38" s="97" t="s">
        <v>203</v>
      </c>
      <c r="S38" s="97" t="s">
        <v>204</v>
      </c>
      <c r="T38" s="97" t="s">
        <v>207</v>
      </c>
      <c r="U38" s="97" t="s">
        <v>208</v>
      </c>
      <c r="V38" s="97" t="s">
        <v>209</v>
      </c>
      <c r="W38" s="97" t="s">
        <v>210</v>
      </c>
      <c r="X38" s="97" t="s">
        <v>211</v>
      </c>
      <c r="Y38" s="97" t="s">
        <v>214</v>
      </c>
    </row>
    <row r="39" spans="2:26" x14ac:dyDescent="0.25">
      <c r="B39"/>
      <c r="D39" s="96" t="s">
        <v>216</v>
      </c>
      <c r="E39" s="96" t="s">
        <v>217</v>
      </c>
      <c r="F39" s="96" t="s">
        <v>218</v>
      </c>
      <c r="G39" s="96" t="s">
        <v>218</v>
      </c>
      <c r="H39" s="96" t="s">
        <v>219</v>
      </c>
      <c r="I39" s="96" t="s">
        <v>220</v>
      </c>
      <c r="J39" s="96" t="s">
        <v>217</v>
      </c>
      <c r="K39" s="96" t="s">
        <v>218</v>
      </c>
      <c r="L39" s="96" t="s">
        <v>218</v>
      </c>
      <c r="M39" s="96" t="s">
        <v>219</v>
      </c>
      <c r="N39" s="96" t="s">
        <v>220</v>
      </c>
      <c r="O39" s="96" t="s">
        <v>217</v>
      </c>
      <c r="P39" s="96" t="s">
        <v>218</v>
      </c>
      <c r="Q39" s="96" t="s">
        <v>218</v>
      </c>
      <c r="R39" s="96" t="s">
        <v>219</v>
      </c>
      <c r="S39" s="96" t="s">
        <v>220</v>
      </c>
      <c r="T39" s="96" t="s">
        <v>217</v>
      </c>
      <c r="U39" s="96" t="s">
        <v>218</v>
      </c>
      <c r="V39" s="96" t="s">
        <v>218</v>
      </c>
      <c r="W39" s="96" t="s">
        <v>219</v>
      </c>
      <c r="X39" s="96" t="s">
        <v>220</v>
      </c>
      <c r="Y39" s="96" t="s">
        <v>217</v>
      </c>
    </row>
    <row r="40" spans="2:26" x14ac:dyDescent="0.25">
      <c r="B40"/>
    </row>
    <row r="41" spans="2:26" x14ac:dyDescent="0.25">
      <c r="B41" s="127" t="s">
        <v>157</v>
      </c>
      <c r="E41" s="128" t="s">
        <v>267</v>
      </c>
      <c r="F41" s="108"/>
      <c r="O41" s="128" t="s">
        <v>268</v>
      </c>
      <c r="P41" s="128"/>
      <c r="Q41" s="128"/>
      <c r="R41" s="128"/>
      <c r="S41" s="128"/>
    </row>
    <row r="42" spans="2:26" x14ac:dyDescent="0.25">
      <c r="B42" s="127"/>
      <c r="E42" s="108"/>
      <c r="F42" s="108"/>
      <c r="O42" s="128"/>
      <c r="P42" s="128"/>
      <c r="Q42" s="128"/>
      <c r="R42" s="128"/>
      <c r="S42" s="128"/>
    </row>
    <row r="43" spans="2:26" x14ac:dyDescent="0.25">
      <c r="B43"/>
    </row>
    <row r="44" spans="2:26" x14ac:dyDescent="0.25">
      <c r="B44" s="115" t="s">
        <v>168</v>
      </c>
      <c r="T44" s="142" t="s">
        <v>269</v>
      </c>
      <c r="U44" s="140"/>
      <c r="V44" s="140"/>
      <c r="W44" s="143" t="s">
        <v>270</v>
      </c>
      <c r="X44" s="144"/>
    </row>
    <row r="45" spans="2:26" x14ac:dyDescent="0.25">
      <c r="B45" s="115"/>
      <c r="T45" s="142"/>
      <c r="U45" s="140"/>
      <c r="V45" s="140"/>
      <c r="W45" s="145"/>
      <c r="X45" s="144"/>
    </row>
    <row r="46" spans="2:26" x14ac:dyDescent="0.25">
      <c r="B46" s="98"/>
    </row>
    <row r="47" spans="2:26" x14ac:dyDescent="0.25">
      <c r="B47" s="118" t="s">
        <v>158</v>
      </c>
      <c r="J47" s="135" t="s">
        <v>239</v>
      </c>
      <c r="K47" s="121"/>
      <c r="L47" s="121"/>
      <c r="M47" s="121"/>
      <c r="N47" s="137" t="s">
        <v>240</v>
      </c>
    </row>
    <row r="48" spans="2:26" x14ac:dyDescent="0.25">
      <c r="B48" s="118"/>
      <c r="J48" s="136"/>
      <c r="K48" s="121"/>
      <c r="L48" s="121"/>
      <c r="M48" s="121"/>
      <c r="N48" s="137"/>
    </row>
    <row r="49" spans="2:26" x14ac:dyDescent="0.25">
      <c r="B49"/>
    </row>
    <row r="50" spans="2:26" ht="15.75" hidden="1" thickTop="1" x14ac:dyDescent="0.25">
      <c r="B50" s="99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2:26" hidden="1" x14ac:dyDescent="0.25">
      <c r="D51" s="112" t="s">
        <v>225</v>
      </c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4"/>
    </row>
    <row r="52" spans="2:26" hidden="1" x14ac:dyDescent="0.25">
      <c r="D52" s="97" t="s">
        <v>185</v>
      </c>
      <c r="E52" s="97" t="s">
        <v>186</v>
      </c>
      <c r="F52" s="97" t="s">
        <v>187</v>
      </c>
      <c r="G52" s="97" t="s">
        <v>188</v>
      </c>
      <c r="H52" s="97" t="s">
        <v>189</v>
      </c>
      <c r="I52" s="97" t="s">
        <v>190</v>
      </c>
      <c r="J52" s="97" t="s">
        <v>193</v>
      </c>
      <c r="K52" s="97" t="s">
        <v>194</v>
      </c>
      <c r="L52" s="97" t="s">
        <v>195</v>
      </c>
      <c r="M52" s="97" t="s">
        <v>196</v>
      </c>
      <c r="N52" s="97" t="s">
        <v>197</v>
      </c>
      <c r="O52" s="97" t="s">
        <v>200</v>
      </c>
      <c r="P52" s="97" t="s">
        <v>201</v>
      </c>
      <c r="Q52" s="97" t="s">
        <v>202</v>
      </c>
      <c r="R52" s="97" t="s">
        <v>203</v>
      </c>
      <c r="S52" s="97" t="s">
        <v>204</v>
      </c>
      <c r="T52" s="97" t="s">
        <v>207</v>
      </c>
      <c r="U52" s="97" t="s">
        <v>208</v>
      </c>
      <c r="V52" s="97" t="s">
        <v>209</v>
      </c>
      <c r="W52" s="97" t="s">
        <v>210</v>
      </c>
      <c r="X52" s="97" t="s">
        <v>211</v>
      </c>
      <c r="Y52" s="97" t="s">
        <v>214</v>
      </c>
    </row>
    <row r="53" spans="2:26" hidden="1" x14ac:dyDescent="0.25">
      <c r="D53" s="96" t="s">
        <v>216</v>
      </c>
      <c r="E53" s="96" t="s">
        <v>217</v>
      </c>
      <c r="F53" s="96" t="s">
        <v>218</v>
      </c>
      <c r="G53" s="96" t="s">
        <v>218</v>
      </c>
      <c r="H53" s="96" t="s">
        <v>219</v>
      </c>
      <c r="I53" s="96" t="s">
        <v>220</v>
      </c>
      <c r="J53" s="96" t="s">
        <v>217</v>
      </c>
      <c r="K53" s="96" t="s">
        <v>218</v>
      </c>
      <c r="L53" s="96" t="s">
        <v>218</v>
      </c>
      <c r="M53" s="96" t="s">
        <v>219</v>
      </c>
      <c r="N53" s="96" t="s">
        <v>220</v>
      </c>
      <c r="O53" s="96" t="s">
        <v>217</v>
      </c>
      <c r="P53" s="96" t="s">
        <v>218</v>
      </c>
      <c r="Q53" s="96" t="s">
        <v>218</v>
      </c>
      <c r="R53" s="96" t="s">
        <v>219</v>
      </c>
      <c r="S53" s="96" t="s">
        <v>220</v>
      </c>
      <c r="T53" s="96" t="s">
        <v>217</v>
      </c>
      <c r="U53" s="96" t="s">
        <v>218</v>
      </c>
      <c r="V53" s="96" t="s">
        <v>218</v>
      </c>
      <c r="W53" s="96" t="s">
        <v>219</v>
      </c>
      <c r="X53" s="96" t="s">
        <v>220</v>
      </c>
      <c r="Y53" s="96" t="s">
        <v>217</v>
      </c>
    </row>
    <row r="54" spans="2:26" hidden="1" x14ac:dyDescent="0.25"/>
    <row r="55" spans="2:26" hidden="1" x14ac:dyDescent="0.25">
      <c r="B55" s="127" t="s">
        <v>157</v>
      </c>
      <c r="O55" s="128" t="s">
        <v>247</v>
      </c>
      <c r="P55" s="108"/>
      <c r="Q55" s="108"/>
      <c r="R55" s="108"/>
      <c r="S55" s="108"/>
      <c r="X55" s="134" t="s">
        <v>177</v>
      </c>
    </row>
    <row r="56" spans="2:26" hidden="1" x14ac:dyDescent="0.25">
      <c r="B56" s="127"/>
      <c r="O56" s="108"/>
      <c r="P56" s="108"/>
      <c r="Q56" s="108"/>
      <c r="R56" s="108"/>
      <c r="S56" s="108"/>
      <c r="X56" s="134"/>
    </row>
    <row r="57" spans="2:26" hidden="1" x14ac:dyDescent="0.25">
      <c r="B57" s="98"/>
    </row>
    <row r="58" spans="2:26" hidden="1" x14ac:dyDescent="0.25">
      <c r="B58" s="130" t="s">
        <v>86</v>
      </c>
      <c r="E58" s="131" t="s">
        <v>244</v>
      </c>
      <c r="F58" s="132"/>
      <c r="G58" s="132"/>
      <c r="H58" s="133" t="s">
        <v>179</v>
      </c>
      <c r="I58" s="133" t="s">
        <v>180</v>
      </c>
      <c r="J58" s="131" t="s">
        <v>245</v>
      </c>
      <c r="K58" s="131"/>
      <c r="L58" s="131"/>
      <c r="M58" s="131"/>
      <c r="N58" s="133" t="s">
        <v>246</v>
      </c>
      <c r="T58" s="122" t="s">
        <v>176</v>
      </c>
      <c r="U58" s="123"/>
      <c r="V58" s="123"/>
      <c r="W58" s="125" t="s">
        <v>248</v>
      </c>
    </row>
    <row r="59" spans="2:26" hidden="1" x14ac:dyDescent="0.25">
      <c r="B59" s="130"/>
      <c r="E59" s="132"/>
      <c r="F59" s="132"/>
      <c r="G59" s="132"/>
      <c r="H59" s="133"/>
      <c r="I59" s="133"/>
      <c r="J59" s="131"/>
      <c r="K59" s="131"/>
      <c r="L59" s="131"/>
      <c r="M59" s="131"/>
      <c r="N59" s="133"/>
      <c r="T59" s="124"/>
      <c r="U59" s="123"/>
      <c r="V59" s="123"/>
      <c r="W59" s="125"/>
    </row>
    <row r="60" spans="2:26" ht="15.75" thickBot="1" x14ac:dyDescent="0.3"/>
    <row r="61" spans="2:26" ht="15.75" thickTop="1" x14ac:dyDescent="0.25">
      <c r="B61" s="99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2:26" x14ac:dyDescent="0.25">
      <c r="D62" s="126" t="s">
        <v>226</v>
      </c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</row>
    <row r="63" spans="2:26" x14ac:dyDescent="0.25">
      <c r="D63" s="97" t="s">
        <v>185</v>
      </c>
      <c r="E63" s="97" t="s">
        <v>186</v>
      </c>
      <c r="F63" s="97" t="s">
        <v>187</v>
      </c>
      <c r="G63" s="97" t="s">
        <v>188</v>
      </c>
      <c r="H63" s="97" t="s">
        <v>191</v>
      </c>
      <c r="I63" s="97" t="s">
        <v>192</v>
      </c>
      <c r="J63" s="97" t="s">
        <v>193</v>
      </c>
      <c r="K63" s="97" t="s">
        <v>194</v>
      </c>
      <c r="L63" s="97" t="s">
        <v>195</v>
      </c>
      <c r="M63" s="97" t="s">
        <v>198</v>
      </c>
      <c r="N63" s="97" t="s">
        <v>199</v>
      </c>
      <c r="O63" s="97" t="s">
        <v>200</v>
      </c>
      <c r="P63" s="97" t="s">
        <v>201</v>
      </c>
      <c r="Q63" s="97" t="s">
        <v>202</v>
      </c>
      <c r="R63" s="97" t="s">
        <v>205</v>
      </c>
      <c r="S63" s="97" t="s">
        <v>206</v>
      </c>
      <c r="T63" s="97" t="s">
        <v>207</v>
      </c>
      <c r="U63" s="97" t="s">
        <v>208</v>
      </c>
      <c r="V63" s="97" t="s">
        <v>209</v>
      </c>
      <c r="W63" s="97" t="s">
        <v>212</v>
      </c>
      <c r="X63" s="97" t="s">
        <v>213</v>
      </c>
      <c r="Y63" s="97" t="s">
        <v>214</v>
      </c>
      <c r="Z63" s="97" t="s">
        <v>215</v>
      </c>
    </row>
    <row r="64" spans="2:26" x14ac:dyDescent="0.25">
      <c r="D64" s="96" t="s">
        <v>218</v>
      </c>
      <c r="E64" s="96" t="s">
        <v>218</v>
      </c>
      <c r="F64" s="96" t="s">
        <v>219</v>
      </c>
      <c r="G64" s="96" t="s">
        <v>220</v>
      </c>
      <c r="H64" s="96" t="s">
        <v>217</v>
      </c>
      <c r="I64" s="96" t="s">
        <v>218</v>
      </c>
      <c r="J64" s="96" t="s">
        <v>218</v>
      </c>
      <c r="K64" s="96" t="s">
        <v>219</v>
      </c>
      <c r="L64" s="96" t="s">
        <v>220</v>
      </c>
      <c r="M64" s="96" t="s">
        <v>217</v>
      </c>
      <c r="N64" s="96" t="s">
        <v>218</v>
      </c>
      <c r="O64" s="96" t="s">
        <v>218</v>
      </c>
      <c r="P64" s="96" t="s">
        <v>219</v>
      </c>
      <c r="Q64" s="96" t="s">
        <v>220</v>
      </c>
      <c r="R64" s="96" t="s">
        <v>217</v>
      </c>
      <c r="S64" s="96" t="s">
        <v>218</v>
      </c>
      <c r="T64" s="96" t="s">
        <v>218</v>
      </c>
      <c r="U64" s="96" t="s">
        <v>219</v>
      </c>
      <c r="V64" s="96" t="s">
        <v>220</v>
      </c>
      <c r="W64" s="96" t="s">
        <v>217</v>
      </c>
      <c r="X64" s="96" t="s">
        <v>218</v>
      </c>
      <c r="Y64" s="96" t="s">
        <v>218</v>
      </c>
      <c r="Z64" s="96" t="s">
        <v>219</v>
      </c>
    </row>
    <row r="66" spans="2:26" x14ac:dyDescent="0.25">
      <c r="B66" s="127" t="s">
        <v>157</v>
      </c>
      <c r="H66" s="128" t="s">
        <v>272</v>
      </c>
      <c r="I66" s="108"/>
      <c r="J66" s="108"/>
      <c r="K66" s="108"/>
      <c r="L66" s="108"/>
      <c r="M66" s="129" t="s">
        <v>180</v>
      </c>
    </row>
    <row r="67" spans="2:26" x14ac:dyDescent="0.25">
      <c r="B67" s="127"/>
      <c r="H67" s="108"/>
      <c r="I67" s="108"/>
      <c r="J67" s="108"/>
      <c r="K67" s="108"/>
      <c r="L67" s="108"/>
      <c r="M67" s="129"/>
    </row>
    <row r="68" spans="2:26" x14ac:dyDescent="0.25">
      <c r="B68" s="98"/>
    </row>
    <row r="69" spans="2:26" hidden="1" x14ac:dyDescent="0.25">
      <c r="B69" s="115" t="s">
        <v>168</v>
      </c>
    </row>
    <row r="70" spans="2:26" hidden="1" x14ac:dyDescent="0.25">
      <c r="B70" s="115"/>
    </row>
    <row r="71" spans="2:26" hidden="1" x14ac:dyDescent="0.25">
      <c r="B71" s="98"/>
    </row>
    <row r="72" spans="2:26" x14ac:dyDescent="0.25">
      <c r="B72" s="118" t="s">
        <v>158</v>
      </c>
      <c r="D72" s="119" t="s">
        <v>271</v>
      </c>
      <c r="E72" s="120"/>
      <c r="F72" s="119" t="s">
        <v>244</v>
      </c>
      <c r="G72" s="120"/>
    </row>
    <row r="73" spans="2:26" x14ac:dyDescent="0.25">
      <c r="B73" s="118"/>
      <c r="D73" s="121"/>
      <c r="E73" s="120"/>
      <c r="F73" s="121"/>
      <c r="G73" s="120"/>
    </row>
    <row r="74" spans="2:26" ht="15.75" thickBot="1" x14ac:dyDescent="0.3"/>
    <row r="75" spans="2:26" ht="15.75" thickTop="1" x14ac:dyDescent="0.25">
      <c r="B75" s="99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spans="2:26" x14ac:dyDescent="0.25">
      <c r="D76" s="155" t="s">
        <v>251</v>
      </c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6"/>
      <c r="W76" s="156"/>
      <c r="X76" s="157"/>
    </row>
    <row r="77" spans="2:26" x14ac:dyDescent="0.25">
      <c r="D77" s="97" t="s">
        <v>185</v>
      </c>
      <c r="E77" s="97" t="s">
        <v>188</v>
      </c>
      <c r="F77" s="97" t="s">
        <v>189</v>
      </c>
      <c r="G77" s="97" t="s">
        <v>190</v>
      </c>
      <c r="H77" s="97" t="s">
        <v>191</v>
      </c>
      <c r="I77" s="97" t="s">
        <v>192</v>
      </c>
      <c r="J77" s="97" t="s">
        <v>195</v>
      </c>
      <c r="K77" s="97" t="s">
        <v>196</v>
      </c>
      <c r="L77" s="97" t="s">
        <v>197</v>
      </c>
      <c r="M77" s="97" t="s">
        <v>198</v>
      </c>
      <c r="N77" s="97" t="s">
        <v>199</v>
      </c>
      <c r="O77" s="97" t="s">
        <v>202</v>
      </c>
      <c r="P77" s="97" t="s">
        <v>203</v>
      </c>
      <c r="Q77" s="97" t="s">
        <v>204</v>
      </c>
      <c r="R77" s="97" t="s">
        <v>205</v>
      </c>
      <c r="S77" s="97" t="s">
        <v>206</v>
      </c>
      <c r="T77" s="97" t="s">
        <v>209</v>
      </c>
      <c r="U77" s="97" t="s">
        <v>210</v>
      </c>
      <c r="V77" s="97" t="s">
        <v>211</v>
      </c>
      <c r="W77" s="97" t="s">
        <v>212</v>
      </c>
      <c r="X77" s="97" t="s">
        <v>213</v>
      </c>
    </row>
    <row r="78" spans="2:26" x14ac:dyDescent="0.25">
      <c r="D78" s="96" t="s">
        <v>220</v>
      </c>
      <c r="E78" s="96" t="s">
        <v>217</v>
      </c>
      <c r="F78" s="96" t="s">
        <v>218</v>
      </c>
      <c r="G78" s="96" t="s">
        <v>218</v>
      </c>
      <c r="H78" s="96" t="s">
        <v>219</v>
      </c>
      <c r="I78" s="96" t="s">
        <v>220</v>
      </c>
      <c r="J78" s="96" t="s">
        <v>217</v>
      </c>
      <c r="K78" s="96" t="s">
        <v>218</v>
      </c>
      <c r="L78" s="96" t="s">
        <v>218</v>
      </c>
      <c r="M78" s="96" t="s">
        <v>219</v>
      </c>
      <c r="N78" s="96" t="s">
        <v>220</v>
      </c>
      <c r="O78" s="96" t="s">
        <v>217</v>
      </c>
      <c r="P78" s="96" t="s">
        <v>218</v>
      </c>
      <c r="Q78" s="96" t="s">
        <v>218</v>
      </c>
      <c r="R78" s="96" t="s">
        <v>219</v>
      </c>
      <c r="S78" s="96" t="s">
        <v>220</v>
      </c>
      <c r="T78" s="96" t="s">
        <v>217</v>
      </c>
      <c r="U78" s="96" t="s">
        <v>218</v>
      </c>
      <c r="V78" s="96" t="s">
        <v>218</v>
      </c>
      <c r="W78" s="96" t="s">
        <v>219</v>
      </c>
      <c r="X78" s="96" t="s">
        <v>220</v>
      </c>
    </row>
    <row r="80" spans="2:26" x14ac:dyDescent="0.25">
      <c r="B80" s="115" t="s">
        <v>168</v>
      </c>
      <c r="H80" s="142" t="s">
        <v>273</v>
      </c>
      <c r="I80" s="140"/>
      <c r="J80" s="140"/>
      <c r="M80" s="142" t="s">
        <v>274</v>
      </c>
      <c r="N80" s="140"/>
      <c r="O80" s="140"/>
      <c r="R80" s="116" t="s">
        <v>275</v>
      </c>
      <c r="S80" s="117"/>
      <c r="T80" s="117"/>
      <c r="U80" s="117"/>
      <c r="V80" s="117"/>
    </row>
    <row r="81" spans="2:26" x14ac:dyDescent="0.25">
      <c r="B81" s="115"/>
      <c r="H81" s="142"/>
      <c r="I81" s="140"/>
      <c r="J81" s="140"/>
      <c r="M81" s="142"/>
      <c r="N81" s="140"/>
      <c r="O81" s="140"/>
      <c r="R81" s="117"/>
      <c r="S81" s="117"/>
      <c r="T81" s="117"/>
      <c r="U81" s="117"/>
      <c r="V81" s="117"/>
    </row>
    <row r="82" spans="2:26" ht="15.75" thickBot="1" x14ac:dyDescent="0.3"/>
    <row r="83" spans="2:26" ht="15.75" thickTop="1" x14ac:dyDescent="0.25">
      <c r="B83" s="99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spans="2:26" x14ac:dyDescent="0.25">
      <c r="D84" s="158" t="s">
        <v>252</v>
      </c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60"/>
    </row>
    <row r="85" spans="2:26" x14ac:dyDescent="0.25">
      <c r="D85" s="97" t="s">
        <v>185</v>
      </c>
      <c r="E85" s="97" t="s">
        <v>186</v>
      </c>
      <c r="F85" s="97" t="s">
        <v>187</v>
      </c>
      <c r="G85" s="97" t="s">
        <v>188</v>
      </c>
      <c r="H85" s="97" t="s">
        <v>189</v>
      </c>
      <c r="I85" s="97" t="s">
        <v>192</v>
      </c>
      <c r="J85" s="97" t="s">
        <v>193</v>
      </c>
      <c r="K85" s="97" t="s">
        <v>194</v>
      </c>
      <c r="L85" s="97" t="s">
        <v>195</v>
      </c>
      <c r="M85" s="97" t="s">
        <v>196</v>
      </c>
      <c r="N85" s="97" t="s">
        <v>199</v>
      </c>
      <c r="O85" s="97" t="s">
        <v>200</v>
      </c>
      <c r="P85" s="97" t="s">
        <v>201</v>
      </c>
      <c r="Q85" s="97" t="s">
        <v>202</v>
      </c>
      <c r="R85" s="97" t="s">
        <v>203</v>
      </c>
      <c r="S85" s="97" t="s">
        <v>206</v>
      </c>
      <c r="T85" s="97" t="s">
        <v>207</v>
      </c>
      <c r="U85" s="97" t="s">
        <v>208</v>
      </c>
      <c r="V85" s="97" t="s">
        <v>209</v>
      </c>
      <c r="W85" s="97" t="s">
        <v>210</v>
      </c>
      <c r="X85" s="97" t="s">
        <v>213</v>
      </c>
    </row>
    <row r="86" spans="2:26" x14ac:dyDescent="0.25">
      <c r="D86" s="96" t="s">
        <v>217</v>
      </c>
      <c r="E86" s="96" t="s">
        <v>218</v>
      </c>
      <c r="F86" s="96" t="s">
        <v>218</v>
      </c>
      <c r="G86" s="96" t="s">
        <v>219</v>
      </c>
      <c r="H86" s="96" t="s">
        <v>220</v>
      </c>
      <c r="I86" s="96" t="s">
        <v>217</v>
      </c>
      <c r="J86" s="96" t="s">
        <v>218</v>
      </c>
      <c r="K86" s="96" t="s">
        <v>218</v>
      </c>
      <c r="L86" s="96" t="s">
        <v>219</v>
      </c>
      <c r="M86" s="96" t="s">
        <v>220</v>
      </c>
      <c r="N86" s="96" t="s">
        <v>217</v>
      </c>
      <c r="O86" s="96" t="s">
        <v>218</v>
      </c>
      <c r="P86" s="96" t="s">
        <v>218</v>
      </c>
      <c r="Q86" s="96" t="s">
        <v>219</v>
      </c>
      <c r="R86" s="96" t="s">
        <v>220</v>
      </c>
      <c r="S86" s="96" t="s">
        <v>217</v>
      </c>
      <c r="T86" s="96" t="s">
        <v>218</v>
      </c>
      <c r="U86" s="96" t="s">
        <v>218</v>
      </c>
      <c r="V86" s="96" t="s">
        <v>219</v>
      </c>
      <c r="W86" s="96" t="s">
        <v>220</v>
      </c>
      <c r="X86" s="96" t="s">
        <v>217</v>
      </c>
    </row>
    <row r="88" spans="2:26" x14ac:dyDescent="0.25">
      <c r="B88" s="127" t="s">
        <v>157</v>
      </c>
      <c r="O88" s="128" t="s">
        <v>278</v>
      </c>
      <c r="P88" s="108"/>
      <c r="Q88" s="108"/>
      <c r="R88" s="108"/>
      <c r="S88" s="108"/>
      <c r="X88" s="134" t="s">
        <v>280</v>
      </c>
    </row>
    <row r="89" spans="2:26" x14ac:dyDescent="0.25">
      <c r="B89" s="127"/>
      <c r="O89" s="108"/>
      <c r="P89" s="108"/>
      <c r="Q89" s="108"/>
      <c r="R89" s="108"/>
      <c r="S89" s="108"/>
      <c r="X89" s="134"/>
    </row>
    <row r="90" spans="2:26" x14ac:dyDescent="0.25">
      <c r="B90" s="98"/>
    </row>
    <row r="91" spans="2:26" x14ac:dyDescent="0.25">
      <c r="B91" s="130" t="s">
        <v>86</v>
      </c>
      <c r="E91" s="131" t="s">
        <v>176</v>
      </c>
      <c r="F91" s="132"/>
      <c r="G91" s="132"/>
      <c r="H91" s="133" t="s">
        <v>248</v>
      </c>
      <c r="I91" s="133" t="s">
        <v>177</v>
      </c>
      <c r="J91" s="131" t="s">
        <v>276</v>
      </c>
      <c r="K91" s="131"/>
      <c r="L91" s="131"/>
      <c r="M91" s="131"/>
      <c r="N91" s="133" t="s">
        <v>277</v>
      </c>
      <c r="T91" s="122" t="s">
        <v>279</v>
      </c>
      <c r="U91" s="123"/>
      <c r="V91" s="123"/>
      <c r="W91" s="125" t="s">
        <v>250</v>
      </c>
    </row>
    <row r="92" spans="2:26" x14ac:dyDescent="0.25">
      <c r="B92" s="130"/>
      <c r="E92" s="132"/>
      <c r="F92" s="132"/>
      <c r="G92" s="132"/>
      <c r="H92" s="133"/>
      <c r="I92" s="133"/>
      <c r="J92" s="131"/>
      <c r="K92" s="131"/>
      <c r="L92" s="131"/>
      <c r="M92" s="131"/>
      <c r="N92" s="133"/>
      <c r="T92" s="124"/>
      <c r="U92" s="123"/>
      <c r="V92" s="123"/>
      <c r="W92" s="125"/>
    </row>
    <row r="93" spans="2:26" ht="15.75" thickBot="1" x14ac:dyDescent="0.3"/>
    <row r="94" spans="2:26" ht="15.75" thickTop="1" x14ac:dyDescent="0.25">
      <c r="B94" s="99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spans="2:26" x14ac:dyDescent="0.25">
      <c r="D95" s="161" t="s">
        <v>254</v>
      </c>
      <c r="E95" s="162"/>
      <c r="F95" s="162"/>
      <c r="G95" s="162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</row>
    <row r="96" spans="2:26" x14ac:dyDescent="0.25">
      <c r="D96" s="97" t="s">
        <v>185</v>
      </c>
      <c r="E96" s="97" t="s">
        <v>186</v>
      </c>
      <c r="F96" s="97" t="s">
        <v>187</v>
      </c>
      <c r="G96" s="97" t="s">
        <v>188</v>
      </c>
      <c r="H96" s="97" t="s">
        <v>191</v>
      </c>
      <c r="I96" s="97" t="s">
        <v>192</v>
      </c>
      <c r="J96" s="97" t="s">
        <v>193</v>
      </c>
      <c r="K96" s="97" t="s">
        <v>194</v>
      </c>
      <c r="L96" s="97" t="s">
        <v>195</v>
      </c>
      <c r="M96" s="97" t="s">
        <v>198</v>
      </c>
      <c r="N96" s="97" t="s">
        <v>199</v>
      </c>
      <c r="O96" s="97" t="s">
        <v>200</v>
      </c>
      <c r="P96" s="97" t="s">
        <v>201</v>
      </c>
      <c r="Q96" s="97" t="s">
        <v>202</v>
      </c>
      <c r="R96" s="97" t="s">
        <v>205</v>
      </c>
      <c r="S96" s="97" t="s">
        <v>206</v>
      </c>
      <c r="T96" s="97" t="s">
        <v>207</v>
      </c>
      <c r="U96" s="97" t="s">
        <v>208</v>
      </c>
      <c r="V96" s="97" t="s">
        <v>209</v>
      </c>
      <c r="W96" s="97" t="s">
        <v>212</v>
      </c>
      <c r="X96" s="97" t="s">
        <v>213</v>
      </c>
      <c r="Y96" s="97" t="s">
        <v>214</v>
      </c>
      <c r="Z96" s="97" t="s">
        <v>215</v>
      </c>
    </row>
    <row r="97" spans="2:26" x14ac:dyDescent="0.25">
      <c r="D97" s="96" t="s">
        <v>218</v>
      </c>
      <c r="E97" s="96" t="s">
        <v>218</v>
      </c>
      <c r="F97" s="96" t="s">
        <v>219</v>
      </c>
      <c r="G97" s="96" t="s">
        <v>220</v>
      </c>
      <c r="H97" s="96" t="s">
        <v>217</v>
      </c>
      <c r="I97" s="96" t="s">
        <v>218</v>
      </c>
      <c r="J97" s="96" t="s">
        <v>218</v>
      </c>
      <c r="K97" s="96" t="s">
        <v>219</v>
      </c>
      <c r="L97" s="96" t="s">
        <v>220</v>
      </c>
      <c r="M97" s="96" t="s">
        <v>217</v>
      </c>
      <c r="N97" s="96" t="s">
        <v>218</v>
      </c>
      <c r="O97" s="96" t="s">
        <v>218</v>
      </c>
      <c r="P97" s="96" t="s">
        <v>219</v>
      </c>
      <c r="Q97" s="96" t="s">
        <v>220</v>
      </c>
      <c r="R97" s="96" t="s">
        <v>217</v>
      </c>
      <c r="S97" s="96" t="s">
        <v>218</v>
      </c>
      <c r="T97" s="96" t="s">
        <v>218</v>
      </c>
      <c r="U97" s="96" t="s">
        <v>219</v>
      </c>
      <c r="V97" s="96" t="s">
        <v>220</v>
      </c>
      <c r="W97" s="96" t="s">
        <v>217</v>
      </c>
      <c r="X97" s="96" t="s">
        <v>218</v>
      </c>
      <c r="Y97" s="96" t="s">
        <v>218</v>
      </c>
      <c r="Z97" s="96" t="s">
        <v>219</v>
      </c>
    </row>
    <row r="99" spans="2:26" ht="15" customHeight="1" x14ac:dyDescent="0.25">
      <c r="B99" s="127" t="s">
        <v>157</v>
      </c>
      <c r="D99" s="163" t="s">
        <v>255</v>
      </c>
      <c r="E99" s="163"/>
      <c r="F99" s="163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</row>
    <row r="100" spans="2:26" x14ac:dyDescent="0.25">
      <c r="B100" s="127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</row>
    <row r="102" spans="2:26" x14ac:dyDescent="0.25">
      <c r="B102" s="130" t="s">
        <v>86</v>
      </c>
      <c r="W102" s="122" t="s">
        <v>256</v>
      </c>
      <c r="X102" s="123"/>
      <c r="Y102" s="123"/>
    </row>
    <row r="103" spans="2:26" x14ac:dyDescent="0.25">
      <c r="B103" s="130"/>
      <c r="W103" s="124"/>
      <c r="X103" s="123"/>
      <c r="Y103" s="123"/>
    </row>
  </sheetData>
  <mergeCells count="75">
    <mergeCell ref="D95:Z95"/>
    <mergeCell ref="B99:B100"/>
    <mergeCell ref="D99:Q100"/>
    <mergeCell ref="W102:Y103"/>
    <mergeCell ref="B102:B103"/>
    <mergeCell ref="T91:V92"/>
    <mergeCell ref="W91:W92"/>
    <mergeCell ref="B80:B81"/>
    <mergeCell ref="O41:S42"/>
    <mergeCell ref="D76:X76"/>
    <mergeCell ref="D84:X84"/>
    <mergeCell ref="B88:B89"/>
    <mergeCell ref="O88:S89"/>
    <mergeCell ref="X88:X89"/>
    <mergeCell ref="B91:B92"/>
    <mergeCell ref="E91:G92"/>
    <mergeCell ref="H91:H92"/>
    <mergeCell ref="I91:I92"/>
    <mergeCell ref="J91:M92"/>
    <mergeCell ref="N91:N92"/>
    <mergeCell ref="N47:N48"/>
    <mergeCell ref="E41:F42"/>
    <mergeCell ref="T44:V45"/>
    <mergeCell ref="W44:X45"/>
    <mergeCell ref="H80:J81"/>
    <mergeCell ref="M80:O81"/>
    <mergeCell ref="D16:H17"/>
    <mergeCell ref="I17:L17"/>
    <mergeCell ref="B19:B20"/>
    <mergeCell ref="P19:Y20"/>
    <mergeCell ref="D37:Y37"/>
    <mergeCell ref="F30:H31"/>
    <mergeCell ref="B72:B73"/>
    <mergeCell ref="D72:E73"/>
    <mergeCell ref="F72:G73"/>
    <mergeCell ref="W58:W59"/>
    <mergeCell ref="D62:Z62"/>
    <mergeCell ref="B66:B67"/>
    <mergeCell ref="H66:L67"/>
    <mergeCell ref="M66:M67"/>
    <mergeCell ref="B69:B70"/>
    <mergeCell ref="R80:V81"/>
    <mergeCell ref="B55:B56"/>
    <mergeCell ref="O55:S56"/>
    <mergeCell ref="X55:X56"/>
    <mergeCell ref="B58:B59"/>
    <mergeCell ref="E58:G59"/>
    <mergeCell ref="H58:H59"/>
    <mergeCell ref="I58:I59"/>
    <mergeCell ref="J58:M59"/>
    <mergeCell ref="N58:N59"/>
    <mergeCell ref="T58:V59"/>
    <mergeCell ref="D51:Y51"/>
    <mergeCell ref="B41:B42"/>
    <mergeCell ref="B44:B45"/>
    <mergeCell ref="B47:B48"/>
    <mergeCell ref="J47:M48"/>
    <mergeCell ref="B30:B31"/>
    <mergeCell ref="S30:S31"/>
    <mergeCell ref="B33:B34"/>
    <mergeCell ref="P30:Q31"/>
    <mergeCell ref="R30:R31"/>
    <mergeCell ref="D23:Y23"/>
    <mergeCell ref="B27:B28"/>
    <mergeCell ref="K27:O28"/>
    <mergeCell ref="I30:I31"/>
    <mergeCell ref="J30:J31"/>
    <mergeCell ref="B2:Z2"/>
    <mergeCell ref="D4:Z4"/>
    <mergeCell ref="B8:B9"/>
    <mergeCell ref="K8:Z8"/>
    <mergeCell ref="K9:Z9"/>
    <mergeCell ref="D12:Y12"/>
    <mergeCell ref="B16:B17"/>
    <mergeCell ref="I16:L16"/>
  </mergeCells>
  <pageMargins left="0.7" right="0.7" top="0.75" bottom="0.75" header="0.3" footer="0.3"/>
  <pageSetup paperSize="9" scale="5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67"/>
  <sheetViews>
    <sheetView showGridLines="0" topLeftCell="A22" workbookViewId="0">
      <selection activeCell="A35" sqref="A35"/>
    </sheetView>
  </sheetViews>
  <sheetFormatPr baseColWidth="10" defaultRowHeight="15" x14ac:dyDescent="0.25"/>
  <cols>
    <col min="1" max="1" width="3.42578125" customWidth="1"/>
    <col min="2" max="2" width="12.42578125" style="70" bestFit="1" customWidth="1"/>
    <col min="3" max="27" width="3.42578125" customWidth="1"/>
  </cols>
  <sheetData>
    <row r="1" spans="2:26" ht="15.75" thickBot="1" x14ac:dyDescent="0.3"/>
    <row r="2" spans="2:26" ht="20.25" thickTop="1" thickBot="1" x14ac:dyDescent="0.35">
      <c r="B2" s="150" t="s">
        <v>222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2"/>
    </row>
    <row r="3" spans="2:26" ht="15.75" thickTop="1" x14ac:dyDescent="0.25">
      <c r="D3" s="95">
        <v>42217</v>
      </c>
      <c r="E3" s="95">
        <f>D3+1</f>
        <v>42218</v>
      </c>
      <c r="F3" s="95">
        <f t="shared" ref="F3:Y3" si="0">E3+1</f>
        <v>42219</v>
      </c>
      <c r="G3" s="95">
        <f t="shared" si="0"/>
        <v>42220</v>
      </c>
      <c r="H3" s="95">
        <f t="shared" si="0"/>
        <v>42221</v>
      </c>
      <c r="I3" s="95">
        <f t="shared" si="0"/>
        <v>42222</v>
      </c>
      <c r="J3" s="95">
        <f t="shared" si="0"/>
        <v>42223</v>
      </c>
      <c r="K3" s="95" t="e">
        <f>#REF!+1</f>
        <v>#REF!</v>
      </c>
      <c r="L3" s="95" t="e">
        <f t="shared" si="0"/>
        <v>#REF!</v>
      </c>
      <c r="M3" s="95" t="e">
        <f t="shared" si="0"/>
        <v>#REF!</v>
      </c>
      <c r="N3" s="95" t="e">
        <f t="shared" si="0"/>
        <v>#REF!</v>
      </c>
      <c r="O3" s="95" t="e">
        <f t="shared" si="0"/>
        <v>#REF!</v>
      </c>
      <c r="P3" s="95" t="e">
        <f>#REF!+1</f>
        <v>#REF!</v>
      </c>
      <c r="Q3" s="95" t="e">
        <f t="shared" si="0"/>
        <v>#REF!</v>
      </c>
      <c r="R3" s="95" t="e">
        <f t="shared" si="0"/>
        <v>#REF!</v>
      </c>
      <c r="S3" s="95" t="e">
        <f t="shared" si="0"/>
        <v>#REF!</v>
      </c>
      <c r="T3" s="95" t="e">
        <f t="shared" si="0"/>
        <v>#REF!</v>
      </c>
      <c r="U3" s="95" t="e">
        <f>#REF!+1</f>
        <v>#REF!</v>
      </c>
      <c r="V3" s="95" t="e">
        <f t="shared" si="0"/>
        <v>#REF!</v>
      </c>
      <c r="W3" s="95" t="e">
        <f t="shared" si="0"/>
        <v>#REF!</v>
      </c>
      <c r="X3" s="95" t="e">
        <f t="shared" si="0"/>
        <v>#REF!</v>
      </c>
      <c r="Y3" s="95" t="e">
        <f t="shared" si="0"/>
        <v>#REF!</v>
      </c>
      <c r="Z3" s="95" t="e">
        <f>#REF!+1</f>
        <v>#REF!</v>
      </c>
    </row>
    <row r="4" spans="2:26" x14ac:dyDescent="0.25">
      <c r="D4" s="126" t="str">
        <f>PROPER(TEXT(D$3,"mmm aaaa"))</f>
        <v>Août 2015</v>
      </c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2:26" x14ac:dyDescent="0.25">
      <c r="D5" s="97" t="str">
        <f>PROPER(TEXT(D$3,"jj"))</f>
        <v>01</v>
      </c>
      <c r="E5" s="97" t="str">
        <f>PROPER(TEXT(E$3,"jj"))</f>
        <v>02</v>
      </c>
      <c r="F5" s="97" t="s">
        <v>187</v>
      </c>
      <c r="G5" s="97" t="s">
        <v>188</v>
      </c>
      <c r="H5" s="97" t="s">
        <v>189</v>
      </c>
      <c r="I5" s="97" t="s">
        <v>190</v>
      </c>
      <c r="J5" s="97" t="s">
        <v>191</v>
      </c>
      <c r="K5" s="97" t="s">
        <v>194</v>
      </c>
      <c r="L5" s="97" t="s">
        <v>195</v>
      </c>
      <c r="M5" s="97" t="s">
        <v>196</v>
      </c>
      <c r="N5" s="97" t="s">
        <v>197</v>
      </c>
      <c r="O5" s="97" t="s">
        <v>198</v>
      </c>
      <c r="P5" s="97" t="s">
        <v>201</v>
      </c>
      <c r="Q5" s="97" t="s">
        <v>202</v>
      </c>
      <c r="R5" s="97" t="s">
        <v>203</v>
      </c>
      <c r="S5" s="97" t="s">
        <v>204</v>
      </c>
      <c r="T5" s="97" t="s">
        <v>205</v>
      </c>
      <c r="U5" s="97" t="s">
        <v>208</v>
      </c>
      <c r="V5" s="97" t="s">
        <v>209</v>
      </c>
      <c r="W5" s="97" t="s">
        <v>210</v>
      </c>
      <c r="X5" s="97" t="s">
        <v>211</v>
      </c>
      <c r="Y5" s="97" t="s">
        <v>212</v>
      </c>
      <c r="Z5" s="97" t="s">
        <v>215</v>
      </c>
    </row>
    <row r="6" spans="2:26" x14ac:dyDescent="0.25">
      <c r="D6" s="96" t="str">
        <f>MID(PROPER(TEXT(D$3,"jjjj")),1,1)</f>
        <v>S</v>
      </c>
      <c r="E6" s="96" t="str">
        <f>MID(PROPER(TEXT(E$3,"jjjj")),1,1)</f>
        <v>D</v>
      </c>
      <c r="F6" s="96" t="s">
        <v>217</v>
      </c>
      <c r="G6" s="96" t="s">
        <v>218</v>
      </c>
      <c r="H6" s="96" t="s">
        <v>218</v>
      </c>
      <c r="I6" s="96" t="s">
        <v>219</v>
      </c>
      <c r="J6" s="96" t="s">
        <v>220</v>
      </c>
      <c r="K6" s="96" t="s">
        <v>217</v>
      </c>
      <c r="L6" s="96" t="s">
        <v>218</v>
      </c>
      <c r="M6" s="96" t="s">
        <v>218</v>
      </c>
      <c r="N6" s="96" t="s">
        <v>219</v>
      </c>
      <c r="O6" s="96" t="s">
        <v>220</v>
      </c>
      <c r="P6" s="96" t="s">
        <v>217</v>
      </c>
      <c r="Q6" s="96" t="s">
        <v>218</v>
      </c>
      <c r="R6" s="96" t="s">
        <v>218</v>
      </c>
      <c r="S6" s="96" t="s">
        <v>219</v>
      </c>
      <c r="T6" s="96" t="s">
        <v>220</v>
      </c>
      <c r="U6" s="96" t="s">
        <v>217</v>
      </c>
      <c r="V6" s="96" t="s">
        <v>218</v>
      </c>
      <c r="W6" s="96" t="s">
        <v>218</v>
      </c>
      <c r="X6" s="96" t="s">
        <v>219</v>
      </c>
      <c r="Y6" s="96" t="s">
        <v>220</v>
      </c>
      <c r="Z6" s="96" t="s">
        <v>217</v>
      </c>
    </row>
    <row r="8" spans="2:26" x14ac:dyDescent="0.25">
      <c r="B8" s="127" t="s">
        <v>157</v>
      </c>
      <c r="K8" s="108" t="s">
        <v>231</v>
      </c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spans="2:26" x14ac:dyDescent="0.25">
      <c r="B9" s="127"/>
      <c r="K9" s="108" t="s">
        <v>114</v>
      </c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spans="2:26" ht="15.75" thickBot="1" x14ac:dyDescent="0.3"/>
    <row r="11" spans="2:26" ht="15.75" thickTop="1" x14ac:dyDescent="0.25">
      <c r="B11" s="99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spans="2:26" x14ac:dyDescent="0.25">
      <c r="D12" s="126" t="s">
        <v>221</v>
      </c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</row>
    <row r="13" spans="2:26" x14ac:dyDescent="0.25">
      <c r="D13" s="97" t="s">
        <v>185</v>
      </c>
      <c r="E13" s="97" t="s">
        <v>186</v>
      </c>
      <c r="F13" s="97" t="s">
        <v>187</v>
      </c>
      <c r="G13" s="97" t="s">
        <v>188</v>
      </c>
      <c r="H13" s="97" t="s">
        <v>191</v>
      </c>
      <c r="I13" s="97" t="s">
        <v>192</v>
      </c>
      <c r="J13" s="97" t="s">
        <v>193</v>
      </c>
      <c r="K13" s="97" t="s">
        <v>194</v>
      </c>
      <c r="L13" s="97" t="s">
        <v>195</v>
      </c>
      <c r="M13" s="97" t="s">
        <v>198</v>
      </c>
      <c r="N13" s="97" t="s">
        <v>199</v>
      </c>
      <c r="O13" s="97" t="s">
        <v>200</v>
      </c>
      <c r="P13" s="97" t="s">
        <v>201</v>
      </c>
      <c r="Q13" s="97" t="s">
        <v>202</v>
      </c>
      <c r="R13" s="97" t="s">
        <v>205</v>
      </c>
      <c r="S13" s="97" t="s">
        <v>206</v>
      </c>
      <c r="T13" s="97" t="s">
        <v>207</v>
      </c>
      <c r="U13" s="97" t="s">
        <v>208</v>
      </c>
      <c r="V13" s="97" t="s">
        <v>209</v>
      </c>
      <c r="W13" s="97" t="s">
        <v>212</v>
      </c>
      <c r="X13" s="97" t="s">
        <v>213</v>
      </c>
      <c r="Y13" s="97" t="s">
        <v>214</v>
      </c>
    </row>
    <row r="14" spans="2:26" x14ac:dyDescent="0.25">
      <c r="D14" s="96" t="s">
        <v>218</v>
      </c>
      <c r="E14" s="96" t="s">
        <v>218</v>
      </c>
      <c r="F14" s="96" t="s">
        <v>219</v>
      </c>
      <c r="G14" s="96" t="s">
        <v>220</v>
      </c>
      <c r="H14" s="96" t="s">
        <v>217</v>
      </c>
      <c r="I14" s="96" t="s">
        <v>218</v>
      </c>
      <c r="J14" s="96" t="s">
        <v>218</v>
      </c>
      <c r="K14" s="96" t="s">
        <v>219</v>
      </c>
      <c r="L14" s="96" t="s">
        <v>220</v>
      </c>
      <c r="M14" s="96" t="s">
        <v>217</v>
      </c>
      <c r="N14" s="96" t="s">
        <v>218</v>
      </c>
      <c r="O14" s="96" t="s">
        <v>218</v>
      </c>
      <c r="P14" s="96" t="s">
        <v>219</v>
      </c>
      <c r="Q14" s="96" t="s">
        <v>220</v>
      </c>
      <c r="R14" s="96" t="s">
        <v>217</v>
      </c>
      <c r="S14" s="96" t="s">
        <v>218</v>
      </c>
      <c r="T14" s="96" t="s">
        <v>218</v>
      </c>
      <c r="U14" s="96" t="s">
        <v>219</v>
      </c>
      <c r="V14" s="96" t="s">
        <v>220</v>
      </c>
      <c r="W14" s="96" t="s">
        <v>217</v>
      </c>
      <c r="X14" s="96" t="s">
        <v>218</v>
      </c>
      <c r="Y14" s="96" t="s">
        <v>218</v>
      </c>
    </row>
    <row r="16" spans="2:26" x14ac:dyDescent="0.25">
      <c r="B16" s="127" t="s">
        <v>157</v>
      </c>
      <c r="D16" s="108" t="s">
        <v>231</v>
      </c>
      <c r="E16" s="108"/>
      <c r="F16" s="108"/>
      <c r="G16" s="108"/>
      <c r="H16" s="109" t="s">
        <v>232</v>
      </c>
      <c r="I16" s="110"/>
      <c r="J16" s="110"/>
      <c r="K16" s="110"/>
      <c r="L16" s="110"/>
      <c r="R16" s="128" t="s">
        <v>224</v>
      </c>
      <c r="S16" s="128"/>
      <c r="T16" s="128"/>
      <c r="U16" s="128"/>
      <c r="V16" s="128"/>
    </row>
    <row r="17" spans="2:26" x14ac:dyDescent="0.25">
      <c r="B17" s="127"/>
      <c r="D17" s="108" t="s">
        <v>229</v>
      </c>
      <c r="E17" s="108"/>
      <c r="F17" s="108"/>
      <c r="G17" s="108"/>
      <c r="H17" s="111"/>
      <c r="I17" s="110"/>
      <c r="J17" s="110"/>
      <c r="K17" s="110"/>
      <c r="L17" s="110"/>
      <c r="R17" s="128"/>
      <c r="S17" s="128"/>
      <c r="T17" s="128"/>
      <c r="U17" s="128"/>
      <c r="V17" s="128"/>
    </row>
    <row r="18" spans="2:26" x14ac:dyDescent="0.25">
      <c r="B18" s="98"/>
    </row>
    <row r="19" spans="2:26" ht="18" customHeight="1" x14ac:dyDescent="0.25">
      <c r="B19" s="130" t="s">
        <v>86</v>
      </c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149" t="s">
        <v>175</v>
      </c>
      <c r="N19" s="138"/>
      <c r="O19" s="138" t="s">
        <v>173</v>
      </c>
      <c r="P19" s="138" t="s">
        <v>174</v>
      </c>
      <c r="Q19" s="84"/>
      <c r="R19" s="84"/>
      <c r="S19" s="84"/>
      <c r="T19" s="84"/>
      <c r="U19" s="84"/>
      <c r="V19" s="84"/>
      <c r="W19" s="149" t="s">
        <v>234</v>
      </c>
      <c r="X19" s="138"/>
      <c r="Y19" s="138" t="s">
        <v>235</v>
      </c>
    </row>
    <row r="20" spans="2:26" x14ac:dyDescent="0.25">
      <c r="B20" s="130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139"/>
      <c r="N20" s="139"/>
      <c r="O20" s="139"/>
      <c r="P20" s="139"/>
      <c r="Q20" s="84"/>
      <c r="R20" s="84"/>
      <c r="S20" s="84"/>
      <c r="T20" s="84"/>
      <c r="U20" s="84"/>
      <c r="V20" s="84"/>
      <c r="W20" s="139"/>
      <c r="X20" s="139"/>
      <c r="Y20" s="139"/>
    </row>
    <row r="21" spans="2:26" x14ac:dyDescent="0.25">
      <c r="B21" s="98"/>
    </row>
    <row r="22" spans="2:26" x14ac:dyDescent="0.25">
      <c r="B22" s="146" t="s">
        <v>184</v>
      </c>
      <c r="H22" s="148" t="s">
        <v>233</v>
      </c>
      <c r="I22" s="148"/>
      <c r="J22" s="148"/>
      <c r="K22" s="148"/>
      <c r="L22" s="148"/>
    </row>
    <row r="23" spans="2:26" x14ac:dyDescent="0.25">
      <c r="B23" s="147"/>
      <c r="H23" s="148"/>
      <c r="I23" s="148"/>
      <c r="J23" s="148"/>
      <c r="K23" s="148"/>
      <c r="L23" s="148"/>
    </row>
    <row r="24" spans="2:26" ht="15.75" thickBot="1" x14ac:dyDescent="0.3"/>
    <row r="25" spans="2:26" ht="15.75" thickTop="1" x14ac:dyDescent="0.25">
      <c r="B25" s="99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spans="2:26" x14ac:dyDescent="0.25">
      <c r="D26" s="126" t="s">
        <v>223</v>
      </c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</row>
    <row r="27" spans="2:26" x14ac:dyDescent="0.25">
      <c r="D27" s="97" t="s">
        <v>185</v>
      </c>
      <c r="E27" s="97" t="s">
        <v>186</v>
      </c>
      <c r="F27" s="97" t="s">
        <v>189</v>
      </c>
      <c r="G27" s="97" t="s">
        <v>190</v>
      </c>
      <c r="H27" s="97" t="s">
        <v>191</v>
      </c>
      <c r="I27" s="97" t="s">
        <v>192</v>
      </c>
      <c r="J27" s="97" t="s">
        <v>193</v>
      </c>
      <c r="K27" s="97" t="s">
        <v>196</v>
      </c>
      <c r="L27" s="97" t="s">
        <v>197</v>
      </c>
      <c r="M27" s="97" t="s">
        <v>198</v>
      </c>
      <c r="N27" s="97" t="s">
        <v>199</v>
      </c>
      <c r="O27" s="97" t="s">
        <v>200</v>
      </c>
      <c r="P27" s="97" t="s">
        <v>203</v>
      </c>
      <c r="Q27" s="97" t="s">
        <v>204</v>
      </c>
      <c r="R27" s="97" t="s">
        <v>205</v>
      </c>
      <c r="S27" s="97" t="s">
        <v>206</v>
      </c>
      <c r="T27" s="97" t="s">
        <v>207</v>
      </c>
      <c r="U27" s="97" t="s">
        <v>210</v>
      </c>
      <c r="V27" s="97" t="s">
        <v>211</v>
      </c>
      <c r="W27" s="97" t="s">
        <v>212</v>
      </c>
      <c r="X27" s="97" t="s">
        <v>213</v>
      </c>
      <c r="Y27" s="97" t="s">
        <v>214</v>
      </c>
    </row>
    <row r="28" spans="2:26" x14ac:dyDescent="0.25">
      <c r="D28" s="96" t="s">
        <v>219</v>
      </c>
      <c r="E28" s="96" t="s">
        <v>220</v>
      </c>
      <c r="F28" s="96" t="s">
        <v>217</v>
      </c>
      <c r="G28" s="96" t="s">
        <v>218</v>
      </c>
      <c r="H28" s="96" t="s">
        <v>218</v>
      </c>
      <c r="I28" s="96" t="s">
        <v>219</v>
      </c>
      <c r="J28" s="96" t="s">
        <v>220</v>
      </c>
      <c r="K28" s="96" t="s">
        <v>217</v>
      </c>
      <c r="L28" s="96" t="s">
        <v>218</v>
      </c>
      <c r="M28" s="96" t="s">
        <v>218</v>
      </c>
      <c r="N28" s="96" t="s">
        <v>219</v>
      </c>
      <c r="O28" s="96" t="s">
        <v>220</v>
      </c>
      <c r="P28" s="96" t="s">
        <v>217</v>
      </c>
      <c r="Q28" s="96" t="s">
        <v>218</v>
      </c>
      <c r="R28" s="96" t="s">
        <v>218</v>
      </c>
      <c r="S28" s="96" t="s">
        <v>219</v>
      </c>
      <c r="T28" s="96" t="s">
        <v>220</v>
      </c>
      <c r="U28" s="96" t="s">
        <v>217</v>
      </c>
      <c r="V28" s="96" t="s">
        <v>218</v>
      </c>
      <c r="W28" s="96" t="s">
        <v>218</v>
      </c>
      <c r="X28" s="96" t="s">
        <v>219</v>
      </c>
      <c r="Y28" s="96" t="s">
        <v>220</v>
      </c>
    </row>
    <row r="30" spans="2:26" ht="15" customHeight="1" x14ac:dyDescent="0.25">
      <c r="B30" s="127" t="s">
        <v>157</v>
      </c>
      <c r="D30" s="128" t="s">
        <v>237</v>
      </c>
      <c r="E30" s="108"/>
    </row>
    <row r="31" spans="2:26" x14ac:dyDescent="0.25">
      <c r="B31" s="127"/>
      <c r="D31" s="108"/>
      <c r="E31" s="108"/>
    </row>
    <row r="32" spans="2:26" x14ac:dyDescent="0.25">
      <c r="B32" s="98"/>
    </row>
    <row r="33" spans="2:26" ht="17.25" customHeight="1" x14ac:dyDescent="0.25">
      <c r="B33" s="130" t="s">
        <v>86</v>
      </c>
      <c r="D33" s="138" t="s">
        <v>236</v>
      </c>
    </row>
    <row r="34" spans="2:26" x14ac:dyDescent="0.25">
      <c r="B34" s="130"/>
      <c r="D34" s="139"/>
    </row>
    <row r="35" spans="2:26" x14ac:dyDescent="0.25">
      <c r="B35" s="98"/>
    </row>
    <row r="36" spans="2:26" ht="15" customHeight="1" x14ac:dyDescent="0.25">
      <c r="B36" s="115" t="s">
        <v>168</v>
      </c>
      <c r="D36" s="140" t="s">
        <v>238</v>
      </c>
      <c r="E36" s="140"/>
      <c r="F36" s="140"/>
      <c r="G36" s="140"/>
      <c r="H36" s="140"/>
      <c r="I36" s="140"/>
      <c r="J36" s="140"/>
      <c r="K36" s="140"/>
      <c r="L36" s="140"/>
      <c r="M36" s="141"/>
      <c r="N36" s="142" t="s">
        <v>178</v>
      </c>
      <c r="O36" s="140"/>
      <c r="P36" s="140"/>
      <c r="Q36" s="143" t="s">
        <v>241</v>
      </c>
      <c r="R36" s="144"/>
      <c r="S36" s="142" t="s">
        <v>242</v>
      </c>
      <c r="T36" s="140"/>
      <c r="U36" s="140"/>
      <c r="V36" s="142" t="s">
        <v>243</v>
      </c>
      <c r="W36" s="140"/>
      <c r="X36" s="140"/>
    </row>
    <row r="37" spans="2:26" x14ac:dyDescent="0.25">
      <c r="B37" s="115"/>
      <c r="D37" s="140"/>
      <c r="E37" s="140"/>
      <c r="F37" s="140"/>
      <c r="G37" s="140"/>
      <c r="H37" s="140"/>
      <c r="I37" s="140"/>
      <c r="J37" s="140"/>
      <c r="K37" s="140"/>
      <c r="L37" s="140"/>
      <c r="M37" s="141"/>
      <c r="N37" s="142"/>
      <c r="O37" s="140"/>
      <c r="P37" s="140"/>
      <c r="Q37" s="145"/>
      <c r="R37" s="144"/>
      <c r="S37" s="142"/>
      <c r="T37" s="140"/>
      <c r="U37" s="140"/>
      <c r="V37" s="142"/>
      <c r="W37" s="140"/>
      <c r="X37" s="140"/>
    </row>
    <row r="38" spans="2:26" x14ac:dyDescent="0.25">
      <c r="B38" s="98"/>
    </row>
    <row r="39" spans="2:26" x14ac:dyDescent="0.25">
      <c r="B39" s="118" t="s">
        <v>158</v>
      </c>
      <c r="F39" s="135" t="s">
        <v>239</v>
      </c>
      <c r="G39" s="121"/>
      <c r="H39" s="121"/>
      <c r="I39" s="121"/>
      <c r="J39" s="137" t="s">
        <v>240</v>
      </c>
    </row>
    <row r="40" spans="2:26" x14ac:dyDescent="0.25">
      <c r="B40" s="118"/>
      <c r="F40" s="136"/>
      <c r="G40" s="121"/>
      <c r="H40" s="121"/>
      <c r="I40" s="121"/>
      <c r="J40" s="137"/>
    </row>
    <row r="41" spans="2:26" ht="15.75" thickBot="1" x14ac:dyDescent="0.3">
      <c r="B41"/>
    </row>
    <row r="42" spans="2:26" ht="15.75" thickTop="1" x14ac:dyDescent="0.25">
      <c r="B42" s="99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2:26" x14ac:dyDescent="0.25">
      <c r="D43" s="112" t="s">
        <v>225</v>
      </c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4"/>
    </row>
    <row r="44" spans="2:26" x14ac:dyDescent="0.25">
      <c r="D44" s="97" t="s">
        <v>185</v>
      </c>
      <c r="E44" s="97" t="s">
        <v>186</v>
      </c>
      <c r="F44" s="97" t="s">
        <v>187</v>
      </c>
      <c r="G44" s="97" t="s">
        <v>188</v>
      </c>
      <c r="H44" s="97" t="s">
        <v>189</v>
      </c>
      <c r="I44" s="97" t="s">
        <v>190</v>
      </c>
      <c r="J44" s="97" t="s">
        <v>193</v>
      </c>
      <c r="K44" s="97" t="s">
        <v>194</v>
      </c>
      <c r="L44" s="97" t="s">
        <v>195</v>
      </c>
      <c r="M44" s="97" t="s">
        <v>196</v>
      </c>
      <c r="N44" s="97" t="s">
        <v>197</v>
      </c>
      <c r="O44" s="97" t="s">
        <v>200</v>
      </c>
      <c r="P44" s="97" t="s">
        <v>201</v>
      </c>
      <c r="Q44" s="97" t="s">
        <v>202</v>
      </c>
      <c r="R44" s="97" t="s">
        <v>203</v>
      </c>
      <c r="S44" s="97" t="s">
        <v>204</v>
      </c>
      <c r="T44" s="97" t="s">
        <v>207</v>
      </c>
      <c r="U44" s="97" t="s">
        <v>208</v>
      </c>
      <c r="V44" s="97" t="s">
        <v>209</v>
      </c>
      <c r="W44" s="97" t="s">
        <v>210</v>
      </c>
      <c r="X44" s="97" t="s">
        <v>211</v>
      </c>
      <c r="Y44" s="97" t="s">
        <v>214</v>
      </c>
    </row>
    <row r="45" spans="2:26" x14ac:dyDescent="0.25">
      <c r="D45" s="96" t="s">
        <v>216</v>
      </c>
      <c r="E45" s="96" t="s">
        <v>217</v>
      </c>
      <c r="F45" s="96" t="s">
        <v>218</v>
      </c>
      <c r="G45" s="96" t="s">
        <v>218</v>
      </c>
      <c r="H45" s="96" t="s">
        <v>219</v>
      </c>
      <c r="I45" s="96" t="s">
        <v>220</v>
      </c>
      <c r="J45" s="96" t="s">
        <v>217</v>
      </c>
      <c r="K45" s="96" t="s">
        <v>218</v>
      </c>
      <c r="L45" s="96" t="s">
        <v>218</v>
      </c>
      <c r="M45" s="96" t="s">
        <v>219</v>
      </c>
      <c r="N45" s="96" t="s">
        <v>220</v>
      </c>
      <c r="O45" s="96" t="s">
        <v>217</v>
      </c>
      <c r="P45" s="96" t="s">
        <v>218</v>
      </c>
      <c r="Q45" s="96" t="s">
        <v>218</v>
      </c>
      <c r="R45" s="96" t="s">
        <v>219</v>
      </c>
      <c r="S45" s="96" t="s">
        <v>220</v>
      </c>
      <c r="T45" s="96" t="s">
        <v>217</v>
      </c>
      <c r="U45" s="96" t="s">
        <v>218</v>
      </c>
      <c r="V45" s="96" t="s">
        <v>218</v>
      </c>
      <c r="W45" s="96" t="s">
        <v>219</v>
      </c>
      <c r="X45" s="96" t="s">
        <v>220</v>
      </c>
      <c r="Y45" s="96" t="s">
        <v>217</v>
      </c>
    </row>
    <row r="47" spans="2:26" x14ac:dyDescent="0.25">
      <c r="B47" s="127" t="s">
        <v>157</v>
      </c>
      <c r="O47" s="128" t="s">
        <v>247</v>
      </c>
      <c r="P47" s="108"/>
      <c r="Q47" s="108"/>
      <c r="R47" s="108"/>
      <c r="S47" s="108"/>
      <c r="X47" s="134" t="s">
        <v>177</v>
      </c>
    </row>
    <row r="48" spans="2:26" x14ac:dyDescent="0.25">
      <c r="B48" s="127"/>
      <c r="O48" s="108"/>
      <c r="P48" s="108"/>
      <c r="Q48" s="108"/>
      <c r="R48" s="108"/>
      <c r="S48" s="108"/>
      <c r="X48" s="134"/>
    </row>
    <row r="49" spans="2:26" x14ac:dyDescent="0.25">
      <c r="B49" s="98"/>
    </row>
    <row r="50" spans="2:26" x14ac:dyDescent="0.25">
      <c r="B50" s="130" t="s">
        <v>86</v>
      </c>
      <c r="E50" s="131" t="s">
        <v>244</v>
      </c>
      <c r="F50" s="132"/>
      <c r="G50" s="132"/>
      <c r="H50" s="133" t="s">
        <v>179</v>
      </c>
      <c r="I50" s="133" t="s">
        <v>180</v>
      </c>
      <c r="J50" s="131" t="s">
        <v>245</v>
      </c>
      <c r="K50" s="131"/>
      <c r="L50" s="131"/>
      <c r="M50" s="131"/>
      <c r="N50" s="133" t="s">
        <v>246</v>
      </c>
      <c r="T50" s="122" t="s">
        <v>176</v>
      </c>
      <c r="U50" s="123"/>
      <c r="V50" s="123"/>
      <c r="W50" s="125" t="s">
        <v>248</v>
      </c>
    </row>
    <row r="51" spans="2:26" x14ac:dyDescent="0.25">
      <c r="B51" s="130"/>
      <c r="E51" s="132"/>
      <c r="F51" s="132"/>
      <c r="G51" s="132"/>
      <c r="H51" s="133"/>
      <c r="I51" s="133"/>
      <c r="J51" s="131"/>
      <c r="K51" s="131"/>
      <c r="L51" s="131"/>
      <c r="M51" s="131"/>
      <c r="N51" s="133"/>
      <c r="T51" s="124"/>
      <c r="U51" s="123"/>
      <c r="V51" s="123"/>
      <c r="W51" s="125"/>
    </row>
    <row r="52" spans="2:26" ht="15.75" thickBot="1" x14ac:dyDescent="0.3"/>
    <row r="53" spans="2:26" ht="15.75" thickTop="1" x14ac:dyDescent="0.25">
      <c r="B53" s="99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2:26" x14ac:dyDescent="0.25">
      <c r="D54" s="126" t="s">
        <v>226</v>
      </c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2:26" x14ac:dyDescent="0.25">
      <c r="D55" s="97" t="s">
        <v>185</v>
      </c>
      <c r="E55" s="97" t="s">
        <v>186</v>
      </c>
      <c r="F55" s="97" t="s">
        <v>187</v>
      </c>
      <c r="G55" s="97" t="s">
        <v>188</v>
      </c>
      <c r="H55" s="97" t="s">
        <v>191</v>
      </c>
      <c r="I55" s="97" t="s">
        <v>192</v>
      </c>
      <c r="J55" s="97" t="s">
        <v>193</v>
      </c>
      <c r="K55" s="97" t="s">
        <v>194</v>
      </c>
      <c r="L55" s="97" t="s">
        <v>195</v>
      </c>
      <c r="M55" s="97" t="s">
        <v>198</v>
      </c>
      <c r="N55" s="97" t="s">
        <v>199</v>
      </c>
      <c r="O55" s="97" t="s">
        <v>200</v>
      </c>
      <c r="P55" s="97" t="s">
        <v>201</v>
      </c>
      <c r="Q55" s="97" t="s">
        <v>202</v>
      </c>
      <c r="R55" s="97" t="s">
        <v>205</v>
      </c>
      <c r="S55" s="97" t="s">
        <v>206</v>
      </c>
      <c r="T55" s="97" t="s">
        <v>207</v>
      </c>
      <c r="U55" s="97" t="s">
        <v>208</v>
      </c>
      <c r="V55" s="97" t="s">
        <v>209</v>
      </c>
      <c r="W55" s="97" t="s">
        <v>212</v>
      </c>
      <c r="X55" s="97" t="s">
        <v>213</v>
      </c>
      <c r="Y55" s="97" t="s">
        <v>214</v>
      </c>
      <c r="Z55" s="97" t="s">
        <v>215</v>
      </c>
    </row>
    <row r="56" spans="2:26" x14ac:dyDescent="0.25">
      <c r="D56" s="96" t="s">
        <v>218</v>
      </c>
      <c r="E56" s="96" t="s">
        <v>218</v>
      </c>
      <c r="F56" s="96" t="s">
        <v>219</v>
      </c>
      <c r="G56" s="96" t="s">
        <v>220</v>
      </c>
      <c r="H56" s="96" t="s">
        <v>217</v>
      </c>
      <c r="I56" s="96" t="s">
        <v>218</v>
      </c>
      <c r="J56" s="96" t="s">
        <v>218</v>
      </c>
      <c r="K56" s="96" t="s">
        <v>219</v>
      </c>
      <c r="L56" s="96" t="s">
        <v>220</v>
      </c>
      <c r="M56" s="96" t="s">
        <v>217</v>
      </c>
      <c r="N56" s="96" t="s">
        <v>218</v>
      </c>
      <c r="O56" s="96" t="s">
        <v>218</v>
      </c>
      <c r="P56" s="96" t="s">
        <v>219</v>
      </c>
      <c r="Q56" s="96" t="s">
        <v>220</v>
      </c>
      <c r="R56" s="96" t="s">
        <v>217</v>
      </c>
      <c r="S56" s="96" t="s">
        <v>218</v>
      </c>
      <c r="T56" s="96" t="s">
        <v>218</v>
      </c>
      <c r="U56" s="96" t="s">
        <v>219</v>
      </c>
      <c r="V56" s="96" t="s">
        <v>220</v>
      </c>
      <c r="W56" s="96" t="s">
        <v>217</v>
      </c>
      <c r="X56" s="96" t="s">
        <v>218</v>
      </c>
      <c r="Y56" s="96" t="s">
        <v>218</v>
      </c>
      <c r="Z56" s="96" t="s">
        <v>219</v>
      </c>
    </row>
    <row r="58" spans="2:26" x14ac:dyDescent="0.25">
      <c r="B58" s="127" t="s">
        <v>157</v>
      </c>
      <c r="H58" s="128" t="s">
        <v>183</v>
      </c>
      <c r="I58" s="108"/>
      <c r="J58" s="108"/>
      <c r="K58" s="108"/>
      <c r="L58" s="108"/>
      <c r="M58" s="129" t="s">
        <v>250</v>
      </c>
    </row>
    <row r="59" spans="2:26" x14ac:dyDescent="0.25">
      <c r="B59" s="127"/>
      <c r="H59" s="108"/>
      <c r="I59" s="108"/>
      <c r="J59" s="108"/>
      <c r="K59" s="108"/>
      <c r="L59" s="108"/>
      <c r="M59" s="129"/>
    </row>
    <row r="60" spans="2:26" x14ac:dyDescent="0.25">
      <c r="B60" s="98"/>
    </row>
    <row r="61" spans="2:26" x14ac:dyDescent="0.25">
      <c r="B61" s="115" t="s">
        <v>168</v>
      </c>
      <c r="H61" s="116" t="s">
        <v>249</v>
      </c>
      <c r="I61" s="117"/>
      <c r="J61" s="117"/>
      <c r="K61" s="117"/>
      <c r="L61" s="117"/>
    </row>
    <row r="62" spans="2:26" x14ac:dyDescent="0.25">
      <c r="B62" s="115"/>
      <c r="H62" s="117"/>
      <c r="I62" s="117"/>
      <c r="J62" s="117"/>
      <c r="K62" s="117"/>
      <c r="L62" s="117"/>
    </row>
    <row r="63" spans="2:26" x14ac:dyDescent="0.25">
      <c r="B63" s="98"/>
    </row>
    <row r="64" spans="2:26" x14ac:dyDescent="0.25">
      <c r="B64" s="118" t="s">
        <v>158</v>
      </c>
      <c r="D64" s="119" t="s">
        <v>181</v>
      </c>
      <c r="E64" s="120"/>
      <c r="F64" s="119" t="s">
        <v>182</v>
      </c>
      <c r="G64" s="120"/>
    </row>
    <row r="65" spans="2:26" x14ac:dyDescent="0.25">
      <c r="B65" s="118"/>
      <c r="D65" s="121"/>
      <c r="E65" s="120"/>
      <c r="F65" s="121"/>
      <c r="G65" s="120"/>
    </row>
    <row r="66" spans="2:26" ht="15.75" thickBot="1" x14ac:dyDescent="0.3"/>
    <row r="67" spans="2:26" ht="15.75" thickTop="1" x14ac:dyDescent="0.25">
      <c r="B67" s="99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</sheetData>
  <mergeCells count="54">
    <mergeCell ref="B2:Z2"/>
    <mergeCell ref="D12:Y12"/>
    <mergeCell ref="B16:B17"/>
    <mergeCell ref="R16:V17"/>
    <mergeCell ref="B19:B20"/>
    <mergeCell ref="M19:N20"/>
    <mergeCell ref="D4:Z4"/>
    <mergeCell ref="B8:B9"/>
    <mergeCell ref="K8:Z8"/>
    <mergeCell ref="K9:Z9"/>
    <mergeCell ref="V36:X37"/>
    <mergeCell ref="B22:B23"/>
    <mergeCell ref="H22:L23"/>
    <mergeCell ref="D26:Y26"/>
    <mergeCell ref="O19:O20"/>
    <mergeCell ref="P19:P20"/>
    <mergeCell ref="W19:X20"/>
    <mergeCell ref="Y19:Y20"/>
    <mergeCell ref="B36:B37"/>
    <mergeCell ref="D36:M37"/>
    <mergeCell ref="N36:P37"/>
    <mergeCell ref="Q36:R37"/>
    <mergeCell ref="S36:U37"/>
    <mergeCell ref="B64:B65"/>
    <mergeCell ref="D64:E65"/>
    <mergeCell ref="F64:G65"/>
    <mergeCell ref="T50:V51"/>
    <mergeCell ref="W50:W51"/>
    <mergeCell ref="D54:Z54"/>
    <mergeCell ref="B58:B59"/>
    <mergeCell ref="H58:L59"/>
    <mergeCell ref="M58:M59"/>
    <mergeCell ref="B50:B51"/>
    <mergeCell ref="E50:G51"/>
    <mergeCell ref="H50:H51"/>
    <mergeCell ref="I50:I51"/>
    <mergeCell ref="J50:M51"/>
    <mergeCell ref="N50:N51"/>
    <mergeCell ref="D16:G16"/>
    <mergeCell ref="H16:L17"/>
    <mergeCell ref="D17:G17"/>
    <mergeCell ref="D43:Y43"/>
    <mergeCell ref="B61:B62"/>
    <mergeCell ref="H61:L62"/>
    <mergeCell ref="B47:B48"/>
    <mergeCell ref="O47:S48"/>
    <mergeCell ref="X47:X48"/>
    <mergeCell ref="B39:B40"/>
    <mergeCell ref="F39:I40"/>
    <mergeCell ref="J39:J40"/>
    <mergeCell ref="B33:B34"/>
    <mergeCell ref="D30:E31"/>
    <mergeCell ref="B30:B31"/>
    <mergeCell ref="D33:D34"/>
  </mergeCells>
  <pageMargins left="0.7" right="0.7" top="0.75" bottom="0.75" header="0.3" footer="0.3"/>
  <pageSetup paperSize="9" scale="7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0"/>
  <sheetViews>
    <sheetView showGridLines="0" workbookViewId="0">
      <selection activeCell="F4" sqref="F4"/>
    </sheetView>
  </sheetViews>
  <sheetFormatPr baseColWidth="10" defaultRowHeight="15" x14ac:dyDescent="0.25"/>
  <cols>
    <col min="1" max="1" width="3.42578125" customWidth="1"/>
    <col min="2" max="2" width="12.42578125" style="70" bestFit="1" customWidth="1"/>
    <col min="3" max="3" width="3.42578125" customWidth="1"/>
    <col min="4" max="5" width="3.42578125" hidden="1" customWidth="1"/>
    <col min="6" max="27" width="3.42578125" customWidth="1"/>
  </cols>
  <sheetData>
    <row r="2" spans="2:26" x14ac:dyDescent="0.25">
      <c r="D2" s="95">
        <v>42217</v>
      </c>
      <c r="E2" s="95">
        <f>D2+1</f>
        <v>42218</v>
      </c>
      <c r="F2" s="95">
        <f t="shared" ref="F2:Y2" si="0">E2+1</f>
        <v>42219</v>
      </c>
      <c r="G2" s="95">
        <f t="shared" si="0"/>
        <v>42220</v>
      </c>
      <c r="H2" s="95">
        <f t="shared" si="0"/>
        <v>42221</v>
      </c>
      <c r="I2" s="95">
        <f t="shared" si="0"/>
        <v>42222</v>
      </c>
      <c r="J2" s="95">
        <f t="shared" si="0"/>
        <v>42223</v>
      </c>
      <c r="K2" s="95" t="e">
        <f>#REF!+1</f>
        <v>#REF!</v>
      </c>
      <c r="L2" s="95" t="e">
        <f t="shared" si="0"/>
        <v>#REF!</v>
      </c>
      <c r="M2" s="95" t="e">
        <f t="shared" si="0"/>
        <v>#REF!</v>
      </c>
      <c r="N2" s="95" t="e">
        <f t="shared" si="0"/>
        <v>#REF!</v>
      </c>
      <c r="O2" s="95" t="e">
        <f t="shared" si="0"/>
        <v>#REF!</v>
      </c>
      <c r="P2" s="95" t="e">
        <f>#REF!+1</f>
        <v>#REF!</v>
      </c>
      <c r="Q2" s="95" t="e">
        <f t="shared" si="0"/>
        <v>#REF!</v>
      </c>
      <c r="R2" s="95" t="e">
        <f t="shared" si="0"/>
        <v>#REF!</v>
      </c>
      <c r="S2" s="95" t="e">
        <f t="shared" si="0"/>
        <v>#REF!</v>
      </c>
      <c r="T2" s="95" t="e">
        <f t="shared" si="0"/>
        <v>#REF!</v>
      </c>
      <c r="U2" s="95" t="e">
        <f>#REF!+1</f>
        <v>#REF!</v>
      </c>
      <c r="V2" s="95" t="e">
        <f t="shared" si="0"/>
        <v>#REF!</v>
      </c>
      <c r="W2" s="95" t="e">
        <f t="shared" si="0"/>
        <v>#REF!</v>
      </c>
      <c r="X2" s="95" t="e">
        <f t="shared" si="0"/>
        <v>#REF!</v>
      </c>
      <c r="Y2" s="95" t="e">
        <f t="shared" si="0"/>
        <v>#REF!</v>
      </c>
      <c r="Z2" s="95" t="e">
        <f>#REF!+1</f>
        <v>#REF!</v>
      </c>
    </row>
    <row r="3" spans="2:26" x14ac:dyDescent="0.25">
      <c r="D3" s="126" t="str">
        <f>PROPER(TEXT(D$2,"mmm aaaa"))</f>
        <v>Août 2015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</row>
    <row r="4" spans="2:26" x14ac:dyDescent="0.25">
      <c r="D4" s="97" t="str">
        <f>PROPER(TEXT(D$2,"jj"))</f>
        <v>01</v>
      </c>
      <c r="E4" s="97" t="str">
        <f>PROPER(TEXT(E$2,"jj"))</f>
        <v>02</v>
      </c>
      <c r="F4" s="97" t="s">
        <v>187</v>
      </c>
      <c r="G4" s="97" t="s">
        <v>188</v>
      </c>
      <c r="H4" s="97" t="s">
        <v>189</v>
      </c>
      <c r="I4" s="97" t="s">
        <v>190</v>
      </c>
      <c r="J4" s="97" t="s">
        <v>191</v>
      </c>
      <c r="K4" s="97" t="s">
        <v>194</v>
      </c>
      <c r="L4" s="97" t="s">
        <v>195</v>
      </c>
      <c r="M4" s="97" t="s">
        <v>196</v>
      </c>
      <c r="N4" s="97" t="s">
        <v>197</v>
      </c>
      <c r="O4" s="97" t="s">
        <v>198</v>
      </c>
      <c r="P4" s="97" t="s">
        <v>201</v>
      </c>
      <c r="Q4" s="97" t="s">
        <v>202</v>
      </c>
      <c r="R4" s="97" t="s">
        <v>203</v>
      </c>
      <c r="S4" s="97" t="s">
        <v>204</v>
      </c>
      <c r="T4" s="97" t="s">
        <v>205</v>
      </c>
      <c r="U4" s="97" t="s">
        <v>208</v>
      </c>
      <c r="V4" s="97" t="s">
        <v>209</v>
      </c>
      <c r="W4" s="97" t="s">
        <v>210</v>
      </c>
      <c r="X4" s="97" t="s">
        <v>211</v>
      </c>
      <c r="Y4" s="97" t="s">
        <v>212</v>
      </c>
      <c r="Z4" s="97" t="s">
        <v>215</v>
      </c>
    </row>
    <row r="5" spans="2:26" x14ac:dyDescent="0.25">
      <c r="D5" s="96" t="str">
        <f>MID(PROPER(TEXT(D$2,"jjjj")),1,1)</f>
        <v>S</v>
      </c>
      <c r="E5" s="96" t="str">
        <f>MID(PROPER(TEXT(E$2,"jjjj")),1,1)</f>
        <v>D</v>
      </c>
      <c r="F5" s="96" t="s">
        <v>217</v>
      </c>
      <c r="G5" s="96" t="s">
        <v>218</v>
      </c>
      <c r="H5" s="96" t="s">
        <v>218</v>
      </c>
      <c r="I5" s="96" t="s">
        <v>219</v>
      </c>
      <c r="J5" s="96" t="s">
        <v>220</v>
      </c>
      <c r="K5" s="96" t="s">
        <v>217</v>
      </c>
      <c r="L5" s="96" t="s">
        <v>218</v>
      </c>
      <c r="M5" s="96" t="s">
        <v>218</v>
      </c>
      <c r="N5" s="96" t="s">
        <v>219</v>
      </c>
      <c r="O5" s="96" t="s">
        <v>220</v>
      </c>
      <c r="P5" s="96" t="s">
        <v>217</v>
      </c>
      <c r="Q5" s="96" t="s">
        <v>218</v>
      </c>
      <c r="R5" s="96" t="s">
        <v>218</v>
      </c>
      <c r="S5" s="96" t="s">
        <v>219</v>
      </c>
      <c r="T5" s="96" t="s">
        <v>220</v>
      </c>
      <c r="U5" s="96" t="s">
        <v>217</v>
      </c>
      <c r="V5" s="96" t="s">
        <v>218</v>
      </c>
      <c r="W5" s="96" t="s">
        <v>218</v>
      </c>
      <c r="X5" s="96" t="s">
        <v>219</v>
      </c>
      <c r="Y5" s="96" t="s">
        <v>220</v>
      </c>
      <c r="Z5" s="96" t="s">
        <v>217</v>
      </c>
    </row>
    <row r="7" spans="2:26" x14ac:dyDescent="0.25">
      <c r="B7" s="127" t="s">
        <v>157</v>
      </c>
      <c r="K7" s="108" t="s">
        <v>231</v>
      </c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spans="2:26" x14ac:dyDescent="0.25">
      <c r="B8" s="127"/>
      <c r="K8" s="108" t="s">
        <v>114</v>
      </c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spans="2:26" x14ac:dyDescent="0.25">
      <c r="B9" s="98"/>
    </row>
    <row r="10" spans="2:26" hidden="1" x14ac:dyDescent="0.25">
      <c r="B10" s="130" t="s">
        <v>86</v>
      </c>
    </row>
    <row r="11" spans="2:26" hidden="1" x14ac:dyDescent="0.25">
      <c r="B11" s="130"/>
    </row>
    <row r="12" spans="2:26" hidden="1" x14ac:dyDescent="0.25">
      <c r="B12" s="98"/>
    </row>
    <row r="13" spans="2:26" hidden="1" x14ac:dyDescent="0.25">
      <c r="B13" s="115" t="s">
        <v>168</v>
      </c>
    </row>
    <row r="14" spans="2:26" hidden="1" x14ac:dyDescent="0.25">
      <c r="B14" s="115"/>
    </row>
    <row r="15" spans="2:26" hidden="1" x14ac:dyDescent="0.25">
      <c r="B15" s="98"/>
    </row>
    <row r="16" spans="2:26" hidden="1" x14ac:dyDescent="0.25">
      <c r="B16" s="118" t="s">
        <v>158</v>
      </c>
    </row>
    <row r="17" spans="2:2" hidden="1" x14ac:dyDescent="0.25">
      <c r="B17" s="118"/>
    </row>
    <row r="18" spans="2:2" hidden="1" x14ac:dyDescent="0.25">
      <c r="B18" s="98"/>
    </row>
    <row r="19" spans="2:2" hidden="1" x14ac:dyDescent="0.25">
      <c r="B19" s="147" t="s">
        <v>169</v>
      </c>
    </row>
    <row r="20" spans="2:2" hidden="1" x14ac:dyDescent="0.25">
      <c r="B20" s="147"/>
    </row>
  </sheetData>
  <mergeCells count="8">
    <mergeCell ref="D3:Z3"/>
    <mergeCell ref="K7:Z7"/>
    <mergeCell ref="K8:Z8"/>
    <mergeCell ref="B7:B8"/>
    <mergeCell ref="B10:B11"/>
    <mergeCell ref="B13:B14"/>
    <mergeCell ref="B16:B17"/>
    <mergeCell ref="B19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0"/>
  <sheetViews>
    <sheetView showGridLines="0" topLeftCell="A2" workbookViewId="0">
      <selection activeCell="Y2" sqref="Y2"/>
    </sheetView>
  </sheetViews>
  <sheetFormatPr baseColWidth="10" defaultRowHeight="15" x14ac:dyDescent="0.25"/>
  <cols>
    <col min="1" max="1" width="3.42578125" customWidth="1"/>
    <col min="2" max="2" width="12.42578125" style="70" bestFit="1" customWidth="1"/>
    <col min="3" max="26" width="3.42578125" customWidth="1"/>
  </cols>
  <sheetData>
    <row r="1" spans="2:25" hidden="1" x14ac:dyDescent="0.25"/>
    <row r="2" spans="2:25" x14ac:dyDescent="0.25">
      <c r="D2" s="95">
        <v>42248</v>
      </c>
      <c r="E2" s="95">
        <f>D2+1</f>
        <v>42249</v>
      </c>
      <c r="F2" s="95">
        <f t="shared" ref="F2:Y2" si="0">E2+1</f>
        <v>42250</v>
      </c>
      <c r="G2" s="95">
        <f t="shared" si="0"/>
        <v>42251</v>
      </c>
      <c r="H2" s="95" t="e">
        <f>#REF!+1</f>
        <v>#REF!</v>
      </c>
      <c r="I2" s="95" t="e">
        <f t="shared" si="0"/>
        <v>#REF!</v>
      </c>
      <c r="J2" s="95" t="e">
        <f t="shared" si="0"/>
        <v>#REF!</v>
      </c>
      <c r="K2" s="95" t="e">
        <f t="shared" si="0"/>
        <v>#REF!</v>
      </c>
      <c r="L2" s="95" t="e">
        <f t="shared" si="0"/>
        <v>#REF!</v>
      </c>
      <c r="M2" s="95" t="e">
        <f>#REF!+1</f>
        <v>#REF!</v>
      </c>
      <c r="N2" s="95" t="e">
        <f t="shared" si="0"/>
        <v>#REF!</v>
      </c>
      <c r="O2" s="95" t="e">
        <f t="shared" si="0"/>
        <v>#REF!</v>
      </c>
      <c r="P2" s="95" t="e">
        <f t="shared" si="0"/>
        <v>#REF!</v>
      </c>
      <c r="Q2" s="95" t="e">
        <f t="shared" si="0"/>
        <v>#REF!</v>
      </c>
      <c r="R2" s="95" t="e">
        <f>#REF!+1</f>
        <v>#REF!</v>
      </c>
      <c r="S2" s="95" t="e">
        <f t="shared" si="0"/>
        <v>#REF!</v>
      </c>
      <c r="T2" s="95" t="e">
        <f t="shared" si="0"/>
        <v>#REF!</v>
      </c>
      <c r="U2" s="95" t="e">
        <f t="shared" si="0"/>
        <v>#REF!</v>
      </c>
      <c r="V2" s="95" t="e">
        <f t="shared" si="0"/>
        <v>#REF!</v>
      </c>
      <c r="W2" s="95" t="e">
        <f>#REF!+1</f>
        <v>#REF!</v>
      </c>
      <c r="X2" s="95" t="e">
        <f t="shared" si="0"/>
        <v>#REF!</v>
      </c>
      <c r="Y2" s="95" t="e">
        <f t="shared" si="0"/>
        <v>#REF!</v>
      </c>
    </row>
    <row r="3" spans="2:25" x14ac:dyDescent="0.25">
      <c r="D3" s="126" t="str">
        <f>PROPER(TEXT(D$2,"mmmm aaaa"))</f>
        <v>Septembre 2015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</row>
    <row r="4" spans="2:25" x14ac:dyDescent="0.25">
      <c r="D4" s="97" t="s">
        <v>185</v>
      </c>
      <c r="E4" s="97" t="s">
        <v>186</v>
      </c>
      <c r="F4" s="97" t="s">
        <v>187</v>
      </c>
      <c r="G4" s="97" t="s">
        <v>188</v>
      </c>
      <c r="H4" s="97" t="s">
        <v>191</v>
      </c>
      <c r="I4" s="97" t="s">
        <v>192</v>
      </c>
      <c r="J4" s="97" t="s">
        <v>193</v>
      </c>
      <c r="K4" s="97" t="s">
        <v>194</v>
      </c>
      <c r="L4" s="97" t="s">
        <v>195</v>
      </c>
      <c r="M4" s="97" t="s">
        <v>198</v>
      </c>
      <c r="N4" s="97" t="s">
        <v>199</v>
      </c>
      <c r="O4" s="97" t="s">
        <v>200</v>
      </c>
      <c r="P4" s="97" t="s">
        <v>201</v>
      </c>
      <c r="Q4" s="97" t="s">
        <v>202</v>
      </c>
      <c r="R4" s="97" t="s">
        <v>205</v>
      </c>
      <c r="S4" s="97" t="s">
        <v>206</v>
      </c>
      <c r="T4" s="97" t="s">
        <v>207</v>
      </c>
      <c r="U4" s="97" t="s">
        <v>208</v>
      </c>
      <c r="V4" s="97" t="s">
        <v>209</v>
      </c>
      <c r="W4" s="97" t="s">
        <v>212</v>
      </c>
      <c r="X4" s="97" t="s">
        <v>213</v>
      </c>
      <c r="Y4" s="97" t="s">
        <v>214</v>
      </c>
    </row>
    <row r="5" spans="2:25" x14ac:dyDescent="0.25">
      <c r="D5" s="96" t="s">
        <v>218</v>
      </c>
      <c r="E5" s="96" t="s">
        <v>218</v>
      </c>
      <c r="F5" s="96" t="s">
        <v>219</v>
      </c>
      <c r="G5" s="96" t="s">
        <v>220</v>
      </c>
      <c r="H5" s="96" t="s">
        <v>217</v>
      </c>
      <c r="I5" s="96" t="s">
        <v>218</v>
      </c>
      <c r="J5" s="96" t="s">
        <v>218</v>
      </c>
      <c r="K5" s="96" t="s">
        <v>219</v>
      </c>
      <c r="L5" s="96" t="s">
        <v>220</v>
      </c>
      <c r="M5" s="96" t="s">
        <v>217</v>
      </c>
      <c r="N5" s="96" t="s">
        <v>218</v>
      </c>
      <c r="O5" s="96" t="s">
        <v>218</v>
      </c>
      <c r="P5" s="96" t="s">
        <v>219</v>
      </c>
      <c r="Q5" s="96" t="s">
        <v>220</v>
      </c>
      <c r="R5" s="96" t="s">
        <v>217</v>
      </c>
      <c r="S5" s="96" t="s">
        <v>218</v>
      </c>
      <c r="T5" s="96" t="s">
        <v>218</v>
      </c>
      <c r="U5" s="96" t="s">
        <v>219</v>
      </c>
      <c r="V5" s="96" t="s">
        <v>220</v>
      </c>
      <c r="W5" s="96" t="s">
        <v>217</v>
      </c>
      <c r="X5" s="96" t="s">
        <v>218</v>
      </c>
      <c r="Y5" s="96" t="s">
        <v>218</v>
      </c>
    </row>
    <row r="7" spans="2:25" ht="16.5" customHeight="1" x14ac:dyDescent="0.25">
      <c r="B7" s="127" t="s">
        <v>157</v>
      </c>
      <c r="D7" s="108" t="s">
        <v>231</v>
      </c>
      <c r="E7" s="108"/>
      <c r="F7" s="108"/>
      <c r="G7" s="108"/>
      <c r="H7" s="109" t="s">
        <v>232</v>
      </c>
      <c r="I7" s="110"/>
      <c r="J7" s="110"/>
      <c r="K7" s="110"/>
      <c r="L7" s="110"/>
      <c r="R7" s="128" t="s">
        <v>224</v>
      </c>
      <c r="S7" s="128"/>
      <c r="T7" s="128"/>
      <c r="U7" s="128"/>
      <c r="V7" s="128"/>
    </row>
    <row r="8" spans="2:25" ht="16.5" customHeight="1" x14ac:dyDescent="0.25">
      <c r="B8" s="127"/>
      <c r="D8" s="108" t="s">
        <v>229</v>
      </c>
      <c r="E8" s="108"/>
      <c r="F8" s="108"/>
      <c r="G8" s="108"/>
      <c r="H8" s="111"/>
      <c r="I8" s="110"/>
      <c r="J8" s="110"/>
      <c r="K8" s="110"/>
      <c r="L8" s="110"/>
      <c r="R8" s="128"/>
      <c r="S8" s="128"/>
      <c r="T8" s="128"/>
      <c r="U8" s="128"/>
      <c r="V8" s="128"/>
    </row>
    <row r="9" spans="2:25" x14ac:dyDescent="0.25">
      <c r="B9" s="98"/>
    </row>
    <row r="10" spans="2:25" s="84" customFormat="1" ht="16.5" customHeight="1" x14ac:dyDescent="0.25">
      <c r="B10" s="130" t="s">
        <v>86</v>
      </c>
      <c r="M10" s="149" t="s">
        <v>175</v>
      </c>
      <c r="N10" s="138"/>
      <c r="O10" s="138" t="s">
        <v>173</v>
      </c>
      <c r="P10" s="138" t="s">
        <v>174</v>
      </c>
      <c r="W10" s="149" t="s">
        <v>234</v>
      </c>
      <c r="X10" s="138"/>
      <c r="Y10" s="138" t="s">
        <v>235</v>
      </c>
    </row>
    <row r="11" spans="2:25" s="84" customFormat="1" ht="16.5" customHeight="1" x14ac:dyDescent="0.25">
      <c r="B11" s="130"/>
      <c r="M11" s="139"/>
      <c r="N11" s="139"/>
      <c r="O11" s="139"/>
      <c r="P11" s="139"/>
      <c r="W11" s="139"/>
      <c r="X11" s="139"/>
      <c r="Y11" s="139"/>
    </row>
    <row r="12" spans="2:25" hidden="1" x14ac:dyDescent="0.25">
      <c r="B12" s="98"/>
    </row>
    <row r="13" spans="2:25" ht="16.5" hidden="1" customHeight="1" x14ac:dyDescent="0.25">
      <c r="B13" s="115" t="s">
        <v>168</v>
      </c>
    </row>
    <row r="14" spans="2:25" ht="16.5" hidden="1" customHeight="1" x14ac:dyDescent="0.25">
      <c r="B14" s="115"/>
    </row>
    <row r="15" spans="2:25" hidden="1" x14ac:dyDescent="0.25">
      <c r="B15" s="98"/>
    </row>
    <row r="16" spans="2:25" ht="16.5" hidden="1" customHeight="1" x14ac:dyDescent="0.25">
      <c r="B16" s="118" t="s">
        <v>158</v>
      </c>
    </row>
    <row r="17" spans="2:12" ht="16.5" hidden="1" customHeight="1" x14ac:dyDescent="0.25">
      <c r="B17" s="118"/>
    </row>
    <row r="18" spans="2:12" x14ac:dyDescent="0.25">
      <c r="B18" s="98"/>
    </row>
    <row r="19" spans="2:12" ht="16.5" customHeight="1" x14ac:dyDescent="0.25">
      <c r="B19" s="146" t="s">
        <v>184</v>
      </c>
      <c r="H19" s="148" t="s">
        <v>233</v>
      </c>
      <c r="I19" s="148"/>
      <c r="J19" s="148"/>
      <c r="K19" s="148"/>
      <c r="L19" s="148"/>
    </row>
    <row r="20" spans="2:12" ht="16.5" customHeight="1" x14ac:dyDescent="0.25">
      <c r="B20" s="147"/>
      <c r="H20" s="148"/>
      <c r="I20" s="148"/>
      <c r="J20" s="148"/>
      <c r="K20" s="148"/>
      <c r="L20" s="148"/>
    </row>
  </sheetData>
  <mergeCells count="16">
    <mergeCell ref="Y10:Y11"/>
    <mergeCell ref="R7:V8"/>
    <mergeCell ref="H19:L20"/>
    <mergeCell ref="D3:Y3"/>
    <mergeCell ref="B7:B8"/>
    <mergeCell ref="B10:B11"/>
    <mergeCell ref="B13:B14"/>
    <mergeCell ref="B16:B17"/>
    <mergeCell ref="B19:B20"/>
    <mergeCell ref="M10:N11"/>
    <mergeCell ref="O10:O11"/>
    <mergeCell ref="D7:G7"/>
    <mergeCell ref="D8:G8"/>
    <mergeCell ref="H7:L8"/>
    <mergeCell ref="P10:P11"/>
    <mergeCell ref="W10:X1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topLeftCell="A2" workbookViewId="0">
      <selection activeCell="N20" sqref="N20"/>
    </sheetView>
  </sheetViews>
  <sheetFormatPr baseColWidth="10" defaultRowHeight="15" x14ac:dyDescent="0.25"/>
  <cols>
    <col min="1" max="1" width="3.42578125" customWidth="1"/>
    <col min="2" max="2" width="12.42578125" style="70" bestFit="1" customWidth="1"/>
    <col min="3" max="25" width="3.42578125" customWidth="1"/>
  </cols>
  <sheetData>
    <row r="1" spans="2:25" hidden="1" x14ac:dyDescent="0.25"/>
    <row r="2" spans="2:25" x14ac:dyDescent="0.25">
      <c r="D2" s="95">
        <v>42278</v>
      </c>
      <c r="E2" s="95">
        <f>D2+1</f>
        <v>42279</v>
      </c>
      <c r="F2" s="95" t="e">
        <f>#REF!+1</f>
        <v>#REF!</v>
      </c>
      <c r="G2" s="95" t="e">
        <f t="shared" ref="G2:Y2" si="0">F2+1</f>
        <v>#REF!</v>
      </c>
      <c r="H2" s="95" t="e">
        <f t="shared" si="0"/>
        <v>#REF!</v>
      </c>
      <c r="I2" s="95" t="e">
        <f t="shared" si="0"/>
        <v>#REF!</v>
      </c>
      <c r="J2" s="95" t="e">
        <f t="shared" si="0"/>
        <v>#REF!</v>
      </c>
      <c r="K2" s="95" t="e">
        <f>#REF!+1</f>
        <v>#REF!</v>
      </c>
      <c r="L2" s="95" t="e">
        <f t="shared" si="0"/>
        <v>#REF!</v>
      </c>
      <c r="M2" s="95" t="e">
        <f t="shared" si="0"/>
        <v>#REF!</v>
      </c>
      <c r="N2" s="95" t="e">
        <f t="shared" si="0"/>
        <v>#REF!</v>
      </c>
      <c r="O2" s="95" t="e">
        <f t="shared" si="0"/>
        <v>#REF!</v>
      </c>
      <c r="P2" s="95" t="e">
        <f>#REF!+1</f>
        <v>#REF!</v>
      </c>
      <c r="Q2" s="95" t="e">
        <f t="shared" si="0"/>
        <v>#REF!</v>
      </c>
      <c r="R2" s="95" t="e">
        <f t="shared" si="0"/>
        <v>#REF!</v>
      </c>
      <c r="S2" s="95" t="e">
        <f t="shared" si="0"/>
        <v>#REF!</v>
      </c>
      <c r="T2" s="95" t="e">
        <f t="shared" si="0"/>
        <v>#REF!</v>
      </c>
      <c r="U2" s="95" t="e">
        <f>#REF!+1</f>
        <v>#REF!</v>
      </c>
      <c r="V2" s="95" t="e">
        <f t="shared" si="0"/>
        <v>#REF!</v>
      </c>
      <c r="W2" s="95" t="e">
        <f t="shared" si="0"/>
        <v>#REF!</v>
      </c>
      <c r="X2" s="95" t="e">
        <f t="shared" si="0"/>
        <v>#REF!</v>
      </c>
      <c r="Y2" s="95" t="e">
        <f t="shared" si="0"/>
        <v>#REF!</v>
      </c>
    </row>
    <row r="3" spans="2:25" x14ac:dyDescent="0.25">
      <c r="D3" s="126" t="str">
        <f>PROPER(TEXT(D$2,"mmmm aaaa"))</f>
        <v>Octobre 2015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</row>
    <row r="4" spans="2:25" x14ac:dyDescent="0.25">
      <c r="D4" s="97" t="s">
        <v>185</v>
      </c>
      <c r="E4" s="97" t="s">
        <v>186</v>
      </c>
      <c r="F4" s="97" t="s">
        <v>189</v>
      </c>
      <c r="G4" s="97" t="s">
        <v>190</v>
      </c>
      <c r="H4" s="97" t="s">
        <v>191</v>
      </c>
      <c r="I4" s="97" t="s">
        <v>192</v>
      </c>
      <c r="J4" s="97" t="s">
        <v>193</v>
      </c>
      <c r="K4" s="97" t="s">
        <v>196</v>
      </c>
      <c r="L4" s="97" t="s">
        <v>197</v>
      </c>
      <c r="M4" s="97" t="s">
        <v>198</v>
      </c>
      <c r="N4" s="97" t="s">
        <v>199</v>
      </c>
      <c r="O4" s="97" t="s">
        <v>200</v>
      </c>
      <c r="P4" s="97" t="s">
        <v>203</v>
      </c>
      <c r="Q4" s="97" t="s">
        <v>204</v>
      </c>
      <c r="R4" s="97" t="s">
        <v>205</v>
      </c>
      <c r="S4" s="97" t="s">
        <v>206</v>
      </c>
      <c r="T4" s="97" t="s">
        <v>207</v>
      </c>
      <c r="U4" s="97" t="s">
        <v>210</v>
      </c>
      <c r="V4" s="97" t="s">
        <v>211</v>
      </c>
      <c r="W4" s="97" t="s">
        <v>212</v>
      </c>
      <c r="X4" s="97" t="s">
        <v>213</v>
      </c>
      <c r="Y4" s="97" t="s">
        <v>214</v>
      </c>
    </row>
    <row r="5" spans="2:25" x14ac:dyDescent="0.25">
      <c r="D5" s="96" t="s">
        <v>219</v>
      </c>
      <c r="E5" s="96" t="s">
        <v>220</v>
      </c>
      <c r="F5" s="96" t="s">
        <v>217</v>
      </c>
      <c r="G5" s="96" t="s">
        <v>218</v>
      </c>
      <c r="H5" s="96" t="s">
        <v>218</v>
      </c>
      <c r="I5" s="96" t="s">
        <v>219</v>
      </c>
      <c r="J5" s="96" t="s">
        <v>220</v>
      </c>
      <c r="K5" s="96" t="s">
        <v>217</v>
      </c>
      <c r="L5" s="96" t="s">
        <v>218</v>
      </c>
      <c r="M5" s="96" t="s">
        <v>218</v>
      </c>
      <c r="N5" s="96" t="s">
        <v>219</v>
      </c>
      <c r="O5" s="96" t="s">
        <v>220</v>
      </c>
      <c r="P5" s="96" t="s">
        <v>217</v>
      </c>
      <c r="Q5" s="96" t="s">
        <v>218</v>
      </c>
      <c r="R5" s="96" t="s">
        <v>218</v>
      </c>
      <c r="S5" s="96" t="s">
        <v>219</v>
      </c>
      <c r="T5" s="96" t="s">
        <v>220</v>
      </c>
      <c r="U5" s="96" t="s">
        <v>217</v>
      </c>
      <c r="V5" s="96" t="s">
        <v>218</v>
      </c>
      <c r="W5" s="96" t="s">
        <v>218</v>
      </c>
      <c r="X5" s="96" t="s">
        <v>219</v>
      </c>
      <c r="Y5" s="96" t="s">
        <v>220</v>
      </c>
    </row>
    <row r="7" spans="2:25" x14ac:dyDescent="0.25">
      <c r="B7" s="127" t="s">
        <v>157</v>
      </c>
      <c r="D7" s="128" t="s">
        <v>237</v>
      </c>
      <c r="E7" s="108"/>
    </row>
    <row r="8" spans="2:25" x14ac:dyDescent="0.25">
      <c r="B8" s="127"/>
      <c r="D8" s="108"/>
      <c r="E8" s="108"/>
    </row>
    <row r="9" spans="2:25" hidden="1" x14ac:dyDescent="0.25">
      <c r="B9" s="98"/>
    </row>
    <row r="10" spans="2:25" hidden="1" x14ac:dyDescent="0.25">
      <c r="B10" s="130" t="s">
        <v>86</v>
      </c>
    </row>
    <row r="11" spans="2:25" hidden="1" x14ac:dyDescent="0.25">
      <c r="B11" s="130"/>
    </row>
    <row r="12" spans="2:25" x14ac:dyDescent="0.25">
      <c r="B12" s="98"/>
    </row>
    <row r="13" spans="2:25" ht="18" customHeight="1" x14ac:dyDescent="0.25">
      <c r="B13" s="130" t="s">
        <v>86</v>
      </c>
      <c r="D13" s="138" t="s">
        <v>236</v>
      </c>
    </row>
    <row r="14" spans="2:25" x14ac:dyDescent="0.25">
      <c r="B14" s="130"/>
      <c r="D14" s="139"/>
    </row>
    <row r="15" spans="2:25" x14ac:dyDescent="0.25">
      <c r="B15" s="98"/>
    </row>
    <row r="16" spans="2:25" ht="15" customHeight="1" x14ac:dyDescent="0.25">
      <c r="B16" s="115" t="s">
        <v>168</v>
      </c>
      <c r="D16" s="140" t="s">
        <v>238</v>
      </c>
      <c r="E16" s="140"/>
      <c r="F16" s="140"/>
      <c r="G16" s="140"/>
      <c r="H16" s="140"/>
      <c r="I16" s="140"/>
      <c r="J16" s="140"/>
      <c r="K16" s="140"/>
      <c r="L16" s="140"/>
      <c r="M16" s="141"/>
      <c r="N16" s="142" t="s">
        <v>178</v>
      </c>
      <c r="O16" s="140"/>
      <c r="P16" s="140"/>
      <c r="Q16" s="143" t="s">
        <v>241</v>
      </c>
      <c r="R16" s="144"/>
      <c r="S16" s="142" t="s">
        <v>242</v>
      </c>
      <c r="T16" s="140"/>
      <c r="U16" s="140"/>
      <c r="V16" s="142" t="s">
        <v>243</v>
      </c>
      <c r="W16" s="140"/>
      <c r="X16" s="140"/>
    </row>
    <row r="17" spans="2:24" x14ac:dyDescent="0.25">
      <c r="B17" s="115"/>
      <c r="D17" s="140"/>
      <c r="E17" s="140"/>
      <c r="F17" s="140"/>
      <c r="G17" s="140"/>
      <c r="H17" s="140"/>
      <c r="I17" s="140"/>
      <c r="J17" s="140"/>
      <c r="K17" s="140"/>
      <c r="L17" s="140"/>
      <c r="M17" s="141"/>
      <c r="N17" s="142"/>
      <c r="O17" s="140"/>
      <c r="P17" s="140"/>
      <c r="Q17" s="145"/>
      <c r="R17" s="144"/>
      <c r="S17" s="142"/>
      <c r="T17" s="140"/>
      <c r="U17" s="140"/>
      <c r="V17" s="142"/>
      <c r="W17" s="140"/>
      <c r="X17" s="140"/>
    </row>
    <row r="18" spans="2:24" x14ac:dyDescent="0.25">
      <c r="B18" s="98"/>
    </row>
    <row r="19" spans="2:24" x14ac:dyDescent="0.25">
      <c r="B19" s="118" t="s">
        <v>158</v>
      </c>
      <c r="F19" s="135" t="s">
        <v>239</v>
      </c>
      <c r="G19" s="121"/>
      <c r="H19" s="121"/>
      <c r="I19" s="121"/>
      <c r="J19" s="137" t="s">
        <v>240</v>
      </c>
    </row>
    <row r="20" spans="2:24" x14ac:dyDescent="0.25">
      <c r="B20" s="118"/>
      <c r="F20" s="136"/>
      <c r="G20" s="121"/>
      <c r="H20" s="121"/>
      <c r="I20" s="121"/>
      <c r="J20" s="137"/>
    </row>
    <row r="21" spans="2:24" hidden="1" x14ac:dyDescent="0.25">
      <c r="B21" s="98"/>
    </row>
    <row r="22" spans="2:24" hidden="1" x14ac:dyDescent="0.25">
      <c r="B22" s="147" t="s">
        <v>169</v>
      </c>
    </row>
    <row r="23" spans="2:24" hidden="1" x14ac:dyDescent="0.25">
      <c r="B23" s="147"/>
    </row>
  </sheetData>
  <mergeCells count="16">
    <mergeCell ref="B22:B23"/>
    <mergeCell ref="D7:E8"/>
    <mergeCell ref="F19:I20"/>
    <mergeCell ref="J19:J20"/>
    <mergeCell ref="D3:Y3"/>
    <mergeCell ref="B7:B8"/>
    <mergeCell ref="B10:B11"/>
    <mergeCell ref="B16:B17"/>
    <mergeCell ref="B19:B20"/>
    <mergeCell ref="V16:X17"/>
    <mergeCell ref="B13:B14"/>
    <mergeCell ref="D13:D14"/>
    <mergeCell ref="Q16:R17"/>
    <mergeCell ref="D16:M17"/>
    <mergeCell ref="N16:P17"/>
    <mergeCell ref="S16:U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0"/>
  <sheetViews>
    <sheetView showGridLines="0" topLeftCell="A2" workbookViewId="0">
      <selection activeCell="X9" sqref="X9"/>
    </sheetView>
  </sheetViews>
  <sheetFormatPr baseColWidth="10" defaultRowHeight="15" x14ac:dyDescent="0.25"/>
  <cols>
    <col min="1" max="1" width="3.42578125" customWidth="1"/>
    <col min="2" max="2" width="12.42578125" style="70" bestFit="1" customWidth="1"/>
    <col min="3" max="3" width="3.42578125" customWidth="1"/>
    <col min="4" max="4" width="3.42578125" hidden="1" customWidth="1"/>
    <col min="5" max="26" width="3.42578125" customWidth="1"/>
  </cols>
  <sheetData>
    <row r="1" spans="2:26" hidden="1" x14ac:dyDescent="0.25"/>
    <row r="2" spans="2:26" x14ac:dyDescent="0.25">
      <c r="D2" s="95">
        <v>42309</v>
      </c>
      <c r="E2" s="95">
        <f>D2+1</f>
        <v>42310</v>
      </c>
      <c r="F2" s="95">
        <f t="shared" ref="F2:Z2" si="0">E2+1</f>
        <v>42311</v>
      </c>
      <c r="G2" s="95">
        <f t="shared" si="0"/>
        <v>42312</v>
      </c>
      <c r="H2" s="95">
        <f t="shared" si="0"/>
        <v>42313</v>
      </c>
      <c r="I2" s="95">
        <f t="shared" si="0"/>
        <v>42314</v>
      </c>
      <c r="J2" s="95" t="e">
        <f>#REF!+1</f>
        <v>#REF!</v>
      </c>
      <c r="K2" s="95" t="e">
        <f t="shared" si="0"/>
        <v>#REF!</v>
      </c>
      <c r="L2" s="95" t="e">
        <f t="shared" si="0"/>
        <v>#REF!</v>
      </c>
      <c r="M2" s="95" t="e">
        <f t="shared" si="0"/>
        <v>#REF!</v>
      </c>
      <c r="N2" s="95" t="e">
        <f t="shared" si="0"/>
        <v>#REF!</v>
      </c>
      <c r="O2" s="95" t="e">
        <f>#REF!+1</f>
        <v>#REF!</v>
      </c>
      <c r="P2" s="95" t="e">
        <f t="shared" si="0"/>
        <v>#REF!</v>
      </c>
      <c r="Q2" s="95" t="e">
        <f t="shared" si="0"/>
        <v>#REF!</v>
      </c>
      <c r="R2" s="95" t="e">
        <f t="shared" si="0"/>
        <v>#REF!</v>
      </c>
      <c r="S2" s="95" t="e">
        <f t="shared" si="0"/>
        <v>#REF!</v>
      </c>
      <c r="T2" s="95" t="e">
        <f>#REF!+1</f>
        <v>#REF!</v>
      </c>
      <c r="U2" s="95" t="e">
        <f t="shared" si="0"/>
        <v>#REF!</v>
      </c>
      <c r="V2" s="95" t="e">
        <f t="shared" si="0"/>
        <v>#REF!</v>
      </c>
      <c r="W2" s="95" t="e">
        <f t="shared" si="0"/>
        <v>#REF!</v>
      </c>
      <c r="X2" s="95" t="e">
        <f t="shared" si="0"/>
        <v>#REF!</v>
      </c>
      <c r="Y2" s="95" t="e">
        <f>#REF!+1</f>
        <v>#REF!</v>
      </c>
      <c r="Z2" s="95" t="e">
        <f t="shared" si="0"/>
        <v>#REF!</v>
      </c>
    </row>
    <row r="3" spans="2:26" x14ac:dyDescent="0.25">
      <c r="D3" s="126" t="str">
        <f>PROPER(TEXT(D$2,"mmmm aaaa"))</f>
        <v>Novembre 2015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</row>
    <row r="4" spans="2:26" x14ac:dyDescent="0.25">
      <c r="D4" s="97" t="str">
        <f>PROPER(TEXT(D$2,"jj"))</f>
        <v>01</v>
      </c>
      <c r="E4" s="97" t="s">
        <v>186</v>
      </c>
      <c r="F4" s="97" t="s">
        <v>187</v>
      </c>
      <c r="G4" s="97" t="s">
        <v>188</v>
      </c>
      <c r="H4" s="97" t="s">
        <v>189</v>
      </c>
      <c r="I4" s="97" t="s">
        <v>190</v>
      </c>
      <c r="J4" s="97" t="s">
        <v>193</v>
      </c>
      <c r="K4" s="97" t="s">
        <v>194</v>
      </c>
      <c r="L4" s="97" t="s">
        <v>195</v>
      </c>
      <c r="M4" s="97" t="s">
        <v>196</v>
      </c>
      <c r="N4" s="97" t="s">
        <v>197</v>
      </c>
      <c r="O4" s="97" t="s">
        <v>200</v>
      </c>
      <c r="P4" s="97" t="s">
        <v>201</v>
      </c>
      <c r="Q4" s="97" t="s">
        <v>202</v>
      </c>
      <c r="R4" s="97" t="s">
        <v>203</v>
      </c>
      <c r="S4" s="97" t="s">
        <v>204</v>
      </c>
      <c r="T4" s="97" t="s">
        <v>207</v>
      </c>
      <c r="U4" s="97" t="s">
        <v>208</v>
      </c>
      <c r="V4" s="97" t="s">
        <v>209</v>
      </c>
      <c r="W4" s="97" t="s">
        <v>210</v>
      </c>
      <c r="X4" s="97" t="s">
        <v>211</v>
      </c>
      <c r="Y4" s="97" t="s">
        <v>214</v>
      </c>
      <c r="Z4" s="97" t="s">
        <v>185</v>
      </c>
    </row>
    <row r="5" spans="2:26" x14ac:dyDescent="0.25">
      <c r="D5" s="96" t="str">
        <f>MID(PROPER(TEXT(D$2,"jjjj")),1,1)</f>
        <v>D</v>
      </c>
      <c r="E5" s="96" t="s">
        <v>217</v>
      </c>
      <c r="F5" s="96" t="s">
        <v>218</v>
      </c>
      <c r="G5" s="96" t="s">
        <v>218</v>
      </c>
      <c r="H5" s="96" t="s">
        <v>219</v>
      </c>
      <c r="I5" s="96" t="s">
        <v>220</v>
      </c>
      <c r="J5" s="96" t="s">
        <v>217</v>
      </c>
      <c r="K5" s="96" t="s">
        <v>218</v>
      </c>
      <c r="L5" s="96" t="s">
        <v>218</v>
      </c>
      <c r="M5" s="96" t="s">
        <v>219</v>
      </c>
      <c r="N5" s="96" t="s">
        <v>220</v>
      </c>
      <c r="O5" s="96" t="s">
        <v>217</v>
      </c>
      <c r="P5" s="96" t="s">
        <v>218</v>
      </c>
      <c r="Q5" s="96" t="s">
        <v>218</v>
      </c>
      <c r="R5" s="96" t="s">
        <v>219</v>
      </c>
      <c r="S5" s="96" t="s">
        <v>220</v>
      </c>
      <c r="T5" s="96" t="s">
        <v>217</v>
      </c>
      <c r="U5" s="96" t="s">
        <v>218</v>
      </c>
      <c r="V5" s="96" t="s">
        <v>218</v>
      </c>
      <c r="W5" s="96" t="s">
        <v>219</v>
      </c>
      <c r="X5" s="96" t="s">
        <v>220</v>
      </c>
      <c r="Y5" s="96" t="s">
        <v>217</v>
      </c>
      <c r="Z5" s="96" t="s">
        <v>218</v>
      </c>
    </row>
    <row r="7" spans="2:26" x14ac:dyDescent="0.25">
      <c r="B7" s="127" t="s">
        <v>157</v>
      </c>
      <c r="O7" s="128" t="s">
        <v>247</v>
      </c>
      <c r="P7" s="108"/>
      <c r="Q7" s="108"/>
      <c r="R7" s="108"/>
      <c r="S7" s="108"/>
      <c r="X7" s="134" t="s">
        <v>177</v>
      </c>
    </row>
    <row r="8" spans="2:26" x14ac:dyDescent="0.25">
      <c r="B8" s="127"/>
      <c r="O8" s="108"/>
      <c r="P8" s="108"/>
      <c r="Q8" s="108"/>
      <c r="R8" s="108"/>
      <c r="S8" s="108"/>
      <c r="X8" s="134"/>
    </row>
    <row r="9" spans="2:26" x14ac:dyDescent="0.25">
      <c r="B9" s="98"/>
    </row>
    <row r="10" spans="2:26" ht="15" customHeight="1" x14ac:dyDescent="0.25">
      <c r="B10" s="130" t="s">
        <v>86</v>
      </c>
      <c r="E10" s="131" t="s">
        <v>244</v>
      </c>
      <c r="F10" s="132"/>
      <c r="G10" s="132"/>
      <c r="H10" s="133" t="s">
        <v>179</v>
      </c>
      <c r="I10" s="133" t="s">
        <v>180</v>
      </c>
      <c r="J10" s="131" t="s">
        <v>245</v>
      </c>
      <c r="K10" s="131"/>
      <c r="L10" s="131"/>
      <c r="M10" s="131"/>
      <c r="N10" s="133" t="s">
        <v>246</v>
      </c>
      <c r="T10" s="122" t="s">
        <v>176</v>
      </c>
      <c r="U10" s="123"/>
      <c r="V10" s="123"/>
      <c r="W10" s="125" t="s">
        <v>248</v>
      </c>
    </row>
    <row r="11" spans="2:26" x14ac:dyDescent="0.25">
      <c r="B11" s="130"/>
      <c r="E11" s="132"/>
      <c r="F11" s="132"/>
      <c r="G11" s="132"/>
      <c r="H11" s="133"/>
      <c r="I11" s="133"/>
      <c r="J11" s="131"/>
      <c r="K11" s="131"/>
      <c r="L11" s="131"/>
      <c r="M11" s="131"/>
      <c r="N11" s="133"/>
      <c r="T11" s="124"/>
      <c r="U11" s="123"/>
      <c r="V11" s="123"/>
      <c r="W11" s="125"/>
    </row>
    <row r="12" spans="2:26" x14ac:dyDescent="0.25">
      <c r="B12" s="98"/>
    </row>
    <row r="13" spans="2:26" hidden="1" x14ac:dyDescent="0.25">
      <c r="B13" s="115" t="s">
        <v>168</v>
      </c>
    </row>
    <row r="14" spans="2:26" hidden="1" x14ac:dyDescent="0.25">
      <c r="B14" s="115"/>
    </row>
    <row r="15" spans="2:26" hidden="1" x14ac:dyDescent="0.25">
      <c r="B15" s="98"/>
    </row>
    <row r="16" spans="2:26" hidden="1" x14ac:dyDescent="0.25">
      <c r="B16" s="118" t="s">
        <v>158</v>
      </c>
    </row>
    <row r="17" spans="2:2" hidden="1" x14ac:dyDescent="0.25">
      <c r="B17" s="118"/>
    </row>
    <row r="18" spans="2:2" hidden="1" x14ac:dyDescent="0.25">
      <c r="B18" s="98"/>
    </row>
    <row r="19" spans="2:2" hidden="1" x14ac:dyDescent="0.25">
      <c r="B19" s="147" t="s">
        <v>169</v>
      </c>
    </row>
    <row r="20" spans="2:2" hidden="1" x14ac:dyDescent="0.25">
      <c r="B20" s="147"/>
    </row>
  </sheetData>
  <mergeCells count="15">
    <mergeCell ref="B16:B17"/>
    <mergeCell ref="B19:B20"/>
    <mergeCell ref="E10:G11"/>
    <mergeCell ref="H10:H11"/>
    <mergeCell ref="I10:I11"/>
    <mergeCell ref="X7:X8"/>
    <mergeCell ref="D3:Z3"/>
    <mergeCell ref="B7:B8"/>
    <mergeCell ref="B10:B11"/>
    <mergeCell ref="B13:B14"/>
    <mergeCell ref="N10:N11"/>
    <mergeCell ref="J10:M11"/>
    <mergeCell ref="O7:S8"/>
    <mergeCell ref="T10:V11"/>
    <mergeCell ref="W10:W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0"/>
  <sheetViews>
    <sheetView showGridLines="0" topLeftCell="A2" workbookViewId="0">
      <selection activeCell="AA7" sqref="AA7"/>
    </sheetView>
  </sheetViews>
  <sheetFormatPr baseColWidth="10" defaultRowHeight="15" x14ac:dyDescent="0.25"/>
  <cols>
    <col min="1" max="1" width="3.42578125" customWidth="1"/>
    <col min="2" max="2" width="12.42578125" style="70" bestFit="1" customWidth="1"/>
    <col min="3" max="26" width="3.42578125" customWidth="1"/>
  </cols>
  <sheetData>
    <row r="1" spans="2:26" hidden="1" x14ac:dyDescent="0.25"/>
    <row r="2" spans="2:26" x14ac:dyDescent="0.25">
      <c r="D2" s="95">
        <v>42339</v>
      </c>
      <c r="E2" s="95">
        <f>D2+1</f>
        <v>42340</v>
      </c>
      <c r="F2" s="95">
        <f t="shared" ref="F2:Z2" si="0">E2+1</f>
        <v>42341</v>
      </c>
      <c r="G2" s="95">
        <f t="shared" si="0"/>
        <v>42342</v>
      </c>
      <c r="H2" s="95" t="e">
        <f>#REF!+1</f>
        <v>#REF!</v>
      </c>
      <c r="I2" s="95" t="e">
        <f t="shared" si="0"/>
        <v>#REF!</v>
      </c>
      <c r="J2" s="95" t="e">
        <f t="shared" si="0"/>
        <v>#REF!</v>
      </c>
      <c r="K2" s="95" t="e">
        <f t="shared" si="0"/>
        <v>#REF!</v>
      </c>
      <c r="L2" s="95" t="e">
        <f t="shared" si="0"/>
        <v>#REF!</v>
      </c>
      <c r="M2" s="95" t="e">
        <f>#REF!+1</f>
        <v>#REF!</v>
      </c>
      <c r="N2" s="95" t="e">
        <f t="shared" si="0"/>
        <v>#REF!</v>
      </c>
      <c r="O2" s="95" t="e">
        <f t="shared" si="0"/>
        <v>#REF!</v>
      </c>
      <c r="P2" s="95" t="e">
        <f t="shared" si="0"/>
        <v>#REF!</v>
      </c>
      <c r="Q2" s="95" t="e">
        <f t="shared" si="0"/>
        <v>#REF!</v>
      </c>
      <c r="R2" s="95" t="e">
        <f>#REF!+1</f>
        <v>#REF!</v>
      </c>
      <c r="S2" s="95" t="e">
        <f t="shared" si="0"/>
        <v>#REF!</v>
      </c>
      <c r="T2" s="95" t="e">
        <f t="shared" si="0"/>
        <v>#REF!</v>
      </c>
      <c r="U2" s="95" t="e">
        <f t="shared" si="0"/>
        <v>#REF!</v>
      </c>
      <c r="V2" s="95" t="e">
        <f t="shared" si="0"/>
        <v>#REF!</v>
      </c>
      <c r="W2" s="95" t="e">
        <f>#REF!+1</f>
        <v>#REF!</v>
      </c>
      <c r="X2" s="95" t="e">
        <f t="shared" si="0"/>
        <v>#REF!</v>
      </c>
      <c r="Y2" s="95" t="e">
        <f t="shared" si="0"/>
        <v>#REF!</v>
      </c>
      <c r="Z2" s="95" t="e">
        <f t="shared" si="0"/>
        <v>#REF!</v>
      </c>
    </row>
    <row r="3" spans="2:26" x14ac:dyDescent="0.25">
      <c r="D3" s="126" t="str">
        <f>PROPER(TEXT(D$2,"mmmm aaaa"))</f>
        <v>Décembre 2015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</row>
    <row r="4" spans="2:26" x14ac:dyDescent="0.25">
      <c r="D4" s="97" t="s">
        <v>185</v>
      </c>
      <c r="E4" s="97" t="s">
        <v>186</v>
      </c>
      <c r="F4" s="97" t="s">
        <v>187</v>
      </c>
      <c r="G4" s="97" t="s">
        <v>188</v>
      </c>
      <c r="H4" s="97" t="s">
        <v>191</v>
      </c>
      <c r="I4" s="97" t="s">
        <v>192</v>
      </c>
      <c r="J4" s="97" t="s">
        <v>193</v>
      </c>
      <c r="K4" s="97" t="s">
        <v>194</v>
      </c>
      <c r="L4" s="97" t="s">
        <v>195</v>
      </c>
      <c r="M4" s="97" t="s">
        <v>198</v>
      </c>
      <c r="N4" s="97" t="s">
        <v>199</v>
      </c>
      <c r="O4" s="97" t="s">
        <v>200</v>
      </c>
      <c r="P4" s="97" t="s">
        <v>201</v>
      </c>
      <c r="Q4" s="97" t="s">
        <v>202</v>
      </c>
      <c r="R4" s="97" t="s">
        <v>205</v>
      </c>
      <c r="S4" s="97" t="s">
        <v>206</v>
      </c>
      <c r="T4" s="97" t="s">
        <v>207</v>
      </c>
      <c r="U4" s="97" t="s">
        <v>208</v>
      </c>
      <c r="V4" s="97" t="s">
        <v>209</v>
      </c>
      <c r="W4" s="97" t="s">
        <v>212</v>
      </c>
      <c r="X4" s="97" t="s">
        <v>213</v>
      </c>
      <c r="Y4" s="97" t="s">
        <v>214</v>
      </c>
      <c r="Z4" s="97" t="s">
        <v>215</v>
      </c>
    </row>
    <row r="5" spans="2:26" x14ac:dyDescent="0.25">
      <c r="D5" s="96" t="s">
        <v>218</v>
      </c>
      <c r="E5" s="96" t="s">
        <v>218</v>
      </c>
      <c r="F5" s="96" t="s">
        <v>219</v>
      </c>
      <c r="G5" s="96" t="s">
        <v>220</v>
      </c>
      <c r="H5" s="96" t="s">
        <v>217</v>
      </c>
      <c r="I5" s="96" t="s">
        <v>218</v>
      </c>
      <c r="J5" s="96" t="s">
        <v>218</v>
      </c>
      <c r="K5" s="96" t="s">
        <v>219</v>
      </c>
      <c r="L5" s="96" t="s">
        <v>220</v>
      </c>
      <c r="M5" s="96" t="s">
        <v>217</v>
      </c>
      <c r="N5" s="96" t="s">
        <v>218</v>
      </c>
      <c r="O5" s="96" t="s">
        <v>218</v>
      </c>
      <c r="P5" s="96" t="s">
        <v>219</v>
      </c>
      <c r="Q5" s="96" t="s">
        <v>220</v>
      </c>
      <c r="R5" s="96" t="s">
        <v>217</v>
      </c>
      <c r="S5" s="96" t="s">
        <v>218</v>
      </c>
      <c r="T5" s="96" t="s">
        <v>218</v>
      </c>
      <c r="U5" s="96" t="s">
        <v>219</v>
      </c>
      <c r="V5" s="96" t="s">
        <v>220</v>
      </c>
      <c r="W5" s="96" t="s">
        <v>217</v>
      </c>
      <c r="X5" s="96" t="s">
        <v>218</v>
      </c>
      <c r="Y5" s="96" t="s">
        <v>218</v>
      </c>
      <c r="Z5" s="96" t="s">
        <v>219</v>
      </c>
    </row>
    <row r="7" spans="2:26" x14ac:dyDescent="0.25">
      <c r="B7" s="127" t="s">
        <v>157</v>
      </c>
      <c r="H7" s="128" t="s">
        <v>183</v>
      </c>
      <c r="I7" s="108"/>
      <c r="J7" s="108"/>
      <c r="K7" s="108"/>
      <c r="L7" s="108"/>
      <c r="M7" s="129" t="s">
        <v>250</v>
      </c>
    </row>
    <row r="8" spans="2:26" x14ac:dyDescent="0.25">
      <c r="B8" s="127"/>
      <c r="H8" s="108"/>
      <c r="I8" s="108"/>
      <c r="J8" s="108"/>
      <c r="K8" s="108"/>
      <c r="L8" s="108"/>
      <c r="M8" s="129"/>
    </row>
    <row r="9" spans="2:26" x14ac:dyDescent="0.25">
      <c r="B9" s="98"/>
    </row>
    <row r="10" spans="2:26" hidden="1" x14ac:dyDescent="0.25">
      <c r="B10" s="130" t="s">
        <v>86</v>
      </c>
    </row>
    <row r="11" spans="2:26" hidden="1" x14ac:dyDescent="0.25">
      <c r="B11" s="130"/>
    </row>
    <row r="12" spans="2:26" hidden="1" x14ac:dyDescent="0.25">
      <c r="B12" s="98"/>
    </row>
    <row r="13" spans="2:26" x14ac:dyDescent="0.25">
      <c r="B13" s="115" t="s">
        <v>168</v>
      </c>
      <c r="H13" s="116" t="s">
        <v>249</v>
      </c>
      <c r="I13" s="117"/>
      <c r="J13" s="117"/>
      <c r="K13" s="117"/>
      <c r="L13" s="117"/>
    </row>
    <row r="14" spans="2:26" x14ac:dyDescent="0.25">
      <c r="B14" s="115"/>
      <c r="H14" s="117"/>
      <c r="I14" s="117"/>
      <c r="J14" s="117"/>
      <c r="K14" s="117"/>
      <c r="L14" s="117"/>
    </row>
    <row r="15" spans="2:26" x14ac:dyDescent="0.25">
      <c r="B15" s="98"/>
    </row>
    <row r="16" spans="2:26" ht="15" customHeight="1" x14ac:dyDescent="0.25">
      <c r="B16" s="118" t="s">
        <v>158</v>
      </c>
      <c r="D16" s="119" t="s">
        <v>181</v>
      </c>
      <c r="E16" s="120"/>
      <c r="F16" s="119" t="s">
        <v>182</v>
      </c>
      <c r="G16" s="120"/>
    </row>
    <row r="17" spans="2:7" x14ac:dyDescent="0.25">
      <c r="B17" s="118"/>
      <c r="D17" s="121"/>
      <c r="E17" s="120"/>
      <c r="F17" s="121"/>
      <c r="G17" s="120"/>
    </row>
    <row r="18" spans="2:7" hidden="1" x14ac:dyDescent="0.25">
      <c r="B18" s="98"/>
    </row>
    <row r="19" spans="2:7" hidden="1" x14ac:dyDescent="0.25">
      <c r="B19" s="147" t="s">
        <v>169</v>
      </c>
    </row>
    <row r="20" spans="2:7" hidden="1" x14ac:dyDescent="0.25">
      <c r="B20" s="147"/>
    </row>
  </sheetData>
  <mergeCells count="11">
    <mergeCell ref="B16:B17"/>
    <mergeCell ref="B19:B20"/>
    <mergeCell ref="D16:E17"/>
    <mergeCell ref="F16:G17"/>
    <mergeCell ref="H7:L8"/>
    <mergeCell ref="M7:M8"/>
    <mergeCell ref="H13:L14"/>
    <mergeCell ref="D3:Z3"/>
    <mergeCell ref="B7:B8"/>
    <mergeCell ref="B10:B11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8</vt:i4>
      </vt:variant>
    </vt:vector>
  </HeadingPairs>
  <TitlesOfParts>
    <vt:vector size="21" baseType="lpstr">
      <vt:lpstr>Scenarios</vt:lpstr>
      <vt:lpstr>Réalisation des pré-requis</vt:lpstr>
      <vt:lpstr>Migration</vt:lpstr>
      <vt:lpstr>Synthese</vt:lpstr>
      <vt:lpstr>Liste des opérations</vt:lpstr>
      <vt:lpstr>Liste des dates operations</vt:lpstr>
      <vt:lpstr>Planification Globale révisée</vt:lpstr>
      <vt:lpstr>Planification Globale</vt:lpstr>
      <vt:lpstr>Planification Août</vt:lpstr>
      <vt:lpstr>Planification Septembre</vt:lpstr>
      <vt:lpstr>Planification Octobre</vt:lpstr>
      <vt:lpstr>Planification Novembre</vt:lpstr>
      <vt:lpstr>Planification Décembre</vt:lpstr>
      <vt:lpstr>Migration</vt:lpstr>
      <vt:lpstr>Prerequis</vt:lpstr>
      <vt:lpstr>'Liste des dates operations'!Zone_d_impression</vt:lpstr>
      <vt:lpstr>'Liste des opérations'!Zone_d_impression</vt:lpstr>
      <vt:lpstr>Migration!Zone_d_impression</vt:lpstr>
      <vt:lpstr>'Planification Globale'!Zone_d_impression</vt:lpstr>
      <vt:lpstr>'Planification Globale révisée'!Zone_d_impression</vt:lpstr>
      <vt:lpstr>'Réalisation des pré-requis'!Zone_d_impression</vt:lpstr>
    </vt:vector>
  </TitlesOfParts>
  <Company>EDF ENR PWT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MONNERY Fabien</dc:creator>
  <cp:lastModifiedBy>MONNERY Fabien</cp:lastModifiedBy>
  <cp:lastPrinted>2015-07-10T16:33:01Z</cp:lastPrinted>
  <dcterms:created xsi:type="dcterms:W3CDTF">2015-05-29T08:44:53Z</dcterms:created>
  <dcterms:modified xsi:type="dcterms:W3CDTF">2015-07-10T16:41:05Z</dcterms:modified>
</cp:coreProperties>
</file>