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2D\Grupo -  (7)\"/>
    </mc:Choice>
  </mc:AlternateContent>
  <xr:revisionPtr revIDLastSave="0" documentId="13_ncr:1_{BA562826-77FF-4049-AB82-849A11809820}"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E13" i="1"/>
  <c r="D14" i="1"/>
  <c r="E14" i="1" s="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<sst xmlns="http://schemas.openxmlformats.org/spreadsheetml/2006/main" count="190" uniqueCount="128">
  <si>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</si>
  <si>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</si>
  <si>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</si>
  <si>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</si>
  <si>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</si>
  <si>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</si>
  <si>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</si>
  <si>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</si>
  <si>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</si>
  <si>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</si>
  <si>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</si>
  <si>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</si>
  <si>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</si>
  <si>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</si>
  <si>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</si>
  <si>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</si>
  <si>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</si>
  <si>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</si>
  <si>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</si>
  <si>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</si>
  <si>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</si>
  <si>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</si>
  <si>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</si>
  <si>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</si>
  <si>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</si>
  <si>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</si>
  <si>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</si>
  <si>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</si>
  <si>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</si>
  <si>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</si>
  <si>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</si>
  <si>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</si>
  <si>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</si>
  <si>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</si>
  <si>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</si>
  <si>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</si>
  <si>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</si>
  <si>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</si>
  <si>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</si>
  <si>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</si>
  <si>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</si>
  <si>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</si>
  <si>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</si>
  <si>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</si>
  <si>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</si>
  <si>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</si>
  <si>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</si>
  <si>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</si>
  <si>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</si>
  <si>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</si>
  <si>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</si>
  <si>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</si>
  <si>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</si>
  <si>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</si>
  <si>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</si>
  <si>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</si>
  <si>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</si>
  <si>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</si>
  <si>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</si>
  <si>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</si>
  <si>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</si>
  <si>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</si>
  <si>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</si>
  <si>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</si>
  <si>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</si>
  <si>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</si>
  <si>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</si>
  <si>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</si>
  <si>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</si>
  <si>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</si>
  <si>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</si>
  <si>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</si>
  <si>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</si>
  <si>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</si>
  <si>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</si>
  <si>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</si>
  <si>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</si>
  <si>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 xml:space="preserve">Tecnología? </t>
  </si>
  <si>
    <t>Topología?</t>
  </si>
  <si>
    <t>Cuánto cuesta el proyecto ? Para venderlo o implementarlo</t>
  </si>
  <si>
    <t>Perfiles de la aplicación</t>
  </si>
  <si>
    <t>Modelo de datos</t>
  </si>
  <si>
    <t>Diseño de la aplicación</t>
  </si>
  <si>
    <t xml:space="preserve">diagrama! </t>
  </si>
  <si>
    <t>Presentación probar los 15 minutos y dividir el trabajo</t>
  </si>
  <si>
    <t>Flujo de trabajo</t>
  </si>
  <si>
    <t>pruebas - resultados</t>
  </si>
  <si>
    <t>Cronograma</t>
  </si>
  <si>
    <t>raoadmap</t>
  </si>
  <si>
    <t>bbdd</t>
  </si>
  <si>
    <t>forma normal?</t>
  </si>
  <si>
    <t>roles - qué responsabilidades</t>
  </si>
  <si>
    <t>tipos de datos</t>
  </si>
  <si>
    <t xml:space="preserve">modelo bbdd </t>
  </si>
  <si>
    <t>Aplicación</t>
  </si>
  <si>
    <t>un ? De ayuda</t>
  </si>
  <si>
    <t>diagrama  - flujo de los procesos por perfil</t>
  </si>
  <si>
    <t>botones</t>
  </si>
  <si>
    <t>alinear</t>
  </si>
  <si>
    <t>resultados</t>
  </si>
  <si>
    <t>esperados</t>
  </si>
  <si>
    <t xml:space="preserve">resultados </t>
  </si>
  <si>
    <t>obtenidos</t>
  </si>
  <si>
    <t>como solucionaron los problemas</t>
  </si>
  <si>
    <t>Caro</t>
  </si>
  <si>
    <t>Toledo</t>
  </si>
  <si>
    <t>Guerra</t>
  </si>
  <si>
    <t>​Grupo 7</t>
  </si>
  <si>
    <t>roles al inicio no, solo presentarse</t>
  </si>
  <si>
    <t>Cliente real, contar un poco del problema e historia, de donde es el cliente</t>
  </si>
  <si>
    <t>web automática?</t>
  </si>
  <si>
    <t>ver si la letra de los contenidos, no tanto texto fuente mas grande</t>
  </si>
  <si>
    <t>solo crear, mencionar que además de diseñar la solución, además levantaron los requisitos, los analizaron, etc</t>
  </si>
  <si>
    <t>Alcance, el sistema debe tener, hacer….requisitos de alto nivel</t>
  </si>
  <si>
    <t>limitaciones - restricciones y supuestos, agregar</t>
  </si>
  <si>
    <t>2 meses de desarrollo?</t>
  </si>
  <si>
    <t>integracion con metodo de pago----&gt;conocimiento</t>
  </si>
  <si>
    <t>metodologías porque agil??</t>
  </si>
  <si>
    <t>cronograma, roadmap OK</t>
  </si>
  <si>
    <t>metodología, mencionar las fases y lo que aparece depues traer acá</t>
  </si>
  <si>
    <t xml:space="preserve">cómo está desplegada la solución  ok </t>
  </si>
  <si>
    <t>resultados esperados</t>
  </si>
  <si>
    <t>epicas</t>
  </si>
  <si>
    <t>-----&gt;</t>
  </si>
  <si>
    <t>resultados obtenidos</t>
  </si>
  <si>
    <t>obstáculos o restricciones limitantes</t>
  </si>
  <si>
    <t>Demostración - traer un guión - no improvisar - usuarios de prueba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</si>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</sst>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
      <b/>
      <sz val="14"/>
      <color rgb="FFFF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4" fillId="0" borderId="0" xfId="0" quotePrefix="1" applyFont="1"/>
    <xf numFmtId="0" fontId="18"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19" sqref="D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107</v>
      </c>
      <c r="C2" s="2">
        <v>0.75</v>
      </c>
      <c r="D2" s="2">
        <v>0.25</v>
      </c>
      <c r="E2" s="68">
        <v>1</v>
      </c>
    </row>
    <row r="3" spans="1:11" ht="30" x14ac:dyDescent="0.25">
      <c r="B3" s="3" t="s">
        <v>2</v>
      </c>
      <c r="C3" s="40" t="s">
        <v>9</v>
      </c>
      <c r="D3" s="41" t="s">
        <v>15</v>
      </c>
      <c r="E3" s="54"/>
    </row>
    <row r="4" spans="1:11" x14ac:dyDescent="0.25">
      <c r="A4" s="4">
        <v>1</v>
      </c>
      <c r="B4" s="28" t="s">
        <v>104</v>
      </c>
      <c r="C4" s="5">
        <f>EVALUACION1!$C$21</f>
        <v>6</v>
      </c>
      <c r="D4" s="5">
        <f>$C$32</f>
        <v>7</v>
      </c>
      <c r="E4" s="6">
        <f>C4*C$2+D4*D$2</f>
        <v>6.25</v>
      </c>
      <c r="G4" s="1"/>
    </row>
    <row r="5" spans="1:11" x14ac:dyDescent="0.25">
      <c r="A5" s="4">
        <v>2</v>
      </c>
      <c r="B5" s="28" t="s">
        <v>105</v>
      </c>
      <c r="C5" s="5">
        <f>EVALUACION1!$C$21</f>
        <v>6</v>
      </c>
      <c r="D5" s="5">
        <f>C44</f>
        <v>7</v>
      </c>
      <c r="E5" s="6">
        <f t="shared" ref="E5:E6" si="0">C5*C$2+D5*D$2</f>
        <v>6.25</v>
      </c>
      <c r="G5" s="1"/>
    </row>
    <row r="6" spans="1:11" x14ac:dyDescent="0.25">
      <c r="A6" s="4">
        <v>3</v>
      </c>
      <c r="B6" s="28" t="s">
        <v>106</v>
      </c>
      <c r="C6" s="5">
        <f>EVALUACION1!$C$21</f>
        <v>6</v>
      </c>
      <c r="D6" s="5">
        <f>C55</f>
        <v>7</v>
      </c>
      <c r="E6" s="6">
        <f t="shared" si="0"/>
        <v>6.25</v>
      </c>
      <c r="G6" s="1"/>
    </row>
    <row r="8" spans="1:11" ht="15" customHeight="1" x14ac:dyDescent="0.3">
      <c r="B8" s="48"/>
    </row>
    <row r="11" spans="1:11" ht="18.75" outlineLevel="1" x14ac:dyDescent="0.25">
      <c r="A11" s="69" t="s">
        <v>9</v>
      </c>
      <c r="B11" s="15"/>
      <c r="C11" s="61" t="s">
        <v>10</v>
      </c>
      <c r="D11" s="62" t="s">
        <v>11</v>
      </c>
      <c r="E11" s="63"/>
      <c r="F11" s="63"/>
      <c r="G11" s="63"/>
      <c r="H11" s="63"/>
      <c r="I11" s="63"/>
      <c r="J11" s="63"/>
      <c r="K11" s="64"/>
    </row>
    <row r="12" spans="1:11" outlineLevel="1" x14ac:dyDescent="0.25">
      <c r="A12" s="67"/>
      <c r="B12" s="25" t="s">
        <v>12</v>
      </c>
      <c r="C12" s="54"/>
      <c r="D12" s="62" t="s">
        <v>5</v>
      </c>
      <c r="E12" s="64"/>
      <c r="F12" s="62" t="s">
        <v>6</v>
      </c>
      <c r="G12" s="64"/>
      <c r="H12" s="65" t="s">
        <v>27</v>
      </c>
      <c r="I12" s="64"/>
      <c r="J12" s="62" t="s">
        <v>7</v>
      </c>
      <c r="K12" s="64"/>
    </row>
    <row r="13" spans="1:11" ht="24" outlineLevel="1" x14ac:dyDescent="0.25">
      <c r="A13" s="70"/>
      <c r="B13" s="31" t="str">
        <f>RUBRICA!A4</f>
        <v>1. Implementa una metodología que permite el logro de los objetivos propuestos, de acuerdo a los estándares de la disciplina.</v>
      </c>
      <c r="C13" s="29" t="s">
        <v>5</v>
      </c>
      <c r="D13" s="17"/>
      <c r="E13" s="17" t="str">
        <f>IF(D13="X",100*0.1,"")</f>
        <v/>
      </c>
      <c r="F13" s="17" t="s">
        <v>127</v>
      </c>
      <c r="G13" s="17">
        <f>IF(F13="X",60*0.1,"")</f>
        <v>6</v>
      </c>
      <c r="H13" s="17" t="str">
        <f t="shared" ref="H13:H16" si="1">IF($C13=ML,"X","")</f>
        <v/>
      </c>
      <c r="I13" s="17" t="str">
        <f>IF(H13="X",30*0.1,"")</f>
        <v/>
      </c>
      <c r="J13" s="17" t="str">
        <f t="shared" ref="J13:J16" si="2">IF($C13=NL,"X","")</f>
        <v/>
      </c>
      <c r="K13" s="17" t="str">
        <f t="shared" ref="K13:K16" si="3">IF($J13="X",0,"")</f>
        <v/>
      </c>
    </row>
    <row r="14" spans="1:11" ht="48" outlineLevel="1" x14ac:dyDescent="0.25">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3:D16" si="4">IF($C14=CL,"X","")</f>
        <v>X</v>
      </c>
      <c r="E14" s="17">
        <f>IF(D14="X",100*0.2,"")</f>
        <v>20</v>
      </c>
      <c r="F14" s="17" t="str">
        <f t="shared" ref="F13:F16" si="5">IF($C14=L,"X","")</f>
        <v/>
      </c>
      <c r="G14" s="17" t="str">
        <f>IF(F14="X",60*0.2,"")</f>
        <v/>
      </c>
      <c r="H14" s="17" t="str">
        <f t="shared" si="1"/>
        <v/>
      </c>
      <c r="I14" s="17" t="str">
        <f>IF(H14="X",30*0.2,"")</f>
        <v/>
      </c>
      <c r="J14" s="17" t="str">
        <f t="shared" si="2"/>
        <v/>
      </c>
      <c r="K14" s="17" t="str">
        <f t="shared" si="3"/>
        <v/>
      </c>
    </row>
    <row r="15" spans="1:11" ht="24" outlineLevel="1" x14ac:dyDescent="0.25">
      <c r="A15" s="70"/>
      <c r="B15" s="31" t="str">
        <f>RUBRICA!A7</f>
        <v>4. Relaciona el Proyecto APT con las competencias del perfil de egreso de su Plan de Estudio.</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25">
      <c r="A16" s="70"/>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25">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70"/>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127</v>
      </c>
      <c r="G19" s="17">
        <f>IF(F19="X",60*0.15,"")</f>
        <v>9</v>
      </c>
      <c r="H19" s="17" t="str">
        <f>IF($C19=ML,"X","")</f>
        <v/>
      </c>
      <c r="I19" s="17" t="str">
        <f>IF(H19="X",30*0.15,"")</f>
        <v/>
      </c>
      <c r="J19" s="17" t="str">
        <f>IF($C19=NL,"X","")</f>
        <v/>
      </c>
      <c r="K19" s="17" t="str">
        <f t="shared" si="6"/>
        <v/>
      </c>
    </row>
    <row r="20" spans="1:11" ht="15.75" customHeight="1" outlineLevel="1" x14ac:dyDescent="0.3">
      <c r="A20" s="67"/>
      <c r="B20" s="30" t="s">
        <v>4</v>
      </c>
      <c r="C20" s="34">
        <f>E20+G20+I20+K20</f>
        <v>65</v>
      </c>
      <c r="D20" s="20"/>
      <c r="E20" s="20">
        <f>SUM(E13:E19)</f>
        <v>50</v>
      </c>
      <c r="F20" s="20"/>
      <c r="G20" s="20">
        <f>SUM(G13:G19)</f>
        <v>15</v>
      </c>
      <c r="H20" s="20"/>
      <c r="I20" s="20">
        <f>SUM(I13:I19)</f>
        <v>0</v>
      </c>
      <c r="J20" s="20"/>
      <c r="K20" s="20">
        <f>SUM(K13:K19)</f>
        <v>0</v>
      </c>
    </row>
    <row r="21" spans="1:11" ht="15.75" customHeight="1" outlineLevel="1" x14ac:dyDescent="0.3">
      <c r="A21" s="54"/>
      <c r="B21" s="33" t="s">
        <v>13</v>
      </c>
      <c r="C21" s="21">
        <f>VLOOKUP(C20,ESCALA_IEP!A1:B152,2,FALSE)</f>
        <v>6</v>
      </c>
    </row>
    <row r="22" spans="1:11" ht="15.75" customHeight="1" x14ac:dyDescent="0.25"/>
    <row r="23" spans="1:11" ht="15.75" customHeight="1" x14ac:dyDescent="0.25"/>
    <row r="24" spans="1:11" ht="15.75" customHeight="1" x14ac:dyDescent="0.25">
      <c r="A24" s="66" t="s">
        <v>15</v>
      </c>
      <c r="B24" s="53" t="s">
        <v>16</v>
      </c>
      <c r="C24" s="55" t="str">
        <f>$B$4</f>
        <v>Caro</v>
      </c>
      <c r="D24" s="56"/>
      <c r="E24" s="56"/>
      <c r="F24" s="56"/>
      <c r="G24" s="56"/>
      <c r="H24" s="56"/>
      <c r="I24" s="56"/>
      <c r="J24" s="56"/>
      <c r="K24" s="57"/>
    </row>
    <row r="25" spans="1:11" ht="15.75" customHeight="1" x14ac:dyDescent="0.25">
      <c r="A25" s="67"/>
      <c r="B25" s="54"/>
      <c r="C25" s="58"/>
      <c r="D25" s="59"/>
      <c r="E25" s="59"/>
      <c r="F25" s="59"/>
      <c r="G25" s="59"/>
      <c r="H25" s="59"/>
      <c r="I25" s="59"/>
      <c r="J25" s="59"/>
      <c r="K25" s="60"/>
    </row>
    <row r="26" spans="1:11" ht="15.75" customHeight="1" x14ac:dyDescent="0.25">
      <c r="A26" s="67"/>
      <c r="B26" s="15" t="s">
        <v>17</v>
      </c>
      <c r="C26" s="61" t="s">
        <v>10</v>
      </c>
      <c r="D26" s="62" t="s">
        <v>11</v>
      </c>
      <c r="E26" s="63"/>
      <c r="F26" s="63"/>
      <c r="G26" s="63"/>
      <c r="H26" s="63"/>
      <c r="I26" s="63"/>
      <c r="J26" s="63"/>
      <c r="K26" s="64"/>
    </row>
    <row r="27" spans="1:11" ht="15.75" customHeight="1" x14ac:dyDescent="0.25">
      <c r="A27" s="67"/>
      <c r="B27" s="16" t="s">
        <v>12</v>
      </c>
      <c r="C27" s="54"/>
      <c r="D27" s="62" t="s">
        <v>5</v>
      </c>
      <c r="E27" s="64"/>
      <c r="F27" s="62" t="s">
        <v>6</v>
      </c>
      <c r="G27" s="64"/>
      <c r="H27" s="65" t="s">
        <v>27</v>
      </c>
      <c r="I27" s="64"/>
      <c r="J27" s="62" t="s">
        <v>7</v>
      </c>
      <c r="K27" s="64"/>
    </row>
    <row r="28" spans="1:11" x14ac:dyDescent="0.25">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7"/>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7"/>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4"/>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6" t="s">
        <v>15</v>
      </c>
      <c r="B36" s="53" t="s">
        <v>16</v>
      </c>
      <c r="C36" s="55" t="str">
        <f>B5</f>
        <v>Toledo</v>
      </c>
      <c r="D36" s="56"/>
      <c r="E36" s="56"/>
      <c r="F36" s="56"/>
      <c r="G36" s="56"/>
      <c r="H36" s="56"/>
      <c r="I36" s="56"/>
      <c r="J36" s="56"/>
      <c r="K36" s="57"/>
    </row>
    <row r="37" spans="1:11" ht="15.75" customHeight="1" x14ac:dyDescent="0.25">
      <c r="A37" s="67"/>
      <c r="B37" s="54"/>
      <c r="C37" s="58"/>
      <c r="D37" s="59"/>
      <c r="E37" s="59"/>
      <c r="F37" s="59"/>
      <c r="G37" s="59"/>
      <c r="H37" s="59"/>
      <c r="I37" s="59"/>
      <c r="J37" s="59"/>
      <c r="K37" s="60"/>
    </row>
    <row r="38" spans="1:11" ht="15.75" customHeight="1" x14ac:dyDescent="0.25">
      <c r="A38" s="67"/>
      <c r="B38" s="15" t="s">
        <v>17</v>
      </c>
      <c r="C38" s="61" t="s">
        <v>10</v>
      </c>
      <c r="D38" s="62" t="s">
        <v>11</v>
      </c>
      <c r="E38" s="63"/>
      <c r="F38" s="63"/>
      <c r="G38" s="63"/>
      <c r="H38" s="63"/>
      <c r="I38" s="63"/>
      <c r="J38" s="63"/>
      <c r="K38" s="64"/>
    </row>
    <row r="39" spans="1:11" ht="15.75" customHeight="1" x14ac:dyDescent="0.25">
      <c r="A39" s="67"/>
      <c r="B39" s="16" t="s">
        <v>12</v>
      </c>
      <c r="C39" s="54"/>
      <c r="D39" s="62" t="s">
        <v>5</v>
      </c>
      <c r="E39" s="64"/>
      <c r="F39" s="62" t="s">
        <v>6</v>
      </c>
      <c r="G39" s="64"/>
      <c r="H39" s="65" t="s">
        <v>27</v>
      </c>
      <c r="I39" s="64"/>
      <c r="J39" s="62" t="s">
        <v>7</v>
      </c>
      <c r="K39" s="64"/>
    </row>
    <row r="40" spans="1:11" ht="15.75" customHeight="1" x14ac:dyDescent="0.25">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7"/>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4"/>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6" t="s">
        <v>15</v>
      </c>
      <c r="B47" s="53" t="s">
        <v>16</v>
      </c>
      <c r="C47" s="55" t="str">
        <f>B6</f>
        <v>Guerra</v>
      </c>
      <c r="D47" s="56"/>
      <c r="E47" s="56"/>
      <c r="F47" s="56"/>
      <c r="G47" s="56"/>
      <c r="H47" s="56"/>
      <c r="I47" s="56"/>
      <c r="J47" s="56"/>
      <c r="K47" s="57"/>
    </row>
    <row r="48" spans="1:11" ht="15.75" customHeight="1" x14ac:dyDescent="0.25">
      <c r="A48" s="67"/>
      <c r="B48" s="54"/>
      <c r="C48" s="58"/>
      <c r="D48" s="59"/>
      <c r="E48" s="59"/>
      <c r="F48" s="59"/>
      <c r="G48" s="59"/>
      <c r="H48" s="59"/>
      <c r="I48" s="59"/>
      <c r="J48" s="59"/>
      <c r="K48" s="60"/>
    </row>
    <row r="49" spans="1:11" ht="15.75" customHeight="1" x14ac:dyDescent="0.25">
      <c r="A49" s="67"/>
      <c r="B49" s="15" t="s">
        <v>17</v>
      </c>
      <c r="C49" s="61" t="s">
        <v>10</v>
      </c>
      <c r="D49" s="62" t="s">
        <v>11</v>
      </c>
      <c r="E49" s="63"/>
      <c r="F49" s="63"/>
      <c r="G49" s="63"/>
      <c r="H49" s="63"/>
      <c r="I49" s="63"/>
      <c r="J49" s="63"/>
      <c r="K49" s="64"/>
    </row>
    <row r="50" spans="1:11" ht="15.75" customHeight="1" x14ac:dyDescent="0.25">
      <c r="A50" s="67"/>
      <c r="B50" s="16" t="s">
        <v>12</v>
      </c>
      <c r="C50" s="54"/>
      <c r="D50" s="62" t="s">
        <v>5</v>
      </c>
      <c r="E50" s="64"/>
      <c r="F50" s="62" t="s">
        <v>6</v>
      </c>
      <c r="G50" s="64"/>
      <c r="H50" s="65" t="s">
        <v>27</v>
      </c>
      <c r="I50" s="64"/>
      <c r="J50" s="62" t="s">
        <v>7</v>
      </c>
      <c r="K50" s="64"/>
    </row>
    <row r="51" spans="1:11" ht="15.75" customHeight="1" x14ac:dyDescent="0.25">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4"/>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N39"/>
  <sheetViews>
    <sheetView workbookViewId="0">
      <selection activeCell="C32" sqref="C32"/>
    </sheetView>
  </sheetViews>
  <sheetFormatPr baseColWidth="10" defaultRowHeight="15" x14ac:dyDescent="0.25"/>
  <cols>
    <col min="3" max="3" width="13.5703125" customWidth="1"/>
  </cols>
  <sheetData>
    <row r="2" spans="3:13" x14ac:dyDescent="0.25">
      <c r="C2" s="47" t="s">
        <v>108</v>
      </c>
      <c r="I2" s="47" t="s">
        <v>110</v>
      </c>
      <c r="M2" s="47"/>
    </row>
    <row r="3" spans="3:13" x14ac:dyDescent="0.25">
      <c r="C3" s="47" t="s">
        <v>109</v>
      </c>
    </row>
    <row r="4" spans="3:13" x14ac:dyDescent="0.25">
      <c r="C4" s="47" t="s">
        <v>111</v>
      </c>
    </row>
    <row r="5" spans="3:13" x14ac:dyDescent="0.25">
      <c r="C5" s="47" t="s">
        <v>112</v>
      </c>
    </row>
    <row r="6" spans="3:13" x14ac:dyDescent="0.25">
      <c r="C6" s="47" t="s">
        <v>113</v>
      </c>
    </row>
    <row r="7" spans="3:13" x14ac:dyDescent="0.25">
      <c r="C7" s="47" t="s">
        <v>114</v>
      </c>
      <c r="G7" t="s">
        <v>115</v>
      </c>
      <c r="J7" t="s">
        <v>116</v>
      </c>
    </row>
    <row r="8" spans="3:13" x14ac:dyDescent="0.25">
      <c r="C8" s="47" t="s">
        <v>119</v>
      </c>
      <c r="I8" s="47" t="s">
        <v>117</v>
      </c>
      <c r="L8" s="47" t="s">
        <v>91</v>
      </c>
    </row>
    <row r="9" spans="3:13" x14ac:dyDescent="0.25">
      <c r="C9" s="47" t="s">
        <v>118</v>
      </c>
    </row>
    <row r="10" spans="3:13" x14ac:dyDescent="0.25">
      <c r="H10" s="47"/>
    </row>
    <row r="12" spans="3:13" x14ac:dyDescent="0.25">
      <c r="C12" s="47" t="s">
        <v>93</v>
      </c>
      <c r="D12" s="47" t="s">
        <v>90</v>
      </c>
      <c r="F12" s="47" t="s">
        <v>92</v>
      </c>
    </row>
    <row r="14" spans="3:13" x14ac:dyDescent="0.25">
      <c r="C14" s="47" t="s">
        <v>77</v>
      </c>
      <c r="D14" s="47" t="s">
        <v>83</v>
      </c>
    </row>
    <row r="16" spans="3:13" x14ac:dyDescent="0.25">
      <c r="C16" s="47" t="s">
        <v>78</v>
      </c>
      <c r="D16" s="47" t="s">
        <v>83</v>
      </c>
      <c r="E16" s="47" t="s">
        <v>120</v>
      </c>
    </row>
    <row r="18" spans="3:14" x14ac:dyDescent="0.25">
      <c r="C18" s="47" t="s">
        <v>121</v>
      </c>
      <c r="E18" t="s">
        <v>122</v>
      </c>
      <c r="G18" s="49" t="s">
        <v>123</v>
      </c>
      <c r="H18" t="s">
        <v>124</v>
      </c>
    </row>
    <row r="20" spans="3:14" x14ac:dyDescent="0.25">
      <c r="C20" t="s">
        <v>125</v>
      </c>
    </row>
    <row r="21" spans="3:14" x14ac:dyDescent="0.25">
      <c r="C21" s="47" t="s">
        <v>96</v>
      </c>
    </row>
    <row r="22" spans="3:14" x14ac:dyDescent="0.25">
      <c r="L22" s="47" t="s">
        <v>97</v>
      </c>
      <c r="N22" s="47" t="s">
        <v>98</v>
      </c>
    </row>
    <row r="23" spans="3:14" ht="18.75" x14ac:dyDescent="0.3">
      <c r="C23" s="50" t="s">
        <v>126</v>
      </c>
      <c r="L23" s="47" t="s">
        <v>94</v>
      </c>
      <c r="N23" s="47" t="s">
        <v>95</v>
      </c>
    </row>
    <row r="24" spans="3:14" x14ac:dyDescent="0.25">
      <c r="C24" s="47" t="s">
        <v>76</v>
      </c>
    </row>
    <row r="25" spans="3:14" x14ac:dyDescent="0.25">
      <c r="L25" s="47" t="s">
        <v>84</v>
      </c>
    </row>
    <row r="27" spans="3:14" x14ac:dyDescent="0.25">
      <c r="L27" s="47" t="s">
        <v>99</v>
      </c>
      <c r="N27" s="47" t="s">
        <v>101</v>
      </c>
    </row>
    <row r="28" spans="3:14" x14ac:dyDescent="0.25">
      <c r="C28" s="47" t="s">
        <v>79</v>
      </c>
      <c r="L28" s="47" t="s">
        <v>100</v>
      </c>
      <c r="N28" s="47" t="s">
        <v>102</v>
      </c>
    </row>
    <row r="29" spans="3:14" x14ac:dyDescent="0.25">
      <c r="C29" s="47" t="s">
        <v>80</v>
      </c>
      <c r="E29" s="47" t="s">
        <v>88</v>
      </c>
    </row>
    <row r="30" spans="3:14" x14ac:dyDescent="0.25">
      <c r="C30" s="47" t="s">
        <v>81</v>
      </c>
      <c r="L30" s="47" t="s">
        <v>103</v>
      </c>
    </row>
    <row r="31" spans="3:14" x14ac:dyDescent="0.25">
      <c r="C31" s="47" t="s">
        <v>82</v>
      </c>
      <c r="E31" s="47" t="s">
        <v>90</v>
      </c>
    </row>
    <row r="32" spans="3:14" x14ac:dyDescent="0.25">
      <c r="C32" s="47" t="s">
        <v>85</v>
      </c>
    </row>
    <row r="33" spans="3:3" x14ac:dyDescent="0.25">
      <c r="C33" s="47" t="s">
        <v>86</v>
      </c>
    </row>
    <row r="37" spans="3:3" x14ac:dyDescent="0.25">
      <c r="C37" s="47" t="s">
        <v>87</v>
      </c>
    </row>
    <row r="39" spans="3:3" x14ac:dyDescent="0.25">
      <c r="C39" s="47" t="s">
        <v>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2024-12-01T22:48:46Z</dcterms:modified>
</cp:coreProperties>
</file>